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60" documentId="13_ncr:1_{9DFDFEE8-78F7-4C04-B87C-99924EE6CC37}" xr6:coauthVersionLast="47" xr6:coauthVersionMax="47" xr10:uidLastSave="{03D766B8-4C3B-476A-A10C-5A4F934087D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<sst xmlns="http://schemas.openxmlformats.org/spreadsheetml/2006/main" count="105349" uniqueCount="40286">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</sst>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444460</v>
      </c>
      <c r="F7" s="26">
        <f>IFERROR('Linha 3'!S109,"")</f>
        <v>0</v>
      </c>
      <c r="G7" s="27">
        <f t="shared" si="0"/>
        <v>444460</v>
      </c>
      <c r="H7" s="21">
        <f>IFERROR('Linha 1'!T109+'Linha 2'!T109+'Linha 3'!T109,0)</f>
        <v>186.67319999999998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2445390</v>
      </c>
      <c r="F35" s="31">
        <f t="shared" si="2"/>
        <v>4432180</v>
      </c>
      <c r="G35" s="31">
        <f t="shared" si="2"/>
        <v>10059590</v>
      </c>
      <c r="H35" s="32">
        <f>IFERROR(SUM(H4:H34),"")</f>
        <v>3684.7558223462147</v>
      </c>
      <c r="I35" s="32">
        <f>IFERROR(SUM(I4:I34),"")</f>
        <v>1656.9</v>
      </c>
      <c r="J35" s="33">
        <f>IFERROR(IF(OR(H35="",I35="",H35=0,I35=0),"",MIN(H35,I35)/MAX(H35,I35)),"")</f>
        <v>0.44966344579788009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5" sqref="F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S95" sqref="S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0.19849618055741303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5"/>
        <v>0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5"/>
        <v>0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0.31863506944630193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0.31863506944630193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5" sqref="G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0</v>
      </c>
      <c r="I94" s="112">
        <f>IFERROR(IF($D94="","",VLOOKUP($D94,Cadastro!$C$4:$G$20,5,FALSE())),"")</f>
        <v>0.6</v>
      </c>
      <c r="J94" s="113">
        <f t="shared" si="24"/>
        <v>0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