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34" documentId="13_ncr:1_{9DFDFEE8-78F7-4C04-B87C-99924EE6CC37}" xr6:coauthVersionLast="47" xr6:coauthVersionMax="47" xr10:uidLastSave="{92AE62BB-6CBC-4E4C-AF1B-869F0592805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<sst xmlns="http://schemas.openxmlformats.org/spreadsheetml/2006/main" count="122119" uniqueCount="46069">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</sst>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D236" sqref="D2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/>
      <c r="F231" s="78"/>
      <c r="G231" s="84" t="str">
        <f t="shared" ref="G231:G242" si="52">IF(F231="","",IF(E231="PC 17",F231*4.2,IF(E231="PC 19",F231*5,IF(E231="CB",F231*35,""))))</f>
        <v/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/>
      <c r="M231" s="86">
        <f t="shared" ref="M231:M242" ca="1" si="53">IFERROR(IF(K231="","",IF(L231="",MOD(NOW()-K231,1),IF(L231&gt;=K231,L231-K231,L231+1-K231))),"")</f>
        <v>1.9771990773733705E-3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1.9771990773733705E-3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0.19919942129959556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D238" sqref="D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/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1" activePane="bottomLeft" state="frozen"/>
      <selection pane="bottomLeft" activeCell="C231" sqref="C231:C2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0" activePane="bottomLeft" state="frozen"/>
      <selection pane="bottomLeft" activeCell="D233" sqref="D2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/>
      <c r="F231" s="120">
        <f>IFERROR(IF($D231="","",VLOOKUP($D231,Cadastro!$C$4:$E$20,3,FALSE())),"")</f>
        <v>0.55000000000000004</v>
      </c>
      <c r="G231" s="108"/>
      <c r="H231" s="120" t="str">
        <f>IFERROR(IF($G231="","",$G231*$S$243/$G$243/Cadastro!$E$33),"")</f>
        <v/>
      </c>
      <c r="I231" s="121">
        <f>IFERROR(IF($D231="","",VLOOKUP($D231,Cadastro!$C$4:$G$20,5,FALSE())),"")</f>
        <v>0.6</v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/>
      <c r="F232" s="107">
        <f>IFERROR(IF($D232="","",VLOOKUP($D232,Cadastro!$C$4:$E$20,3,FALSE())),"")</f>
        <v>0.55000000000000004</v>
      </c>
      <c r="G232" s="108"/>
      <c r="H232" s="107" t="str">
        <f>IFERROR(IF($G232="","",$G232*$S$243/$G$243/Cadastro!$E$33),"")</f>
        <v/>
      </c>
      <c r="I232" s="109">
        <f>IFERROR(IF($D232="","",VLOOKUP($D232,Cadastro!$C$4:$G$20,5,FALSE())),"")</f>
        <v>0.6</v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/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2026-09-09T23:23:03Z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