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04" documentId="13_ncr:1_{9DFDFEE8-78F7-4C04-B87C-99924EE6CC37}" xr6:coauthVersionLast="47" xr6:coauthVersionMax="47" xr10:uidLastSave="{21A2050A-5F6B-40A4-8305-054795E2D93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<sst xmlns="http://schemas.openxmlformats.org/spreadsheetml/2006/main" count="188562" uniqueCount="69200">
  <si>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</si>
  <si>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</si>
  <si>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</si>
  <si>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</si>
  <si>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</si>
  <si>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</si>
  <si>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</si>
  <si>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</si>
  <si>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</si>
  <si>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</si>
  <si>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</si>
  <si>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</si>
  <si>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</si>
  <si>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</si>
  <si>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</si>
  <si>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</si>
  <si>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</si>
  <si>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</si>
  <si>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</si>
  <si>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</si>
  <si>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</si>
  <si>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</si>
  <si>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</si>
  <si>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</si>
  <si>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</si>
  <si>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</si>
  <si>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</si>
  <si>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</si>
  <si>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</si>
  <si>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</si>
  <si>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</si>
  <si>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</si>
  <si>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</si>
  <si>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</si>
  <si>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</si>
  <si>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</si>
  <si>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</si>
  <si>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</si>
  <si>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</si>
  <si>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</si>
  <si>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</si>
  <si>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</si>
  <si>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</si>
  <si>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</si>
  <si>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</si>
  <si>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</si>
  <si>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</si>
  <si>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</si>
  <si>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</si>
  <si>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</si>
  <si>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</si>
  <si>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</si>
  <si>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</si>
  <si>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</si>
  <si>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</si>
  <si>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</si>
  <si>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</si>
  <si>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</si>
  <si>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</si>
  <si>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</si>
  <si>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</si>
  <si>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</si>
  <si>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</si>
  <si>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</si>
  <si>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</si>
  <si>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</si>
  <si>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</si>
  <si>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</si>
  <si>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</si>
  <si>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</si>
  <si>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</si>
  <si>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</si>
  <si>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</si>
  <si>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</si>
  <si>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</si>
  <si>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</si>
  <si>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</si>
  <si>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</si>
  <si>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</si>
  <si>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</si>
  <si>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</si>
  <si>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</si>
  <si>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</si>
  <si>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</si>
  <si>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</si>
  <si>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</si>
  <si>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</si>
  <si>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</si>
  <si>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</si>
  <si>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</si>
  <si>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</si>
  <si>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</si>
  <si>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</si>
  <si>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</si>
  <si>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</si>
  <si>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</si>
  <si>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</si>
  <si>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</si>
  <si>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</si>
  <si>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</si>
  <si>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</si>
  <si>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</si>
  <si>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</si>
  <si>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</si>
  <si>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</si>
  <si>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</si>
  <si>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</si>
  <si>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</si>
  <si>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</si>
  <si>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</si>
  <si>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</si>
  <si>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</si>
  <si>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</si>
  <si>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</si>
  <si>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</si>
  <si>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</si>
  <si>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</si>
  <si>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</si>
  <si>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</si>
  <si>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</si>
  <si>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</si>
  <si>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</si>
  <si>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</si>
  <si>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</si>
  <si>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</si>
  <si>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</si>
  <si>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</si>
  <si>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</si>
  <si>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</si>
  <si>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</si>
  <si>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</si>
  <si>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</si>
  <si>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</si>
  <si>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</si>
  <si>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</si>
  <si>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</si>
  <si>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</si>
  <si>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</si>
  <si>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</si>
  <si>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</si>
  <si>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</si>
  <si>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</si>
  <si>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</si>
  <si>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</si>
  <si>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</si>
  <si>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</si>
  <si>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</si>
  <si>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</si>
  <si>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</si>
  <si>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</si>
  <si>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</si>
  <si>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</si>
  <si>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</si>
  <si>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</si>
  <si>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</si>
  <si>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</si>
  <si>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</si>
  <si>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</si>
  <si>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</si>
  <si>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</si>
  <si>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</si>
  <si>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</si>
  <si>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</si>
  <si>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</si>
  <si>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</si>
  <si>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</si>
  <si>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</si>
  <si>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</si>
  <si>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</si>
  <si>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</si>
  <si>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</si>
  <si>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</si>
  <si>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</si>
  <si>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</si>
  <si>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</si>
  <si>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</si>
  <si>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</si>
  <si>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</si>
  <si>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</si>
  <si>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</si>
  <si>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</si>
  <si>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</si>
  <si>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</si>
  <si>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</si>
  <si>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</si>
  <si>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</si>
  <si>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</si>
  <si>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</si>
  <si>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</si>
  <si>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</si>
  <si>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</si>
  <si>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</si>
  <si>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</si>
  <si>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</si>
  <si>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</si>
  <si>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</si>
  <si>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</si>
  <si>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</si>
  <si>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</si>
  <si>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</si>
  <si>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</si>
  <si>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</si>
  <si>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</si>
  <si>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</si>
  <si>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</si>
  <si>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</si>
  <si>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</si>
  <si>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</si>
  <si>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</si>
  <si>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</si>
  <si>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</si>
  <si>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</si>
  <si>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</si>
  <si>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</si>
  <si>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</si>
  <si>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</si>
  <si>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</si>
  <si>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</si>
  <si>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</si>
  <si>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</si>
  <si>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</si>
  <si>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</si>
  <si>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</si>
  <si>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</si>
  <si>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</si>
  <si>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</si>
  <si>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</si>
  <si>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</si>
  <si>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</si>
  <si>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</si>
  <si>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</si>
  <si>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</si>
  <si>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</si>
  <si>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</si>
  <si>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</si>
  <si>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</si>
  <si>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</si>
  <si>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</si>
  <si>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</si>
  <si>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</si>
  <si>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</si>
  <si>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</si>
  <si>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</si>
  <si>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</si>
  <si>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</si>
  <si>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</si>
  <si>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</si>
  <si>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</si>
  <si>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</si>
  <si>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</si>
  <si>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</si>
  <si>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</si>
  <si>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</si>
  <si>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</si>
  <si>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</si>
  <si>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</si>
  <si>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</si>
  <si>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</si>
  <si>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</si>
  <si>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</si>
  <si>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</si>
  <si>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</si>
  <si>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</si>
  <si>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</si>
  <si>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</si>
  <si>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</si>
  <si>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</si>
  <si>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</si>
  <si>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</si>
  <si>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</si>
  <si>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</si>
  <si>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</si>
  <si>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</si>
  <si>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</si>
  <si>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</si>
  <si>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</si>
  <si>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</si>
  <si>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</si>
  <si>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</si>
  <si>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</si>
  <si>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</si>
  <si>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</si>
  <si>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</si>
  <si>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</si>
  <si>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</si>
  <si>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</si>
  <si>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</si>
  <si>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</si>
  <si>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</si>
  <si>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</si>
  <si>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</si>
  <si>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</si>
  <si>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</si>
  <si>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</si>
  <si>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</si>
  <si>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</si>
  <si>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</si>
  <si>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</si>
  <si>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</si>
  <si>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</si>
  <si>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</si>
  <si>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</si>
  <si>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</si>
  <si>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</si>
  <si>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</si>
  <si>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</si>
  <si>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</si>
  <si>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</si>
  <si>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</si>
  <si>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</si>
  <si>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</si>
  <si>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</si>
  <si>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</si>
  <si>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</si>
  <si>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</si>
  <si>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</si>
  <si>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</si>
  <si>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</si>
  <si>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</si>
  <si>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</si>
  <si>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</si>
  <si>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</si>
  <si>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</si>
  <si>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</si>
  <si>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</si>
  <si>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</si>
  <si>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</si>
  <si>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</si>
  <si>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</si>
  <si>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</si>
  <si>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</si>
  <si>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</si>
  <si>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</si>
  <si>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</si>
  <si>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</si>
  <si>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</si>
  <si>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</si>
  <si>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</si>
  <si>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</si>
  <si>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</si>
  <si>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</si>
  <si>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</si>
  <si>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</si>
  <si>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</si>
  <si>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</si>
  <si>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</si>
  <si>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</si>
  <si>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</si>
  <si>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</si>
  <si>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</si>
  <si>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</si>
  <si>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</si>
  <si>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</si>
  <si>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</si>
  <si>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</si>
  <si>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</si>
  <si>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</si>
  <si>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</si>
  <si>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</si>
  <si>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</si>
  <si>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</si>
  <si>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</si>
  <si>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</si>
  <si>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</si>
  <si>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</si>
  <si>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</si>
  <si>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</si>
  <si>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</si>
  <si>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</si>
  <si>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</si>
  <si>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</si>
  <si>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</si>
  <si>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</si>
  <si>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</si>
  <si>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</si>
  <si>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</si>
  <si>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</si>
  <si>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</si>
  <si>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</si>
  <si>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</si>
  <si>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</si>
  <si>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</si>
  <si>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</si>
  <si>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</si>
  <si>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</si>
  <si>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</si>
  <si>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</si>
  <si>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</si>
  <si>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</si>
  <si>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</si>
  <si>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</si>
  <si>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</si>
  <si>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</si>
  <si>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</si>
  <si>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</si>
  <si>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</si>
  <si>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</si>
  <si>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</si>
  <si>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</si>
  <si>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</si>
  <si>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</si>
  <si>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</si>
  <si>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</si>
  <si>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</si>
  <si>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</si>
  <si>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</si>
  <si>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</si>
  <si>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</si>
  <si>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</si>
  <si>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</si>
  <si>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</si>
  <si>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</si>
  <si>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</si>
  <si>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</si>
  <si>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</si>
  <si>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</si>
  <si>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</si>
  <si>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</si>
  <si>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</si>
  <si>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</si>
  <si>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</si>
  <si>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</si>
  <si>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</si>
  <si>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</si>
  <si>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</si>
  <si>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</si>
  <si>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</si>
  <si>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</si>
  <si>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</si>
  <si>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</si>
  <si>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</si>
  <si>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</si>
  <si>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</si>
  <si>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</si>
  <si>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</si>
  <si>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</si>
  <si>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</si>
  <si>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</si>
  <si>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</si>
  <si>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</si>
  <si>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18:;35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</si>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</sst>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0</v>
      </c>
      <c r="F30" s="19">
        <f>IFERROR('Linha 3'!S730,"")</f>
        <v>0</v>
      </c>
      <c r="G30" s="20">
        <f t="shared" si="0"/>
        <v>644600</v>
      </c>
      <c r="H30" s="21">
        <f>IFERROR('Linha 1'!T730+'Linha 2'!T730+'Linha 3'!T730,0)</f>
        <v>135.36599999999999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22042090</v>
      </c>
      <c r="F35" s="31">
        <f t="shared" si="2"/>
        <v>40339880</v>
      </c>
      <c r="G35" s="31">
        <f t="shared" si="2"/>
        <v>95328940</v>
      </c>
      <c r="H35" s="32">
        <f>IFERROR(SUM(H4:H34),"")</f>
        <v>23862.367333956216</v>
      </c>
      <c r="I35" s="32">
        <f>IFERROR(SUM(I4:I34),"")</f>
        <v>21266.93</v>
      </c>
      <c r="J35" s="33">
        <f>IFERROR(IF(OR(H35="",I35="",H35=0,I35=0),"",MIN(H35,I35)/MAX(H35,I35)),"")</f>
        <v>0.89123303242998442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O717" sqref="O7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S716" sqref="S7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 t="s">
        <v>440</v>
      </c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S716" sqref="S7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5"/>
        <v>0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0</v>
      </c>
      <c r="I715" s="112">
        <f>IFERROR(IF($D715="","",VLOOKUP($D715,Cadastro!$C$4:$G$20,5,FALSE())),"")</f>
        <v>0.6</v>
      </c>
      <c r="J715" s="113">
        <f t="shared" si="205"/>
        <v>0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9" activePane="bottomLeft" state="frozen"/>
      <selection pane="bottomLeft" activeCell="G716" sqref="G71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9"/>
        <v>0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0</v>
      </c>
      <c r="I715" s="112">
        <f>IFERROR(IF($D715="","",VLOOKUP($D715,Cadastro!$C$4:$G$20,5,FALSE())),"")</f>
        <v>0.6</v>
      </c>
      <c r="J715" s="113">
        <f t="shared" si="209"/>
        <v>0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2026-09-27T22:43:57Z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