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80" documentId="13_ncr:1_{9DFDFEE8-78F7-4C04-B87C-99924EE6CC37}" xr6:coauthVersionLast="47" xr6:coauthVersionMax="47" xr10:uidLastSave="{1642F231-D6BA-4E07-A449-72C68B6B7398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<sst xmlns="http://schemas.openxmlformats.org/spreadsheetml/2006/main" count="109928" uniqueCount="41609">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</sst>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67" sqref="F1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/>
      <c r="M164" s="81">
        <f t="shared" ref="M164:M175" ca="1" si="38">IFERROR(IF(K164="","",IF(L164="",MOD(NOW()-K164,1),IF(L164&gt;=K164,L164-K164,L164+1-K164))),"")</f>
        <v>0.15771562499867287</v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5</v>
      </c>
      <c r="G176" s="2">
        <f>SUM(G164:G175)</f>
        <v>21</v>
      </c>
      <c r="H176" s="87"/>
      <c r="I176" s="87"/>
      <c r="J176" s="87"/>
      <c r="K176" s="87"/>
      <c r="L176" s="87"/>
      <c r="M176" s="88">
        <f ca="1">IFERROR(SUM(M164:M175),"")</f>
        <v>0.15771562499867287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5</v>
      </c>
      <c r="G190" s="1">
        <f>G176+G189</f>
        <v>21</v>
      </c>
      <c r="H190" s="91"/>
      <c r="I190" s="91"/>
      <c r="J190" s="91"/>
      <c r="K190" s="91"/>
      <c r="L190" s="91"/>
      <c r="M190" s="92">
        <f ca="1">IFERROR(M176+M189,"")</f>
        <v>0.15771562499867287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G167" sqref="G16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/>
      <c r="H168" s="107" t="str">
        <f>IFERROR(IF($G168="","",$G168*$S$176/$G$176/Cadastro!$E$33),"")</f>
        <v/>
      </c>
      <c r="I168" s="109">
        <f>IFERROR(IF($D168="","",VLOOKUP($D168,Cadastro!$C$4:$G$20,5,FALSE())),"")</f>
        <v>0.6</v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33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158.6</v>
      </c>
      <c r="L176" s="87"/>
      <c r="M176" s="87"/>
      <c r="N176" s="87"/>
      <c r="O176" s="87"/>
      <c r="P176" s="87"/>
      <c r="Q176" s="88">
        <f ca="1">IFERROR(SUM(Q164:Q175),"")</f>
        <v>5.2777777777777757E-2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33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158.6</v>
      </c>
      <c r="L190" s="91"/>
      <c r="M190" s="91"/>
      <c r="N190" s="91"/>
      <c r="O190" s="91"/>
      <c r="P190" s="91"/>
      <c r="Q190" s="92">
        <f ca="1">IFERROR(Q176+Q189,"")</f>
        <v>5.2777777777777757E-2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N170" sqref="N1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/>
      <c r="H168" s="107" t="str">
        <f>IFERROR(IF($G168="","",$G168*$S$176/$G$176/Cadastro!$E$33),"")</f>
        <v/>
      </c>
      <c r="I168" s="109">
        <f>IFERROR(IF($D168="","",VLOOKUP($D168,Cadastro!$C$4:$G$20,5,FALSE())),"")</f>
        <v>0.6</v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22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110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22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110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P168" sqref="P16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/>
      <c r="H168" s="107" t="str">
        <f>IFERROR(IF($G168="","",$G168*$S$176/$G$176/Cadastro!$E$33),"")</f>
        <v/>
      </c>
      <c r="I168" s="109">
        <f>IFERROR(IF($D168="","",VLOOKUP($D168,Cadastro!$C$4:$G$20,5,FALSE())),"")</f>
        <v>0.6</v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/>
      <c r="H170" s="107" t="str">
        <f>IFERROR(IF($G170="","",$G170*$S$176/$G$176/Cadastro!$E$33),"")</f>
        <v/>
      </c>
      <c r="I170" s="109">
        <f>IFERROR(IF($D170="","",VLOOKUP($D170,Cadastro!$C$4:$G$20,5,FALSE())),"")</f>
        <v>0.6</v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46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230</v>
      </c>
      <c r="L176" s="87"/>
      <c r="M176" s="87"/>
      <c r="N176" s="87"/>
      <c r="O176" s="154"/>
      <c r="P176" s="154"/>
      <c r="Q176" s="88">
        <f ca="1">IFERROR(SUM(Q164:Q175),"")</f>
        <v>3.472222222222221E-2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46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230</v>
      </c>
      <c r="L190" s="91"/>
      <c r="M190" s="91"/>
      <c r="N190" s="91"/>
      <c r="O190" s="155"/>
      <c r="P190" s="155"/>
      <c r="Q190" s="92">
        <f ca="1">IFERROR(Q176+Q189,"")</f>
        <v>3.472222222222221E-2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2026-09-07T15:42:40Z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