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87" documentId="13_ncr:1_{A6DBCFB4-28D9-4249-9038-216934055CA6}" xr6:coauthVersionLast="47" xr6:coauthVersionMax="47" xr10:uidLastSave="{E1CFB81F-ABC9-4D23-A57E-82AE697071CE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<sst xmlns="http://schemas.openxmlformats.org/spreadsheetml/2006/main" count="84082" uniqueCount="28826">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</sst>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98" activePane="bottomLeft" state="frozen"/>
      <selection pane="bottomLeft" activeCell="F719" sqref="F719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>
        <v>54</v>
      </c>
      <c r="G718" s="63">
        <f t="shared" si="155"/>
        <v>270</v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99</v>
      </c>
      <c r="G729" s="2">
        <f>SUM(G717:G728)</f>
        <v>495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506</v>
      </c>
      <c r="G730" s="1">
        <f>G716+G729</f>
        <v>2530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0.75974502314784331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0.89863391203673104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0.98335613425895385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30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126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600.6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9" sqref="G719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/>
      <c r="Q717" s="70">
        <f t="shared" ref="Q717:Q728" ca="1" si="189">IFERROR(IF(O717="","",IF(P717="",MOD(NOW()-O717,1),IF(P717&gt;=O717,P717-O717,P717+1-O717))),"")</f>
        <v>9.7450231478433125E-3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13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87"/>
        <v>0</v>
      </c>
      <c r="K718" s="63">
        <f t="shared" si="188"/>
        <v>54.6</v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109.2</v>
      </c>
      <c r="L729" s="71"/>
      <c r="M729" s="71"/>
      <c r="N729" s="71"/>
      <c r="O729" s="71"/>
      <c r="P729" s="71"/>
      <c r="Q729" s="72">
        <f ca="1">IFERROR(SUM(Q717:Q728),"")</f>
        <v>9.7450231478433125E-3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130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546</v>
      </c>
      <c r="L730" s="75"/>
      <c r="M730" s="75"/>
      <c r="N730" s="75"/>
      <c r="O730" s="75"/>
      <c r="P730" s="75"/>
      <c r="Q730" s="76">
        <f ca="1">IFERROR(Q716+Q729,"")</f>
        <v>6.5300578703399004E-2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9" sqref="G71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>
        <v>14</v>
      </c>
      <c r="H718" s="87">
        <f>IFERROR(IF($G718="","",$G718*$S$729/$G$729/Cadastro!$E$33),"")</f>
        <v>0</v>
      </c>
      <c r="I718" s="89">
        <f>IFERROR(IF($D718="","",VLOOKUP($D718,Cadastro!$C$4:$G$7,5,FALSE())),"")</f>
        <v>0.6</v>
      </c>
      <c r="J718" s="90">
        <f t="shared" si="190"/>
        <v>0</v>
      </c>
      <c r="K718" s="63">
        <f t="shared" si="191"/>
        <v>58.800000000000004</v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23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96.600000000000009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161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676.2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2026-08-28T01:09:36Z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