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055" documentId="13_ncr:1_{9DFDFEE8-78F7-4C04-B87C-99924EE6CC37}" xr6:coauthVersionLast="47" xr6:coauthVersionMax="47" xr10:uidLastSave="{0D3AF3B4-7B2F-43A4-A3C6-4BD5C4E6C507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<sst xmlns="http://schemas.openxmlformats.org/spreadsheetml/2006/main" count="133788" uniqueCount="50064">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</sst>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F345" sqref="F34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177</v>
      </c>
      <c r="G351" s="2">
        <f>SUM(G339:G350)</f>
        <v>885</v>
      </c>
      <c r="H351" s="87"/>
      <c r="I351" s="87"/>
      <c r="J351" s="87"/>
      <c r="K351" s="87"/>
      <c r="L351" s="87"/>
      <c r="M351" s="88">
        <f ca="1">IFERROR(SUM(M339:M350),"")</f>
        <v>5.2777777777777701E-2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551</v>
      </c>
      <c r="G352" s="1">
        <f>G338+G351</f>
        <v>2455.8000000000002</v>
      </c>
      <c r="H352" s="91"/>
      <c r="I352" s="91"/>
      <c r="J352" s="91"/>
      <c r="K352" s="91"/>
      <c r="L352" s="91"/>
      <c r="M352" s="92">
        <f ca="1">IFERROR(M338+M351,"")</f>
        <v>0.16249999999999992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9" activePane="bottomLeft" state="frozen"/>
      <selection pane="bottomLeft" activeCell="G344" sqref="G34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1"/>
        <v>0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1"/>
        <v>0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/>
      <c r="H345" s="107" t="str">
        <f>IFERROR(IF($G345="","",$G345*$S$351/$G$351/Cadastro!$E$33),"")</f>
        <v/>
      </c>
      <c r="I345" s="109">
        <f>IFERROR(IF($D345="","",VLOOKUP($D345,Cadastro!$C$4:$G$20,5,FALSE())),"")</f>
        <v>0.6</v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70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294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133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558.6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9" activePane="bottomLeft" state="frozen"/>
      <selection pane="bottomLeft" activeCell="G344" sqref="G34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98"/>
        <v>0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98"/>
        <v>0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/>
      <c r="H345" s="107" t="str">
        <f>IFERROR(IF($G345="","",$G345*$S$351/$G$351/Cadastro!$E$33),"")</f>
        <v/>
      </c>
      <c r="I345" s="109">
        <f>IFERROR(IF($D345="","",VLOOKUP($D345,Cadastro!$C$4:$G$20,5,FALSE())),"")</f>
        <v>0.6</v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60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252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155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651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24" activePane="bottomLeft" state="frozen"/>
      <selection pane="bottomLeft" activeCell="P344" sqref="P34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0"/>
        <v>0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0"/>
        <v>0</v>
      </c>
      <c r="K344" s="79">
        <f t="shared" si="101"/>
        <v>50.400000000000006</v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/>
      <c r="H345" s="107" t="str">
        <f>IFERROR(IF($G345="","",$G345*$S$351/$G$351/Cadastro!$E$33),"")</f>
        <v/>
      </c>
      <c r="I345" s="109">
        <f>IFERROR(IF($D345="","",VLOOKUP($D345,Cadastro!$C$4:$G$20,5,FALSE())),"")</f>
        <v>0.6</v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71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298.2</v>
      </c>
      <c r="L351" s="87"/>
      <c r="M351" s="87"/>
      <c r="N351" s="87"/>
      <c r="O351" s="154"/>
      <c r="P351" s="154"/>
      <c r="Q351" s="88">
        <f ca="1">IFERROR(SUM(Q339:Q350),"")</f>
        <v>0.1000000000000001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293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1230.5999999999999</v>
      </c>
      <c r="L352" s="91"/>
      <c r="M352" s="91"/>
      <c r="N352" s="91"/>
      <c r="O352" s="155"/>
      <c r="P352" s="155"/>
      <c r="Q352" s="92">
        <f ca="1">IFERROR(Q338+Q351,"")</f>
        <v>0.14583333333333337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2026-09-14T05:51:48Z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