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74" documentId="13_ncr:1_{9DFDFEE8-78F7-4C04-B87C-99924EE6CC37}" xr6:coauthVersionLast="47" xr6:coauthVersionMax="47" xr10:uidLastSave="{5630C23D-C0F0-449C-A88C-0F0FB0BA2BE0}"/>
  <bookViews>
    <workbookView xWindow="-108" yWindow="-108" windowWidth="23256" windowHeight="12456" tabRatio="500" firstSheet="3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<sst xmlns="http://schemas.openxmlformats.org/spreadsheetml/2006/main" count="178253" uniqueCount="65798">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</sst>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831.97444473684209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21950.372578693059</v>
      </c>
      <c r="I35" s="32">
        <f>IFERROR(SUM(I4:I34),"")</f>
        <v>18576.240000000002</v>
      </c>
      <c r="J35" s="33">
        <f>IFERROR(IF(OR(H35="",I35="",H35=0,I35=0),"",MIN(H35,I35)/MAX(H35,I35)),"")</f>
        <v>0.84628358509193213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O649" sqref="O6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7" activePane="bottomLeft" state="frozen"/>
      <selection pane="bottomLeft" activeCell="S649" sqref="S6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32" activePane="bottomLeft" state="frozen"/>
      <selection pane="bottomLeft" activeCell="D642" sqref="D6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>
        <v>5</v>
      </c>
      <c r="H643" s="107">
        <f>IFERROR(IF($G643="","",$G643*$S$648/$G$648/Cadastro!$E$33),"")</f>
        <v>22.868859649122804</v>
      </c>
      <c r="I643" s="109" t="str">
        <f>IFERROR(IF($D643="","",VLOOKUP($D643,Cadastro!$C$4:$G$20,5,FALSE())),"")</f>
        <v/>
      </c>
      <c r="J643" s="110" t="str">
        <f t="shared" si="185"/>
        <v/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>
        <v>5</v>
      </c>
      <c r="H644" s="107">
        <f>IFERROR(IF($G644="","",$G644*$S$648/$G$648/Cadastro!$E$33),"")</f>
        <v>22.868859649122804</v>
      </c>
      <c r="I644" s="109" t="str">
        <f>IFERROR(IF($D644="","",VLOOKUP($D644,Cadastro!$C$4:$G$20,5,FALSE())),"")</f>
        <v/>
      </c>
      <c r="J644" s="110" t="str">
        <f t="shared" si="185"/>
        <v/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 t="s">
        <v>296</v>
      </c>
      <c r="F645" s="107" t="str">
        <f>IFERROR(IF($D645="","",VLOOKUP($D645,Cadastro!$C$4:$E$20,3,FALSE())),"")</f>
        <v/>
      </c>
      <c r="G645" s="108">
        <v>7</v>
      </c>
      <c r="H645" s="107">
        <f>IFERROR(IF($G645="","",$G645*$S$648/$G$648/Cadastro!$E$33),"")</f>
        <v>32.01640350877193</v>
      </c>
      <c r="I645" s="109" t="str">
        <f>IFERROR(IF($D645="","",VLOOKUP($D645,Cadastro!$C$4:$G$20,5,FALSE())),"")</f>
        <v/>
      </c>
      <c r="J645" s="110" t="str">
        <f t="shared" si="185"/>
        <v/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 t="s">
        <v>296</v>
      </c>
      <c r="F646" s="107" t="str">
        <f>IFERROR(IF($D646="","",VLOOKUP($D646,Cadastro!$C$4:$E$20,3,FALSE())),"")</f>
        <v/>
      </c>
      <c r="G646" s="108">
        <v>14</v>
      </c>
      <c r="H646" s="107">
        <f>IFERROR(IF($G646="","",$G646*$S$648/$G$648/Cadastro!$E$33),"")</f>
        <v>64.03280701754386</v>
      </c>
      <c r="I646" s="109" t="str">
        <f>IFERROR(IF($D646="","",VLOOKUP($D646,Cadastro!$C$4:$G$20,5,FALSE())),"")</f>
        <v/>
      </c>
      <c r="J646" s="110" t="str">
        <f t="shared" si="185"/>
        <v/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 t="s">
        <v>296</v>
      </c>
      <c r="F647" s="111" t="str">
        <f>IFERROR(IF($D647="","",VLOOKUP($D647,Cadastro!$C$4:$E$20,3,FALSE())),"")</f>
        <v/>
      </c>
      <c r="G647" s="108">
        <v>0</v>
      </c>
      <c r="H647" s="111">
        <f>IFERROR(IF($G647="","",$G647*$S$648/$G$648/Cadastro!$E$33),"")</f>
        <v>0</v>
      </c>
      <c r="I647" s="112" t="str">
        <f>IFERROR(IF($D647="","",VLOOKUP($D647,Cadastro!$C$4:$G$20,5,FALSE())),"")</f>
        <v/>
      </c>
      <c r="J647" s="113" t="str">
        <f t="shared" si="185"/>
        <v/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79.720844736842082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79.720844736842082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135.11254473684207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135.11254473684207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42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42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2" activePane="bottomLeft" state="frozen"/>
      <selection pane="bottomLeft" activeCell="S649" sqref="S64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0.69568206018448109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0.73109872685114785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0.90332094907337024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