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18" documentId="13_ncr:1_{9DFDFEE8-78F7-4C04-B87C-99924EE6CC37}" xr6:coauthVersionLast="47" xr6:coauthVersionMax="47" xr10:uidLastSave="{E31F09CF-39B5-4D48-B1C7-E6CD14D26696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<sst xmlns="http://schemas.openxmlformats.org/spreadsheetml/2006/main" count="133831" uniqueCount="50064">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</sst>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J341" sqref="J3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/>
      <c r="M341" s="86">
        <f t="shared" ca="1" si="76"/>
        <v>7.0335648342734203E-4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249</v>
      </c>
      <c r="G351" s="2">
        <f>SUM(G339:G350)</f>
        <v>1245</v>
      </c>
      <c r="H351" s="87"/>
      <c r="I351" s="87"/>
      <c r="J351" s="87"/>
      <c r="K351" s="87"/>
      <c r="L351" s="87"/>
      <c r="M351" s="88">
        <f ca="1">IFERROR(SUM(M339:M350),"")</f>
        <v>5.3481134261205043E-2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623</v>
      </c>
      <c r="G352" s="1">
        <f>G338+G351</f>
        <v>2815.8</v>
      </c>
      <c r="H352" s="91"/>
      <c r="I352" s="91"/>
      <c r="J352" s="91"/>
      <c r="K352" s="91"/>
      <c r="L352" s="91"/>
      <c r="M352" s="92">
        <f ca="1">IFERROR(M338+M351,"")</f>
        <v>0.16320335648342726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56" sqref="G35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101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424.2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164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688.8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60" sqref="G3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98"/>
        <v/>
      </c>
      <c r="K349" s="84" t="str">
        <f>IF(G349="","",IF(#REF!="PC 17",G349*4.2,IF(#REF!="PC 19",G349*5,IF(#REF!="CB",G349*24,""))))</f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327.60000000000002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173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726.6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4" activePane="bottomLeft" state="frozen"/>
      <selection pane="bottomLeft" activeCell="L354" sqref="L35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/>
      <c r="H347" s="107" t="str">
        <f>IFERROR(IF($G347="","",$G347*$S$351/$G$351/Cadastro!$E$33),"")</f>
        <v/>
      </c>
      <c r="I347" s="109">
        <f>IFERROR(IF($D347="","",VLOOKUP($D347,Cadastro!$C$4:$G$20,5,FALSE())),"")</f>
        <v>0.6</v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84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352.8</v>
      </c>
      <c r="L351" s="87"/>
      <c r="M351" s="87"/>
      <c r="N351" s="87"/>
      <c r="O351" s="154"/>
      <c r="P351" s="154"/>
      <c r="Q351" s="88">
        <f ca="1">IFERROR(SUM(Q339:Q350),"")</f>
        <v>0.10833333333333343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306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1285.2</v>
      </c>
      <c r="L352" s="91"/>
      <c r="M352" s="91"/>
      <c r="N352" s="91"/>
      <c r="O352" s="155"/>
      <c r="P352" s="155"/>
      <c r="Q352" s="92">
        <f ca="1">IFERROR(Q338+Q351,"")</f>
        <v>0.15416666666666673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2026-09-14T07:47:39Z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