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27" documentId="13_ncr:1_{9DFDFEE8-78F7-4C04-B87C-99924EE6CC37}" xr6:coauthVersionLast="47" xr6:coauthVersionMax="47" xr10:uidLastSave="{160CFFC1-3DB5-4C42-9349-36F8C675449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<sst xmlns="http://schemas.openxmlformats.org/spreadsheetml/2006/main" count="91603" uniqueCount="31321">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</sst>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1" activePane="bottomLeft" state="frozen"/>
      <selection pane="bottomLeft" activeCell="E791" sqref="E7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0.87980081018031342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1.0235508101803135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1.099245254624758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129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129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L780" sqref="L78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0.39091192129126284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0.52980081018015057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0.61452303240237338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0.37424525462847669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0.48188414351736542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0.58535636573958749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2"/>
        <v/>
      </c>
      <c r="K789" s="84" t="str">
        <f>IF(G789="","",IF(E789="PC 17",G789*4.2,IF(E789="PC 19",G789*5,IF(E789="CB",G789*24,""))))</f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113.4</v>
      </c>
      <c r="L797" s="87"/>
      <c r="M797" s="87"/>
      <c r="N797" s="87"/>
      <c r="O797" s="87"/>
      <c r="P797" s="87"/>
      <c r="Q797" s="88">
        <f ca="1">IFERROR(SUM(Q785:Q796),"")</f>
        <v>3.9583333333333359E-2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113.4</v>
      </c>
      <c r="L811" s="91"/>
      <c r="M811" s="91"/>
      <c r="N811" s="91"/>
      <c r="O811" s="91"/>
      <c r="P811" s="91"/>
      <c r="Q811" s="92">
        <f ca="1">IFERROR(Q797+Q810,"")</f>
        <v>3.9583333333333359E-2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E790" sqref="E7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29"/>
        <v/>
      </c>
      <c r="K788" s="79" t="str">
        <f>IF(G788="","",IF(E788="PC 17",G788*4.2,IF(E788="PC 19",G788*5,IF(E788="CB",G788*24,""))))</f>
        <v/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29"/>
        <v/>
      </c>
      <c r="K789" s="84" t="str">
        <f>IF(G789="","",IF(E789="PC 17",G789*4.2,IF(E789="PC 19",G789*5,IF(E789="CB",G789*24,""))))</f>
        <v/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/>
      <c r="H790" s="107" t="str">
        <f>IFERROR(IF($G790="","",$G790*$S$797/$G$797/Cadastro!$E$33),"")</f>
        <v/>
      </c>
      <c r="I790" s="109">
        <f>IFERROR(IF($D790="","",VLOOKUP($D790,Cadastro!$C$4:$G$20,5,FALSE())),"")</f>
        <v>0.6</v>
      </c>
      <c r="J790" s="110" t="str">
        <f t="shared" si="229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88.200000000000017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88.200000000000017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88" sqref="G78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 t="str">
        <f>IF(G789="","",IF(E789="PC 17",G789*4.2,IF(E789="PC 19",G789*5,IF(E789="CB",G789*24,""))))</f>
        <v/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285.60000000000002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285.60000000000002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2026-08-30T16:17:57Z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