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7" documentId="13_ncr:1_{9DFDFEE8-78F7-4C04-B87C-99924EE6CC37}" xr6:coauthVersionLast="47" xr6:coauthVersionMax="47" xr10:uidLastSave="{4C3686DD-F06F-443E-AE18-2963ED80A46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<sst xmlns="http://schemas.openxmlformats.org/spreadsheetml/2006/main" count="96049" uniqueCount="32749">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</sst>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1084660</v>
      </c>
      <c r="E34" s="26">
        <f>IFERROR('Linha 2'!S838,"")</f>
        <v>646430</v>
      </c>
      <c r="F34" s="26">
        <f>IFERROR('Linha 3'!S838,"")</f>
        <v>1636470</v>
      </c>
      <c r="G34" s="27">
        <f t="shared" si="0"/>
        <v>3367560</v>
      </c>
      <c r="H34" s="21">
        <f>IFERROR('Linha 1'!T838+'Linha 2'!T838+'Linha 3'!T838,0)</f>
        <v>1383.7194383856888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35857460</v>
      </c>
      <c r="E35" s="31">
        <f t="shared" si="2"/>
        <v>21331060</v>
      </c>
      <c r="F35" s="31">
        <f t="shared" si="2"/>
        <v>49116290</v>
      </c>
      <c r="G35" s="31">
        <f t="shared" si="2"/>
        <v>106304810</v>
      </c>
      <c r="H35" s="32">
        <f>IFERROR(SUM(H4:H34),"")</f>
        <v>18170.661691507583</v>
      </c>
      <c r="I35" s="32">
        <f>IFERROR(SUM(I4:I34),"")</f>
        <v>17355.309999999998</v>
      </c>
      <c r="J35" s="33">
        <f>IFERROR(IF(OR(H35="",I35="",H35=0,I35=0),"",MIN(H35,I35)/MAX(H35,I35)),"")</f>
        <v>0.9551281232708958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20" activePane="bottomLeft" state="frozen"/>
      <selection pane="bottomLeft" activeCell="F837" sqref="F83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0.63750011573574739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0.78125011573574743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0.85694456018019194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 t="s">
        <v>29</v>
      </c>
      <c r="I827" s="76"/>
      <c r="J827" s="76" t="s">
        <v>231</v>
      </c>
      <c r="K827" s="80">
        <v>0.25</v>
      </c>
      <c r="L827" s="80">
        <v>0.29166666666666669</v>
      </c>
      <c r="M827" s="81">
        <f t="shared" ca="1" si="178"/>
        <v>4.1666666666666685E-2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>
        <v>0</v>
      </c>
      <c r="G836" s="79">
        <f t="shared" si="177"/>
        <v>0</v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8.6805555555555566E-2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0.13263888888888892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Q842" sqref="Q8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0.14861122684669681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0.28750011573558454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0.37222233795780735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0.13194456018391065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0.23958344907279938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0.34305567129502146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92.281265060240969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38.758131325301207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52.158975903614461</v>
      </c>
      <c r="I826" s="109">
        <f>IFERROR(IF($D826="","",VLOOKUP($D826,Cadastro!$C$4:$G$20,5,FALSE())),"")</f>
        <v>0.6</v>
      </c>
      <c r="J826" s="110">
        <f t="shared" si="243"/>
        <v>21.90676987951807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76.232349397590355</v>
      </c>
      <c r="I827" s="109">
        <f>IFERROR(IF($D827="","",VLOOKUP($D827,Cadastro!$C$4:$G$20,5,FALSE())),"")</f>
        <v>0.6</v>
      </c>
      <c r="J827" s="110">
        <f t="shared" si="243"/>
        <v>32.017586746987945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68.207891566265047</v>
      </c>
      <c r="I828" s="109">
        <f>IFERROR(IF($D828="","",VLOOKUP($D828,Cadastro!$C$4:$G$20,5,FALSE())),"")</f>
        <v>0.6</v>
      </c>
      <c r="J828" s="110">
        <f t="shared" si="243"/>
        <v>28.647314457831317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20.06114457831325</v>
      </c>
      <c r="I829" s="109">
        <f>IFERROR(IF($D829="","",VLOOKUP($D829,Cadastro!$C$4:$G$20,5,FALSE())),"")</f>
        <v>0.6</v>
      </c>
      <c r="J829" s="110">
        <f t="shared" si="243"/>
        <v>8.4256807228915633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112.34240963855422</v>
      </c>
      <c r="I830" s="109">
        <f>IFERROR(IF($D830="","",VLOOKUP($D830,Cadastro!$C$4:$G$20,5,FALSE())),"")</f>
        <v>0.6</v>
      </c>
      <c r="J830" s="110">
        <f t="shared" si="243"/>
        <v>47.18381204819277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76.232349397590355</v>
      </c>
      <c r="I831" s="109">
        <f>IFERROR(IF($D831="","",VLOOKUP($D831,Cadastro!$C$4:$G$20,5,FALSE())),"")</f>
        <v>0.6</v>
      </c>
      <c r="J831" s="110">
        <f t="shared" si="243"/>
        <v>32.017586746987945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76.232349397590355</v>
      </c>
      <c r="I832" s="109">
        <f>IFERROR(IF($D832="","",VLOOKUP($D832,Cadastro!$C$4:$G$20,5,FALSE())),"")</f>
        <v>0.6</v>
      </c>
      <c r="J832" s="110">
        <f t="shared" si="243"/>
        <v>32.017586746987945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8.0244578313253019</v>
      </c>
      <c r="I833" s="109">
        <f>IFERROR(IF($D833="","",VLOOKUP($D833,Cadastro!$C$4:$G$20,5,FALSE())),"")</f>
        <v>0.6</v>
      </c>
      <c r="J833" s="110">
        <f t="shared" si="243"/>
        <v>3.3702722891566266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56.171204819277108</v>
      </c>
      <c r="I834" s="109">
        <f>IFERROR(IF($D834="","",VLOOKUP($D834,Cadastro!$C$4:$G$20,5,FALSE())),"")</f>
        <v>0.6</v>
      </c>
      <c r="J834" s="110">
        <f t="shared" si="243"/>
        <v>23.591906024096385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28.085602409638554</v>
      </c>
      <c r="I835" s="109">
        <f>IFERROR(IF($D835="","",VLOOKUP($D835,Cadastro!$C$4:$G$20,5,FALSE())),"")</f>
        <v>0.6</v>
      </c>
      <c r="J835" s="110">
        <f t="shared" si="243"/>
        <v>11.795953012048193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666.03000000000009</v>
      </c>
      <c r="I837" s="125"/>
      <c r="J837" s="126">
        <f>IFERROR(SUM(J825:J836),"")</f>
        <v>279.73259999999993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>
        <v>666030</v>
      </c>
      <c r="T837" s="133">
        <f>IFERROR(J837,"")</f>
        <v>279.73259999999993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1084.6600000000001</v>
      </c>
      <c r="I838" s="129"/>
      <c r="J838" s="130">
        <f>IFERROR(J824+J837,"")</f>
        <v>446.20482765957439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1084660</v>
      </c>
      <c r="T838" s="32">
        <f>IFERROR(J838,"")</f>
        <v>446.20482765957439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S832" sqref="S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44.631999999999998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18.745439999999999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60.572000000000003</v>
      </c>
      <c r="I826" s="109">
        <f>IFERROR(IF($D826="","",VLOOKUP($D826,Cadastro!$C$4:$G$20,5,FALSE())),"")</f>
        <v>0.6</v>
      </c>
      <c r="J826" s="110">
        <f t="shared" si="240"/>
        <v>25.440239999999999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19.128</v>
      </c>
      <c r="I827" s="109">
        <f>IFERROR(IF($D827="","",VLOOKUP($D827,Cadastro!$C$4:$G$20,5,FALSE())),"")</f>
        <v>0.6</v>
      </c>
      <c r="J827" s="110">
        <f t="shared" si="240"/>
        <v>8.0337599999999991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15.94</v>
      </c>
      <c r="I828" s="109">
        <f>IFERROR(IF($D828="","",VLOOKUP($D828,Cadastro!$C$4:$G$20,5,FALSE())),"")</f>
        <v>0.6</v>
      </c>
      <c r="J828" s="110">
        <f t="shared" si="240"/>
        <v>6.6947999999999999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25.504000000000001</v>
      </c>
      <c r="I829" s="109">
        <f>IFERROR(IF($D829="","",VLOOKUP($D829,Cadastro!$C$4:$G$20,5,FALSE())),"")</f>
        <v>0.6</v>
      </c>
      <c r="J829" s="110">
        <f t="shared" si="240"/>
        <v>10.711679999999999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15.94</v>
      </c>
      <c r="I830" s="109">
        <f>IFERROR(IF($D830="","",VLOOKUP($D830,Cadastro!$C$4:$G$20,5,FALSE())),"")</f>
        <v>0.6</v>
      </c>
      <c r="J830" s="110">
        <f t="shared" si="240"/>
        <v>6.6947999999999999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38.256</v>
      </c>
      <c r="I831" s="109">
        <f>IFERROR(IF($D831="","",VLOOKUP($D831,Cadastro!$C$4:$G$20,5,FALSE())),"")</f>
        <v>0.6</v>
      </c>
      <c r="J831" s="110">
        <f t="shared" si="240"/>
        <v>16.067519999999998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28.692</v>
      </c>
      <c r="I832" s="109">
        <f>IFERROR(IF($D832="","",VLOOKUP($D832,Cadastro!$C$4:$G$20,5,FALSE())),"")</f>
        <v>0.6</v>
      </c>
      <c r="J832" s="110">
        <f t="shared" si="240"/>
        <v>12.05064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19.128</v>
      </c>
      <c r="I834" s="109">
        <f>IFERROR(IF($D834="","",VLOOKUP($D834,Cadastro!$C$4:$G$20,5,FALSE())),"")</f>
        <v>0.6</v>
      </c>
      <c r="J834" s="110">
        <f t="shared" si="240"/>
        <v>8.0337599999999991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35.067999999999998</v>
      </c>
      <c r="I835" s="109">
        <f>IFERROR(IF($D835="","",VLOOKUP($D835,Cadastro!$C$4:$G$20,5,FALSE())),"")</f>
        <v>0.6</v>
      </c>
      <c r="J835" s="110">
        <f t="shared" si="240"/>
        <v>14.728559999999996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302.86</v>
      </c>
      <c r="I837" s="125"/>
      <c r="J837" s="126">
        <f>IFERROR(SUM(J825:J836),"")</f>
        <v>127.2012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>
        <v>302860</v>
      </c>
      <c r="T837" s="118">
        <f>IFERROR(J837,"")</f>
        <v>127.2012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646.43000000000006</v>
      </c>
      <c r="I838" s="129"/>
      <c r="J838" s="130">
        <f>IFERROR(J824+J837,"")</f>
        <v>268.61461199999997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646430</v>
      </c>
      <c r="T838" s="32">
        <f>IFERROR(J838,"")</f>
        <v>268.61461199999997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S830" sqref="S83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146.16894273127753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61.390955947136554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75.172599118942728</v>
      </c>
      <c r="I826" s="109">
        <f>IFERROR(IF($D826="","",VLOOKUP($D826,Cadastro!$C$4:$G$20,5,FALSE())),"")</f>
        <v>0.6</v>
      </c>
      <c r="J826" s="110">
        <f t="shared" si="242"/>
        <v>31.572491629955941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>
        <v>0.29166666666666669</v>
      </c>
      <c r="Q826" s="86">
        <f t="shared" ca="1" si="244"/>
        <v>4.1666666666666685E-2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100.23013215859031</v>
      </c>
      <c r="I827" s="109">
        <f>IFERROR(IF($D827="","",VLOOKUP($D827,Cadastro!$C$4:$G$20,5,FALSE())),"")</f>
        <v>0.6</v>
      </c>
      <c r="J827" s="110">
        <f t="shared" si="242"/>
        <v>42.096655506607924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20.881277533039647</v>
      </c>
      <c r="I828" s="109">
        <f>IFERROR(IF($D828="","",VLOOKUP($D828,Cadastro!$C$4:$G$20,5,FALSE())),"")</f>
        <v>0.6</v>
      </c>
      <c r="J828" s="110">
        <f t="shared" si="242"/>
        <v>8.7701365638766511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91.877621145374448</v>
      </c>
      <c r="I829" s="109">
        <f>IFERROR(IF($D829="","",VLOOKUP($D829,Cadastro!$C$4:$G$20,5,FALSE())),"")</f>
        <v>0.6</v>
      </c>
      <c r="J829" s="110">
        <f t="shared" si="242"/>
        <v>38.588600881057268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91.877621145374448</v>
      </c>
      <c r="I830" s="109">
        <f>IFERROR(IF($D830="","",VLOOKUP($D830,Cadastro!$C$4:$G$20,5,FALSE())),"")</f>
        <v>0.6</v>
      </c>
      <c r="J830" s="110">
        <f t="shared" si="242"/>
        <v>38.588600881057268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87.701365638766532</v>
      </c>
      <c r="I831" s="109">
        <f>IFERROR(IF($D831="","",VLOOKUP($D831,Cadastro!$C$4:$G$20,5,FALSE())),"")</f>
        <v>0.6</v>
      </c>
      <c r="J831" s="110">
        <f t="shared" si="242"/>
        <v>36.83457356828194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83.525110132158588</v>
      </c>
      <c r="I832" s="109">
        <f>IFERROR(IF($D832="","",VLOOKUP($D832,Cadastro!$C$4:$G$20,5,FALSE())),"")</f>
        <v>0.6</v>
      </c>
      <c r="J832" s="110">
        <f t="shared" si="242"/>
        <v>35.080546255506604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104.40638766519824</v>
      </c>
      <c r="I833" s="109">
        <f>IFERROR(IF($D833="","",VLOOKUP($D833,Cadastro!$C$4:$G$20,5,FALSE())),"")</f>
        <v>0.6</v>
      </c>
      <c r="J833" s="110">
        <f t="shared" si="242"/>
        <v>43.850682819383259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79.348854625550672</v>
      </c>
      <c r="I834" s="109">
        <f>IFERROR(IF($D834="","",VLOOKUP($D834,Cadastro!$C$4:$G$20,5,FALSE())),"")</f>
        <v>0.6</v>
      </c>
      <c r="J834" s="110">
        <f t="shared" si="242"/>
        <v>33.326518942731276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66.820088105726867</v>
      </c>
      <c r="I835" s="109">
        <f>IFERROR(IF($D835="","",VLOOKUP($D835,Cadastro!$C$4:$G$20,5,FALSE())),"")</f>
        <v>0.6</v>
      </c>
      <c r="J835" s="110">
        <f t="shared" si="242"/>
        <v>28.064437004405281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948.0100000000001</v>
      </c>
      <c r="I837" s="125"/>
      <c r="J837" s="126">
        <f>IFERROR(SUM(J825:J836),"")</f>
        <v>398.16420000000005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6.9444444444444475E-2</v>
      </c>
      <c r="R837" s="2" t="s">
        <v>268</v>
      </c>
      <c r="S837" s="89">
        <v>948010</v>
      </c>
      <c r="T837" s="118">
        <f>IFERROR(J837,"")</f>
        <v>398.16420000000005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1636.4700000000003</v>
      </c>
      <c r="I838" s="129"/>
      <c r="J838" s="130">
        <f>IFERROR(J824+J837,"")</f>
        <v>668.89999872611452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0.30347222222222225</v>
      </c>
      <c r="R838" s="1" t="s">
        <v>271</v>
      </c>
      <c r="S838" s="97">
        <f>IFERROR(S824+S837,"")</f>
        <v>1636470</v>
      </c>
      <c r="T838" s="137">
        <f>IFERROR(J838,"")</f>
        <v>668.89999872611452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