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939" documentId="13_ncr:1_{9DFDFEE8-78F7-4C04-B87C-99924EE6CC37}" xr6:coauthVersionLast="47" xr6:coauthVersionMax="47" xr10:uidLastSave="{976C43E8-EF9A-4F7C-8733-632F3A93F3CF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<sst xmlns="http://schemas.openxmlformats.org/spreadsheetml/2006/main" count="133731" uniqueCount="50063">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</sst>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17" activePane="bottomLeft" state="frozen"/>
      <selection pane="bottomLeft" activeCell="F340" sqref="F34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40</v>
      </c>
      <c r="G351" s="2">
        <f>SUM(G339:G350)</f>
        <v>200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414</v>
      </c>
      <c r="G352" s="1">
        <f>G338+G351</f>
        <v>1770.8000000000002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33" activePane="bottomLeft" state="frozen"/>
      <selection pane="bottomLeft" activeCell="G339" sqref="G33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/>
      <c r="H340" s="107" t="str">
        <f>IFERROR(IF($G340="","",$G340*$S$351/$G$351/Cadastro!$E$33),"")</f>
        <v/>
      </c>
      <c r="I340" s="109">
        <f>IFERROR(IF($D340="","",VLOOKUP($D340,Cadastro!$C$4:$G$20,5,FALSE())),"")</f>
        <v>0.6</v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18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75.600000000000009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81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340.20000000000005</v>
      </c>
      <c r="L352" s="91"/>
      <c r="M352" s="91"/>
      <c r="N352" s="91"/>
      <c r="O352" s="91"/>
      <c r="P352" s="91"/>
      <c r="Q352" s="92">
        <f ca="1">IFERROR(Q338+Q351,"")</f>
        <v>0.21180555555555552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31" activePane="bottomLeft" state="frozen"/>
      <selection pane="bottomLeft" activeCell="G339" sqref="G33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/>
      <c r="H340" s="107" t="str">
        <f>IFERROR(IF($G340="","",$G340*$S$351/$G$351/Cadastro!$E$33),"")</f>
        <v/>
      </c>
      <c r="I340" s="109">
        <f>IFERROR(IF($D340="","",VLOOKUP($D340,Cadastro!$C$4:$G$20,5,FALSE())),"")</f>
        <v>0.6</v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8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33.6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103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432.6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22" activePane="bottomLeft" state="frozen"/>
      <selection pane="bottomLeft" activeCell="P340" sqref="P34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 t="str">
        <f>IFERROR(IF($G339="","",$G339*$S$351/$G$351/Cadastro!$E$33),"")</f>
        <v/>
      </c>
      <c r="I339" s="121">
        <f>IFERROR(IF($D339="","",VLOOKUP($D339,Cadastro!$C$4:$G$20,5,FALSE())),"")</f>
        <v>0.6</v>
      </c>
      <c r="J339" s="122" t="str">
        <f t="shared" ref="J339:J350" si="100">IFERROR(IF($H339="","",$H339*$F339*$I339),"")</f>
        <v/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/>
      <c r="H340" s="107" t="str">
        <f>IFERROR(IF($G340="","",$G340*$S$351/$G$351/Cadastro!$E$33),"")</f>
        <v/>
      </c>
      <c r="I340" s="109">
        <f>IFERROR(IF($D340="","",VLOOKUP($D340,Cadastro!$C$4:$G$20,5,FALSE())),"")</f>
        <v>0.6</v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3.8194444444444531E-2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222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932.4</v>
      </c>
      <c r="L352" s="91"/>
      <c r="M352" s="91"/>
      <c r="N352" s="91"/>
      <c r="O352" s="155"/>
      <c r="P352" s="155"/>
      <c r="Q352" s="92">
        <f ca="1">IFERROR(Q338+Q351,"")</f>
        <v>8.4027777777777812E-2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2026-09-14T00:01:16Z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