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934" documentId="13_ncr:1_{9DFDFEE8-78F7-4C04-B87C-99924EE6CC37}" xr6:coauthVersionLast="47" xr6:coauthVersionMax="47" xr10:uidLastSave="{D31AF3A9-5748-4B4D-A9F3-12C0E91777E1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<sst xmlns="http://schemas.openxmlformats.org/spreadsheetml/2006/main" count="133731" uniqueCount="50063">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</sst>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17" activePane="bottomLeft" state="frozen"/>
      <selection pane="bottomLeft" activeCell="E342" sqref="E34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374</v>
      </c>
      <c r="G352" s="1">
        <f>G338+G351</f>
        <v>1570.8000000000002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3" activePane="bottomLeft" state="frozen"/>
      <selection pane="bottomLeft" activeCell="E342" sqref="E34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/>
      <c r="H339" s="120" t="str">
        <f>IFERROR(IF($G339="","",$G339*$S$351/$G$351/Cadastro!$E$33),"")</f>
        <v/>
      </c>
      <c r="I339" s="121">
        <f>IFERROR(IF($D339="","",VLOOKUP($D339,Cadastro!$C$4:$G$20,5,FALSE())),"")</f>
        <v>0.6</v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/>
      <c r="H340" s="107" t="str">
        <f>IFERROR(IF($G340="","",$G340*$S$351/$G$351/Cadastro!$E$33),"")</f>
        <v/>
      </c>
      <c r="I340" s="109">
        <f>IFERROR(IF($D340="","",VLOOKUP($D340,Cadastro!$C$4:$G$20,5,FALSE())),"")</f>
        <v>0.6</v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/>
      <c r="H341" s="107" t="str">
        <f>IFERROR(IF($G341="","",$G341*$S$351/$G$351/Cadastro!$E$33),"")</f>
        <v/>
      </c>
      <c r="I341" s="109">
        <f>IFERROR(IF($D341="","",VLOOKUP($D341,Cadastro!$C$4:$G$20,5,FALSE())),"")</f>
        <v>0.6</v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63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264.60000000000002</v>
      </c>
      <c r="L352" s="91"/>
      <c r="M352" s="91"/>
      <c r="N352" s="91"/>
      <c r="O352" s="91"/>
      <c r="P352" s="91"/>
      <c r="Q352" s="92">
        <f ca="1">IFERROR(Q338+Q351,"")</f>
        <v>0.21180555555555552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25" activePane="bottomLeft" state="frozen"/>
      <selection pane="bottomLeft" activeCell="E342" sqref="E34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/>
      <c r="H339" s="120" t="str">
        <f>IFERROR(IF($G339="","",$G339*$S$351/$G$351/Cadastro!$E$33),"")</f>
        <v/>
      </c>
      <c r="I339" s="121">
        <f>IFERROR(IF($D339="","",VLOOKUP($D339,Cadastro!$C$4:$G$20,5,FALSE())),"")</f>
        <v>0.6</v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/>
      <c r="H340" s="107" t="str">
        <f>IFERROR(IF($G340="","",$G340*$S$351/$G$351/Cadastro!$E$33),"")</f>
        <v/>
      </c>
      <c r="I340" s="109">
        <f>IFERROR(IF($D340="","",VLOOKUP($D340,Cadastro!$C$4:$G$20,5,FALSE())),"")</f>
        <v>0.6</v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/>
      <c r="H341" s="107" t="str">
        <f>IFERROR(IF($G341="","",$G341*$S$351/$G$351/Cadastro!$E$33),"")</f>
        <v/>
      </c>
      <c r="I341" s="109">
        <f>IFERROR(IF($D341="","",VLOOKUP($D341,Cadastro!$C$4:$G$20,5,FALSE())),"")</f>
        <v>0.6</v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95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399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22" activePane="bottomLeft" state="frozen"/>
      <selection pane="bottomLeft" activeCell="E342" sqref="E342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/>
      <c r="H339" s="120" t="str">
        <f>IFERROR(IF($G339="","",$G339*$S$351/$G$351/Cadastro!$E$33),"")</f>
        <v/>
      </c>
      <c r="I339" s="121">
        <f>IFERROR(IF($D339="","",VLOOKUP($D339,Cadastro!$C$4:$G$20,5,FALSE())),"")</f>
        <v>0.6</v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/>
      <c r="Q339" s="86">
        <f t="shared" ref="Q339:Q350" ca="1" si="102">IFERROR(IF(O339="","",IF(P339="",MOD(NOW()-O339,1),IF(P339&gt;=O339,P339-O339,P339+1-O339))),"")</f>
        <v>3.6296296457294375E-4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/>
      <c r="H340" s="107" t="str">
        <f>IFERROR(IF($G340="","",$G340*$S$351/$G$351/Cadastro!$E$33),"")</f>
        <v/>
      </c>
      <c r="I340" s="109">
        <f>IFERROR(IF($D340="","",VLOOKUP($D340,Cadastro!$C$4:$G$20,5,FALSE())),"")</f>
        <v>0.6</v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/>
      <c r="H341" s="107" t="str">
        <f>IFERROR(IF($G341="","",$G341*$S$351/$G$351/Cadastro!$E$33),"")</f>
        <v/>
      </c>
      <c r="I341" s="109">
        <f>IFERROR(IF($D341="","",VLOOKUP($D341,Cadastro!$C$4:$G$20,5,FALSE())),"")</f>
        <v>0.6</v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3.6296296457294375E-4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222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932.4</v>
      </c>
      <c r="L352" s="91"/>
      <c r="M352" s="91"/>
      <c r="N352" s="91"/>
      <c r="O352" s="155"/>
      <c r="P352" s="155"/>
      <c r="Q352" s="92">
        <f ca="1">IFERROR(Q338+Q351,"")</f>
        <v>4.6196296297906225E-2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2026-09-13T23:00:34Z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