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12" documentId="13_ncr:1_{9DFDFEE8-78F7-4C04-B87C-99924EE6CC37}" xr6:coauthVersionLast="47" xr6:coauthVersionMax="47" xr10:uidLastSave="{C90DC43B-4EBD-4A17-B3B8-36A260E9698C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<sst xmlns="http://schemas.openxmlformats.org/spreadsheetml/2006/main" count="133280" uniqueCount="50055">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</sst>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9" activePane="bottomLeft" state="frozen"/>
      <selection pane="bottomLeft" activeCell="F309" sqref="F3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118</v>
      </c>
      <c r="G311" s="98">
        <f>SUM(G299:G310)</f>
        <v>590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118</v>
      </c>
      <c r="G325" s="1">
        <f>G311+G324</f>
        <v>590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9" sqref="G3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/>
      <c r="Q304" s="81">
        <f t="shared" ca="1" si="91"/>
        <v>2.6815972232725471E-3</v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147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617.4</v>
      </c>
      <c r="L311" s="87"/>
      <c r="M311" s="87"/>
      <c r="N311" s="87"/>
      <c r="O311" s="87"/>
      <c r="P311" s="87"/>
      <c r="Q311" s="88">
        <f ca="1">IFERROR(SUM(Q299:Q310),"")</f>
        <v>7.0737152778828305E-2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147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617.4</v>
      </c>
      <c r="L325" s="91"/>
      <c r="M325" s="91"/>
      <c r="N325" s="91"/>
      <c r="O325" s="91"/>
      <c r="P325" s="91"/>
      <c r="Q325" s="92">
        <f ca="1">IFERROR(Q311+Q324,"")</f>
        <v>7.0737152778828305E-2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9" sqref="G30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306.60000000000002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306.60000000000002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9" sqref="G30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>
        <v>19</v>
      </c>
      <c r="H308" s="84">
        <f>IFERROR(IF($G308="","",$G308*$S$311/$G$311/Cadastro!$E$33),"")</f>
        <v>0</v>
      </c>
      <c r="I308" s="109" t="str">
        <f>IFERROR(IF($D308="","",VLOOKUP($D308,Cadastro!$C$4:$G$20,5,FALSE())),"")</f>
        <v/>
      </c>
      <c r="J308" s="110" t="str">
        <f t="shared" si="88"/>
        <v/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206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865.2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865.2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2026-09-12T21:04:30Z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