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05" documentId="13_ncr:1_{9DFDFEE8-78F7-4C04-B87C-99924EE6CC37}" xr6:coauthVersionLast="47" xr6:coauthVersionMax="47" xr10:uidLastSave="{E8145992-C7D8-4B0E-AD35-86862A899148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<sst xmlns="http://schemas.openxmlformats.org/spreadsheetml/2006/main" count="91697" uniqueCount="31327">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</sst>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0</v>
      </c>
      <c r="F33" s="26">
        <f>IFERROR('Linha 3'!S811,"")</f>
        <v>0</v>
      </c>
      <c r="G33" s="27">
        <f t="shared" si="0"/>
        <v>348330</v>
      </c>
      <c r="H33" s="21">
        <f>IFERROR('Linha 1'!T811+'Linha 2'!T811+'Linha 3'!T811,0)</f>
        <v>146.29859999999999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19956470</v>
      </c>
      <c r="F35" s="31">
        <f t="shared" si="2"/>
        <v>45652060</v>
      </c>
      <c r="G35" s="31">
        <f t="shared" si="2"/>
        <v>99627350</v>
      </c>
      <c r="H35" s="32">
        <f>IFERROR(SUM(H4:H34),"")</f>
        <v>15396.784253121894</v>
      </c>
      <c r="I35" s="32">
        <f>IFERROR(SUM(I4:I34),"")</f>
        <v>14531.98</v>
      </c>
      <c r="J35" s="33">
        <f>IFERROR(IF(OR(H35="",I35="",H35=0,I35=0),"",MIN(H35,I35)/MAX(H35,I35)),"")</f>
        <v>0.94383215099305273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N795" sqref="N79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0.15134664351353422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0.29509664351353421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0.37079108795797877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B781" activePane="bottomLeft" state="frozen"/>
      <selection pane="bottomLeft" activeCell="S798" sqref="S79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0.66245775462448364</v>
      </c>
      <c r="R53" s="95" t="s">
        <v>333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0.80134664351337137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0.88606886573559418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0.64579108796169749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0.75342997685058632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0.8569021990728084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88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97" sqref="G79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29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0</v>
      </c>
      <c r="I796" s="112">
        <f>IFERROR(IF($D796="","",VLOOKUP($D796,Cadastro!$C$4:$G$20,5,FALSE())),"")</f>
        <v>0.6</v>
      </c>
      <c r="J796" s="113">
        <f t="shared" si="229"/>
        <v>0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69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69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797" sqref="G79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1"/>
        <v>0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0</v>
      </c>
      <c r="I796" s="112">
        <f>IFERROR(IF($D796="","",VLOOKUP($D796,Cadastro!$C$4:$G$20,5,FALSE())),"")</f>
        <v>0.6</v>
      </c>
      <c r="J796" s="113">
        <f t="shared" si="231"/>
        <v>0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205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205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5.555555555555558E-2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2026-08-30T22:49:30Z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