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91" documentId="13_ncr:1_{9DFDFEE8-78F7-4C04-B87C-99924EE6CC37}" xr6:coauthVersionLast="47" xr6:coauthVersionMax="47" xr10:uidLastSave="{BB297534-426D-4292-A9C9-9D1C4BE7C62A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41" i="6" l="1"/>
  <c r="F141" i="6"/>
  <c r="Q141" i="7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43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F143" i="7"/>
  <c r="Q142" i="7"/>
  <c r="K142" i="7"/>
  <c r="I142" i="7"/>
  <c r="F142" i="7"/>
  <c r="K141" i="7"/>
  <c r="I141" i="7"/>
  <c r="F141" i="7"/>
  <c r="Q140" i="7"/>
  <c r="K140" i="7"/>
  <c r="I140" i="7"/>
  <c r="F140" i="7"/>
  <c r="Q139" i="7"/>
  <c r="K139" i="7"/>
  <c r="I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4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F143" i="6"/>
  <c r="Q142" i="6"/>
  <c r="K142" i="6"/>
  <c r="I142" i="6"/>
  <c r="F142" i="6"/>
  <c r="Q141" i="6"/>
  <c r="K141" i="6"/>
  <c r="Q140" i="6"/>
  <c r="K140" i="6"/>
  <c r="I140" i="6"/>
  <c r="F140" i="6"/>
  <c r="Q139" i="6"/>
  <c r="K139" i="6"/>
  <c r="I139" i="6"/>
  <c r="F139" i="6"/>
  <c r="Q138" i="6"/>
  <c r="K138" i="6"/>
  <c r="I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H137" i="6"/>
  <c r="H139" i="6"/>
  <c r="J139" i="6" s="1"/>
  <c r="H138" i="6"/>
  <c r="J138" i="6" s="1"/>
  <c r="H137" i="7"/>
  <c r="J137" i="7" s="1"/>
  <c r="H139" i="7"/>
  <c r="J139" i="7" s="1"/>
  <c r="G163" i="5"/>
  <c r="H137" i="5"/>
  <c r="J137" i="5" s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163" i="6" s="1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J141" i="7" s="1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T149" i="5" l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9" i="1" l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<sst xmlns="http://schemas.openxmlformats.org/spreadsheetml/2006/main" count="109549" uniqueCount="41604">
  <si>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</si>
  <si>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</si>
  <si>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</si>
  <si>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</si>
  <si>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</si>
  <si>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</si>
  <si>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</si>
  <si>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</si>
  <si>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</si>
  <si>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</si>
  <si>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</si>
  <si>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</si>
  <si>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</si>
  <si>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</si>
  <si>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</si>
  <si>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</si>
  <si>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</si>
  <si>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</si>
  <si>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</si>
  <si>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</si>
  <si>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</si>
  <si>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</si>
  <si>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</si>
  <si>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</si>
  <si>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</si>
  <si>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</si>
  <si>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</si>
  <si>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</si>
  <si>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</si>
  <si>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</si>
  <si>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</si>
  <si>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</si>
  <si>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</si>
  <si>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</si>
  <si>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</si>
  <si>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</si>
  <si>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</si>
  <si>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</si>
  <si>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</si>
  <si>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</si>
  <si>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</si>
  <si>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</si>
  <si>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</si>
  <si>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</si>
  <si>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</si>
  <si>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</si>
  <si>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</si>
  <si>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</si>
  <si>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</si>
  <si>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</si>
  <si>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</si>
  <si>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</si>
  <si>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</si>
  <si>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</si>
  <si>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</si>
  <si>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</si>
  <si>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</si>
  <si>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</si>
  <si>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</si>
  <si>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</si>
  <si>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</si>
  <si>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</si>
  <si>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</si>
  <si>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</si>
  <si>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</si>
  <si>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</si>
  <si>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</si>
  <si>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</si>
  <si>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</si>
  <si>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</si>
  <si>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</si>
  <si>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</si>
  <si>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</si>
  <si>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</si>
  <si>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</si>
  <si>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</si>
  <si>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</si>
  <si>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</si>
  <si>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</si>
  <si>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</si>
  <si>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</si>
  <si>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</si>
  <si>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</si>
  <si>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</si>
  <si>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</si>
  <si>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</si>
  <si>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</si>
  <si>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</si>
  <si>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</si>
  <si>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</si>
  <si>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</si>
  <si>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</si>
  <si>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</si>
  <si>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</si>
  <si>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</si>
  <si>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</si>
  <si>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</si>
  <si>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</si>
  <si>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</si>
  <si>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</si>
  <si>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</si>
  <si>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</si>
  <si>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</si>
  <si>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</si>
  <si>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</si>
  <si>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</si>
  <si>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</si>
  <si>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</si>
  <si>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</si>
  <si>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</si>
  <si>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</si>
  <si>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</si>
  <si>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</si>
  <si>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</si>
  <si>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</si>
  <si>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</si>
  <si>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</si>
  <si>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</si>
  <si>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</si>
  <si>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</si>
  <si>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</si>
  <si>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</si>
  <si>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</si>
  <si>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</si>
  <si>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</si>
  <si>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</si>
  <si>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</si>
  <si>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</si>
  <si>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</si>
  <si>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</si>
  <si>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</si>
  <si>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</si>
  <si>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</si>
  <si>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</si>
  <si>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</si>
  <si>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</si>
  <si>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</si>
  <si>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</si>
  <si>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</si>
  <si>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</si>
  <si>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</si>
  <si>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</si>
  <si>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</si>
  <si>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</si>
  <si>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</si>
  <si>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</si>
  <si>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</si>
  <si>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</si>
  <si>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</si>
  <si>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</si>
  <si>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</si>
  <si>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</si>
  <si>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</si>
  <si>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</si>
  <si>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</si>
  <si>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</si>
  <si>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</si>
  <si>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</si>
  <si>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</si>
  <si>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</si>
  <si>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</si>
  <si>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</si>
  <si>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</si>
  <si>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</si>
  <si>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</si>
  <si>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</si>
  <si>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</si>
  <si>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</si>
  <si>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</si>
  <si>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</si>
  <si>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</si>
  <si>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</si>
  <si>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</si>
  <si>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</si>
  <si>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</si>
  <si>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</si>
  <si>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</si>
  <si>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</si>
  <si>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</si>
  <si>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</si>
  <si>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</si>
  <si>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</si>
  <si>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</si>
  <si>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</si>
  <si>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</si>
  <si>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</si>
  <si>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</si>
  <si>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</si>
  <si>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</si>
  <si>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</si>
  <si>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</si>
  <si>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</si>
  <si>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</si>
  <si>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</si>
  <si>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</si>
  <si>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</si>
  <si>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</si>
  <si>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</si>
  <si>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</si>
  <si>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</si>
  <si>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</si>
  <si>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</si>
  <si>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</si>
  <si>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</si>
  <si>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</si>
  <si>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</si>
  <si>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</si>
  <si>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</si>
  <si>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</si>
  <si>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</si>
  <si>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</si>
  <si>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</si>
  <si>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</si>
  <si>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</si>
  <si>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</si>
  <si>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</si>
  <si>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</si>
  <si>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</si>
  <si>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</si>
  <si>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</si>
  <si>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</si>
  <si>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</si>
  <si>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</si>
  <si>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</si>
  <si>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</si>
  <si>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</si>
  <si>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</si>
  <si>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</si>
  <si>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</si>
  <si>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</si>
  <si>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</si>
  <si>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</si>
  <si>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</si>
  <si>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</si>
  <si>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</si>
  <si>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</si>
  <si>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</si>
  <si>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</si>
  <si>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</si>
  <si>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</si>
  <si>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</si>
  <si>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</si>
  <si>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</si>
  <si>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</si>
  <si>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</si>
  <si>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</si>
  <si>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</si>
  <si>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</si>
  <si>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</si>
  <si>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</si>
  <si>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</si>
  <si>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</si>
  <si>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</si>
  <si>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</si>
  <si>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</si>
  <si>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</si>
  <si>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</si>
  <si>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</si>
  <si>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</si>
  <si>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</si>
  <si>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</si>
  <si>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</si>
  <si>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</si>
  <si>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</si>
  <si>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</si>
  <si>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</si>
  <si>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</si>
  <si>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</si>
  <si>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</si>
  <si>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</si>
  <si>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</si>
  <si>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</si>
  <si>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</si>
  <si>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</si>
  <si>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</si>
  <si>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</si>
  <si>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</si>
  <si>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</si>
  <si>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</si>
  <si>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</si>
  <si>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</si>
  <si>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</si>
  <si>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</si>
  <si>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</si>
  <si>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</si>
  <si>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</si>
  <si>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</si>
  <si>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</si>
  <si>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</si>
  <si>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</si>
  <si>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</si>
  <si>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</si>
  <si>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</si>
  <si>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</si>
  <si>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</si>
  <si>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</si>
  <si>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</si>
  <si>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</si>
  <si>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</si>
  <si>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</si>
  <si>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</si>
  <si>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</si>
  <si>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</si>
  <si>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</si>
  <si>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</si>
  <si>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</si>
  <si>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</si>
  <si>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</si>
  <si>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</si>
  <si>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</si>
  <si>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</si>
  <si>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</si>
  <si>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</si>
  <si>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</si>
  <si>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</si>
  <si>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</si>
  <si>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</si>
  <si>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</si>
  <si>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</si>
  <si>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</si>
  <si>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</si>
  <si>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</si>
  <si>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</si>
  <si>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</si>
  <si>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</si>
  <si>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</si>
  <si>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</si>
  <si>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</si>
  <si>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</si>
  <si>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</si>
  <si>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</si>
  <si>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</si>
  <si>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</si>
  <si>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</si>
  <si>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</si>
  <si>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</si>
  <si>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</si>
  <si>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</si>
  <si>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</si>
  <si>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</si>
  <si>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</si>
  <si>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</si>
  <si>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</si>
  <si>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</si>
  <si>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</si>
  <si>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</si>
  <si>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</si>
  <si>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</si>
  <si>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</si>
  <si>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</si>
  <si>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</si>
  <si>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</si>
  <si>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</si>
  <si>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</si>
  <si>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</si>
  <si>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</si>
  <si>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</si>
  <si>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</si>
  <si>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</si>
  <si>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</si>
  <si>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</si>
  <si>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</si>
  <si>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</si>
  <si>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</si>
  <si>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</si>
  <si>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</si>
  <si>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</si>
  <si>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</si>
  <si>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</si>
  <si>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</si>
  <si>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</si>
  <si>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</si>
  <si>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</si>
  <si>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</si>
  <si>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</si>
  <si>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</si>
  <si>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</si>
  <si>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</si>
  <si>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</si>
  <si>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</si>
  <si>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</si>
  <si>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</si>
  <si>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</si>
  <si>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</si>
  <si>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</si>
  <si>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</si>
  <si>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</si>
  <si>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</si>
  <si>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</si>
  <si>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</si>
  <si>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</si>
  <si>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</si>
  <si>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</si>
  <si>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</si>
  <si>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</si>
  <si>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</si>
  <si>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</si>
  <si>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</si>
  <si>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</si>
  <si>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</si>
  <si>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</si>
  <si>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</si>
  <si>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</si>
  <si>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</si>
  <si>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</si>
  <si>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</si>
  <si>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</si>
  <si>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</si>
  <si>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</si>
  <si>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</si>
  <si>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</si>
  <si>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</si>
  <si>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</si>
  <si>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</si>
  <si>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</si>
  <si>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</si>
  <si>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</si>
  <si>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</si>
  <si>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</si>
  <si>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</si>
  <si>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</si>
  <si>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</si>
  <si>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</si>
  <si>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</si>
  <si>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</si>
  <si>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</si>
  <si>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</si>
  <si>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</si>
  <si>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</si>
  <si>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</si>
  <si>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</si>
  <si>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</si>
  <si>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</si>
  <si>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</si>
  <si>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</si>
  <si>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</si>
  <si>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</si>
  <si>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</si>
  <si>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</si>
  <si>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</si>
  <si>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</si>
  <si>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</si>
  <si>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</si>
  <si>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</si>
  <si>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</si>
  <si>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</si>
  <si>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</si>
  <si>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</si>
  <si>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</si>
  <si>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</si>
  <si>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</si>
  <si>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</si>
  <si>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</si>
  <si>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</si>
  <si>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</si>
  <si>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</si>
  <si>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</si>
  <si>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</si>
  <si>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</si>
  <si>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</si>
  <si>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</si>
  <si>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</si>
  <si>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</si>
  <si>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</si>
  <si>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</si>
  <si>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</si>
  <si>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</si>
  <si>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</si>
  <si>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</si>
  <si>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</si>
  <si>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</si>
  <si>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</si>
  <si>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</si>
  <si>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</si>
  <si>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</si>
  <si>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</si>
  <si>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</si>
  <si>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</si>
  <si>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</si>
  <si>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</si>
  <si>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</si>
  <si>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</si>
  <si>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</si>
  <si>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</si>
  <si>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</si>
  <si>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</si>
  <si>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</si>
  <si>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</si>
  <si>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</si>
  <si>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</si>
  <si>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</si>
  <si>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</si>
  <si>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</si>
  <si>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</si>
  <si>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</si>
  <si>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</si>
  <si>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</si>
  <si>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</si>
  <si>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</si>
  <si>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</si>
  <si>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</si>
  <si>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</si>
  <si>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</si>
  <si>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</si>
  <si>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</si>
  <si>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</si>
  <si>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</si>
  <si>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</si>
  <si>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</si>
  <si>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</si>
  <si>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</si>
  <si>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</si>
  <si>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</si>
  <si>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</si>
  <si>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</si>
  <si>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</si>
  <si>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</si>
  <si>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</si>
  <si>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</si>
  <si>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</si>
  <si>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</si>
  <si>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</si>
  <si>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</si>
  <si>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</si>
  <si>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</si>
  <si>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</si>
  <si>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</si>
  <si>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</si>
  <si>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</si>
  <si>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</si>
  <si>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</si>
  <si>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</si>
  <si>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</si>
  <si>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</si>
  <si>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</si>
  <si>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</si>
  <si>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</si>
  <si>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</si>
  <si>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</si>
  <si>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</si>
  <si>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</si>
  <si>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</si>
  <si>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</si>
  <si>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</si>
  <si>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</si>
  <si>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</si>
  <si>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</si>
  <si>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</si>
  <si>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</si>
  <si>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</si>
  <si>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</si>
  <si>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</si>
  <si>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</si>
  <si>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</si>
  <si>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</si>
  <si>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</si>
  <si>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</si>
  <si>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</si>
  <si>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</si>
  <si>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</si>
  <si>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</si>
  <si>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</si>
  <si>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</si>
  <si>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</si>
  <si>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</si>
  <si>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</si>
  <si>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</si>
  <si>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</si>
  <si>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</si>
  <si>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</si>
  <si>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</si>
  <si>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</si>
  <si>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</si>
  <si>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</si>
  <si>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</si>
  <si>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</si>
  <si>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</si>
  <si>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</si>
  <si>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</si>
  <si>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</si>
  <si>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</si>
  <si>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</si>
  <si>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</si>
  <si>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</si>
  <si>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</si>
  <si>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</si>
  <si>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</si>
  <si>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</si>
  <si>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</si>
  <si>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</si>
  <si>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</si>
  <si>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</si>
  <si>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</si>
  <si>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</si>
  <si>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</si>
  <si>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</si>
  <si>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</si>
  <si>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</si>
  <si>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</si>
  <si>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</si>
  <si>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</si>
  <si>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</si>
  <si>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</si>
  <si>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</si>
  <si>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</si>
  <si>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</si>
  <si>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</si>
  <si>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</si>
  <si>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</si>
  <si>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</si>
  <si>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</si>
  <si>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</si>
  <si>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</si>
  <si>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</si>
  <si>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</si>
  <si>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</si>
  <si>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</si>
  <si>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</si>
  <si>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</si>
  <si>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</si>
  <si>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</si>
  <si>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</si>
  <si>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</si>
  <si>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</si>
  <si>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</si>
  <si>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</si>
  <si>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</si>
  <si>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</si>
  <si>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</si>
  <si>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</si>
  <si>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</si>
  <si>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</si>
  <si>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</si>
  <si>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</si>
  <si>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</si>
  <si>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</si>
  <si>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</si>
  <si>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</si>
  <si>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</si>
  <si>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</si>
  <si>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</si>
  <si>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</si>
  <si>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</si>
  <si>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</si>
  <si>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</si>
  <si>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</si>
  <si>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</si>
  <si>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</si>
  <si>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</si>
  <si>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</si>
  <si>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</si>
  <si>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</si>
  <si>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</si>
  <si>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</si>
  <si>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</si>
  <si>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</si>
  <si>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</si>
  <si>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</si>
  <si>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</si>
  <si>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</si>
  <si>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</si>
  <si>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</si>
  <si>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</si>
  <si>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</si>
  <si>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</si>
  <si>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</si>
  <si>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</si>
  <si>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</si>
  <si>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</si>
  <si>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</si>
  <si>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</si>
  <si>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</si>
  <si>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</si>
  <si>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</si>
  <si>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</si>
  <si>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</si>
  <si>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</si>
  <si>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</si>
  <si>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</si>
  <si>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</si>
  <si>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</si>
  <si>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</si>
  <si>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</si>
  <si>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</si>
  <si>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</si>
  <si>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</si>
  <si>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</si>
  <si>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</si>
  <si>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</si>
  <si>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</si>
  <si>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</si>
  <si>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</si>
  <si>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</si>
  <si>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</si>
  <si>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</si>
  <si>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</si>
  <si>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</si>
  <si>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</si>
  <si>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</si>
  <si>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</si>
  <si>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</si>
  <si>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</si>
  <si>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</si>
  <si>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</si>
  <si>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</si>
  <si>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</si>
  <si>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</si>
  <si>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</si>
  <si>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</si>
  <si>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</si>
  <si>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</si>
  <si>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</si>
  <si>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</si>
  <si>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</si>
  <si>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</si>
  <si>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</si>
  <si>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</si>
  <si>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</si>
  <si>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</si>
  <si>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</si>
  <si>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</si>
  <si>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</si>
  <si>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</si>
  <si>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</si>
  <si>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</si>
  <si>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</si>
  <si>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</si>
  <si>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</si>
  <si>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</si>
  <si>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</si>
  <si>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</si>
  <si>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</si>
  <si>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</si>
  <si>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</si>
  <si>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</si>
  <si>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</si>
  <si>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</si>
  <si>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</si>
  <si>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</si>
  <si>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</si>
  <si>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</si>
  <si>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</si>
  <si>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</si>
  <si>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</si>
  <si>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</si>
  <si>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</si>
  <si>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</si>
  <si>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</si>
  <si>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</si>
  <si>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</si>
  <si>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</si>
  <si>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</si>
  <si>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</si>
  <si>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</si>
  <si>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</si>
  <si>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</si>
  <si>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</si>
  <si>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</si>
  <si>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</si>
  <si>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</si>
  <si>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</si>
  <si>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</si>
  <si>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</si>
  <si>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</si>
  <si>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</si>
  <si>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</si>
  <si>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</si>
  <si>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</si>
  <si>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</si>
  <si>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</si>
  <si>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</si>
  <si>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</si>
  <si>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</si>
  <si>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</si>
  <si>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</si>
  <si>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</si>
  <si>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</si>
  <si>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</si>
  <si>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</si>
  <si>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</si>
  <si>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</si>
  <si>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</si>
  <si>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</si>
  <si>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</si>
  <si>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</si>
  <si>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</si>
  <si>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</si>
  <si>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</si>
  <si>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</si>
  <si>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</si>
  <si>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</si>
  <si>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</si>
  <si>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</si>
  <si>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</si>
  <si>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</si>
  <si>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</si>
  <si>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</si>
  <si>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</si>
  <si>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</si>
  <si>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</si>
  <si>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</si>
  <si>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</si>
  <si>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</si>
  <si>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</si>
  <si>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</si>
  <si>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</si>
  <si>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</si>
  <si>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</si>
  <si>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</si>
  <si>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</si>
  <si>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</si>
  <si>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</si>
  <si>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</si>
  <si>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</si>
  <si>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</si>
  <si>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</si>
  <si>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</si>
  <si>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</si>
  <si>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</si>
  <si>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</si>
  <si>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</si>
  <si>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</si>
  <si>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</si>
  <si>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</si>
  <si>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</si>
  <si>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</si>
  <si>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</si>
  <si>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</si>
  <si>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</si>
  <si>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</si>
  <si>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</si>
  <si>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</si>
  <si>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</si>
  <si>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</si>
  <si>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</si>
  <si>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</si>
  <si>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</si>
  <si>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</si>
  <si>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</si>
  <si>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</si>
  <si>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</si>
  <si>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</si>
  <si>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</si>
  <si>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</si>
  <si>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</si>
  <si>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</si>
  <si>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</si>
  <si>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</si>
  <si>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</si>
  <si>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</si>
  <si>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</si>
  <si>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</si>
  <si>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</si>
  <si>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</si>
  <si>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</si>
  <si>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</si>
  <si>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</si>
  <si>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</si>
  <si>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</si>
  <si>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</si>
  <si>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</si>
  <si>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</si>
  <si>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</si>
  <si>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</si>
  <si>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</si>
  <si>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</si>
  <si>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</si>
  <si>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</si>
  <si>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</si>
  <si>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</si>
  <si>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</si>
  <si>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</si>
  <si>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</si>
  <si>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</si>
  <si>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</si>
  <si>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</si>
  <si>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</si>
  <si>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</si>
  <si>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</si>
  <si>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</si>
  <si>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</si>
  <si>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</si>
  <si>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</si>
  <si>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</si>
  <si>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</si>
  <si>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</si>
  <si>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</si>
  <si>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</si>
  <si>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</si>
  <si>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</si>
  <si>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</si>
  <si>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</si>
  <si>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</si>
  <si>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</si>
  <si>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</si>
  <si>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</si>
  <si>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</si>
  <si>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</si>
  <si>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</si>
  <si>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</si>
  <si>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</si>
  <si>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</si>
  <si>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</si>
  <si>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</si>
  <si>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</si>
  <si>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</si>
  <si>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</si>
  <si>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</si>
  <si>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</si>
  <si>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</si>
  <si>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</si>
  <si>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</si>
  <si>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</si>
  <si>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</si>
  <si>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</si>
  <si>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</si>
  <si>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</si>
  <si>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</si>
  <si>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</si>
  <si>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</si>
  <si>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</si>
  <si>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</si>
  <si>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</si>
  <si>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</si>
  <si>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</si>
  <si>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</si>
  <si>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</si>
  <si>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</si>
  <si>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</si>
  <si>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</si>
  <si>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</si>
  <si>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</si>
  <si>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</si>
  <si>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</si>
  <si>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</si>
  <si>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</si>
  <si>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</si>
  <si>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</si>
  <si>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</si>
  <si>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</si>
  <si>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</si>
  <si>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</si>
  <si>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</si>
  <si>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</si>
  <si>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</si>
  <si>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</si>
  <si>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</si>
  <si>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</si>
  <si>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</si>
  <si>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</si>
  <si>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</si>
  <si>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</si>
  <si>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</si>
  <si>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</si>
  <si>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</si>
  <si>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</si>
  <si>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</si>
  <si>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</si>
  <si>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</si>
  <si>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</si>
  <si>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</si>
  <si>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</si>
  <si>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</si>
  <si>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</si>
  <si>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</si>
  <si>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</si>
  <si>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</si>
  <si>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</si>
  <si>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</si>
  <si>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</si>
  <si>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</si>
  <si>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</si>
  <si>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</si>
  <si>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</si>
  <si>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</si>
  <si>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</si>
  <si>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</si>
  <si>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</si>
  <si>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</si>
  <si>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</si>
  <si>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</si>
  <si>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</si>
  <si>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</si>
  <si>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</si>
  <si>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</si>
  <si>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</si>
  <si>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</si>
  <si>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</si>
  <si>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</si>
  <si>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</si>
  <si>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</si>
  <si>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</si>
  <si>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</si>
  <si>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</si>
  <si>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</si>
  <si>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</si>
  <si>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</si>
  <si>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</si>
  <si>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</si>
  <si>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</si>
  <si>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</si>
  <si>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</si>
  <si>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</si>
  <si>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</si>
  <si>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</si>
  <si>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</si>
  <si>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</si>
  <si>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</si>
  <si>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</si>
  <si>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</si>
  <si>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</si>
  <si>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</si>
  <si>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</si>
  <si>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</si>
  <si>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</si>
  <si>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</si>
  <si>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</si>
  <si>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</si>
  <si>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</si>
  <si>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</si>
  <si>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</si>
  <si>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</si>
  <si>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</si>
  <si>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</si>
  <si>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</si>
  <si>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</si>
  <si>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</si>
  <si>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</si>
  <si>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</si>
  <si>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</si>
  <si>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</si>
  <si>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</si>
  <si>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</si>
  <si>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</si>
  <si>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</si>
  <si>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</si>
  <si>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</si>
  <si>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</si>
  <si>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</si>
  <si>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</si>
  <si>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</si>
  <si>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</si>
  <si>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</si>
  <si>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</si>
  <si>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</si>
  <si>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</si>
  <si>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</si>
  <si>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</si>
  <si>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</si>
  <si>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</si>
  <si>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</si>
  <si>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</si>
  <si>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</si>
  <si>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</si>
  <si>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</si>
  <si>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</si>
  <si>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</si>
  <si>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</si>
  <si>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</si>
  <si>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</si>
  <si>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</si>
  <si>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</si>
  <si>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</si>
  <si>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</si>
  <si>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</si>
  <si>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</si>
  <si>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</si>
  <si>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</si>
  <si>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</si>
  <si>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</si>
  <si>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</si>
  <si>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</si>
  <si>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</si>
  <si>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</si>
  <si>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</si>
  <si>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</si>
  <si>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</si>
  <si>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</si>
  <si>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</si>
  <si>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</si>
  <si>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</si>
  <si>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</si>
  <si>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</si>
  <si>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</si>
  <si>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</si>
  <si>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</si>
  <si>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</si>
  <si>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</si>
  <si>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</si>
  <si>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</si>
  <si>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</si>
  <si>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</si>
  <si>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</si>
  <si>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</si>
  <si>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</si>
  <si>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</si>
  <si>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</si>
  <si>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</si>
  <si>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</si>
  <si>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</si>
  <si>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</si>
  <si>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</si>
  <si>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</si>
  <si>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</si>
  <si>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</si>
  <si>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</si>
  <si>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</si>
  <si>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</si>
  <si>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</si>
  <si>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</si>
  <si>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</si>
  <si>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</si>
  <si>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</si>
  <si>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</si>
  <si>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</si>
  <si>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</si>
  <si>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</si>
  <si>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</si>
  <si>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</si>
  <si>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</si>
  <si>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</si>
  <si>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</si>
  <si>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</si>
  <si>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</si>
  <si>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</si>
  <si>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</si>
  <si>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</si>
  <si>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</si>
  <si>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</si>
  <si>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</si>
  <si>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</si>
  <si>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</si>
  <si>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</si>
  <si>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</si>
  <si>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</si>
  <si>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</si>
  <si>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</si>
  <si>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</si>
  <si>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</si>
  <si>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</si>
  <si>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</si>
  <si>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</si>
  <si>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</si>
  <si>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</si>
  <si>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</si>
  <si>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</si>
  <si>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</si>
  <si>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</si>
  <si>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</si>
  <si>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</si>
  <si>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</si>
  <si>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</si>
  <si>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</si>
  <si>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</si>
  <si>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</si>
  <si>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</si>
  <si>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</si>
  <si>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</si>
  <si>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</si>
  <si>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</si>
  <si>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</si>
  <si>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</si>
  <si>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</si>
  <si>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</si>
  <si>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</si>
  <si>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</si>
  <si>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</si>
  <si>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</si>
  <si>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</si>
  <si>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</si>
  <si>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</si>
  <si>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</si>
  <si>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</si>
  <si>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</si>
  <si>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</si>
  <si>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</si>
  <si>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</si>
  <si>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</si>
  <si>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</si>
  <si>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</si>
  <si>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</si>
  <si>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</si>
  <si>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</si>
  <si>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</si>
  <si>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</si>
  <si>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</si>
  <si>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</si>
  <si>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</si>
  <si>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</si>
  <si>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</si>
  <si>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</si>
  <si>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</si>
  <si>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</si>
  <si>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</si>
  <si>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</si>
  <si>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</si>
  <si>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</si>
  <si>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</si>
  <si>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</si>
  <si>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</si>
  <si>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</si>
  <si>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</si>
  <si>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</si>
  <si>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</si>
  <si>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</si>
  <si>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</si>
  <si>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</si>
  <si>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</si>
  <si>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</si>
  <si>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</si>
  <si>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</si>
  <si>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</si>
  <si>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</si>
  <si>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</si>
  <si>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</si>
  <si>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</si>
  <si>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</si>
  <si>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</si>
  <si>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</si>
  <si>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</si>
  <si>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</si>
  <si>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</si>
  <si>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</si>
  <si>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</si>
  <si>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</si>
  <si>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</si>
  <si>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</si>
  <si>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</si>
  <si>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</si>
  <si>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</si>
  <si>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</si>
  <si>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</si>
  <si>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</si>
  <si>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</si>
  <si>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</si>
  <si>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</si>
  <si>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</si>
  <si>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</si>
  <si>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</si>
  <si>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</si>
  <si>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</si>
  <si>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</si>
  <si>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</si>
  <si>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</si>
  <si>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</si>
  <si>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</si>
  <si>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</si>
  <si>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</si>
  <si>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</si>
  <si>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</si>
  <si>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</si>
  <si>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</si>
  <si>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</si>
  <si>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</si>
  <si>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</si>
  <si>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</si>
  <si>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</si>
  <si>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</si>
  <si>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</si>
  <si>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</si>
  <si>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</si>
  <si>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</si>
  <si>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</si>
  <si>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</si>
  <si>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</si>
  <si>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</si>
  <si>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</si>
  <si>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</si>
  <si>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</si>
  <si>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</si>
  <si>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</si>
  <si>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</si>
  <si>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</si>
  <si>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</si>
  <si>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</si>
  <si>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</si>
  <si>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</si>
  <si>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</si>
  <si>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</si>
  <si>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</si>
  <si>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</si>
  <si>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</si>
  <si>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</si>
  <si>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</si>
  <si>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</si>
  <si>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</si>
  <si>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</si>
  <si>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</si>
  <si>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</si>
  <si>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</si>
  <si>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</si>
  <si>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</si>
  <si>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</si>
  <si>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</si>
  <si>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</si>
  <si>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</si>
  <si>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</si>
  <si>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</si>
  <si>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</si>
  <si>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</si>
  <si>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</si>
  <si>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</si>
  <si>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</si>
  <si>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</si>
  <si>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</si>
  <si>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</si>
  <si>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</si>
  <si>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</si>
  <si>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</si>
  <si>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</si>
  <si>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</si>
  <si>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</si>
  <si>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</si>
  <si>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</si>
  <si>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</si>
  <si>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</si>
  <si>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</si>
  <si>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</si>
  <si>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</si>
  <si>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</si>
  <si>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</si>
  <si>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</si>
  <si>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</si>
  <si>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</si>
  <si>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</si>
  <si>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</si>
  <si>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</si>
  <si>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</si>
  <si>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</si>
  <si>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</si>
  <si>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</si>
  <si>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</si>
  <si>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</si>
  <si>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</si>
  <si>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</si>
  <si>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</si>
  <si>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</si>
  <si>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</si>
  <si>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</si>
  <si>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</si>
  <si>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</si>
  <si>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</si>
  <si>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</si>
  <si>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</si>
  <si>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</si>
  <si>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</si>
  <si>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</si>
  <si>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</si>
  <si>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</si>
  <si>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</si>
  <si>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</si>
  <si>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</si>
  <si>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</si>
  <si>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</si>
  <si>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</si>
  <si>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</si>
  <si>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</si>
  <si>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</si>
  <si>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</si>
  <si>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</si>
  <si>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</si>
  <si>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</si>
  <si>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</si>
  <si>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</si>
  <si>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</si>
  <si>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</si>
  <si>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</si>
  <si>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</si>
  <si>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</si>
  <si>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</si>
  <si>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</si>
  <si>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</si>
  <si>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</si>
  <si>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</si>
  <si>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</si>
  <si>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</si>
  <si>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</si>
  <si>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</si>
  <si>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</si>
  <si>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</si>
  <si>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</si>
  <si>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</si>
  <si>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</si>
  <si>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</si>
  <si>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</si>
  <si>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</si>
  <si>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</si>
  <si>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</si>
  <si>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</si>
  <si>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</si>
  <si>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</si>
  <si>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</si>
  <si>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</si>
  <si>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</si>
  <si>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</si>
  <si>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</si>
  <si>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</si>
  <si>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</si>
  <si>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</si>
  <si>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</si>
  <si>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</si>
  <si>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</si>
  <si>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</si>
  <si>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</si>
  <si>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</si>
  <si>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</si>
  <si>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</si>
  <si>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</si>
  <si>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</si>
  <si>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</si>
  <si>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</si>
  <si>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</si>
  <si>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</si>
  <si>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</si>
  <si>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</si>
  <si>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</si>
  <si>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</si>
  <si>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</si>
  <si>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</si>
  <si>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</si>
  <si>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</si>
  <si>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</si>
  <si>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</si>
  <si>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</si>
  <si>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</si>
  <si>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</si>
  <si>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</si>
  <si>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</si>
  <si>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</si>
  <si>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</si>
  <si>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</si>
  <si>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</si>
  <si>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</si>
  <si>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</si>
  <si>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</si>
  <si>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</si>
  <si>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</si>
  <si>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</si>
  <si>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</si>
  <si>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</si>
  <si>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</si>
  <si>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</si>
  <si>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</si>
  <si>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</si>
  <si>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</si>
  <si>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</si>
  <si>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</si>
  <si>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</si>
  <si>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</si>
  <si>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</si>
  <si>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</si>
  <si>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</si>
  <si>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</si>
  <si>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</si>
  <si>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</si>
  <si>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</si>
  <si>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</si>
  <si>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</si>
  <si>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</si>
  <si>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</si>
  <si>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</si>
  <si>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</si>
  <si>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</si>
  <si>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</si>
  <si>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</si>
  <si>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</si>
  <si>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</si>
  <si>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</si>
  <si>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</si>
  <si>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</si>
  <si>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</si>
  <si>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</si>
  <si>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</si>
  <si>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</si>
  <si>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</si>
  <si>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</si>
  <si>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</si>
  <si>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</si>
  <si>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</si>
  <si>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</si>
  <si>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</si>
  <si>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</si>
  <si>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</si>
  <si>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</si>
  <si>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</si>
  <si>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</si>
  <si>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</si>
  <si>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</si>
  <si>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</si>
  <si>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</si>
  <si>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</si>
  <si>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</si>
  <si>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</si>
  <si>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</si>
  <si>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</si>
  <si>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</si>
  <si>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</si>
  <si>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</si>
  <si>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</si>
  <si>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</si>
  <si>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</si>
  <si>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</si>
  <si>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</si>
  <si>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</si>
  <si>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</si>
  <si>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</si>
  <si>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</si>
  <si>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</si>
  <si>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</si>
  <si>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</si>
  <si>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</si>
  <si>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</si>
  <si>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</si>
  <si>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</si>
  <si>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</si>
  <si>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</si>
  <si>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</si>
  <si>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</si>
  <si>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</si>
  <si>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</si>
  <si>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</si>
  <si>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</si>
  <si>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</si>
  <si>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</si>
  <si>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</si>
  <si>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</si>
  <si>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</si>
  <si>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</si>
  <si>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</si>
  <si>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</si>
  <si>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</si>
  <si>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</si>
  <si>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</si>
  <si>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</si>
  <si>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</si>
  <si>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</si>
  <si>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</si>
  <si>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</si>
  <si>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</si>
  <si>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</si>
  <si>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</si>
  <si>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</si>
  <si>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</si>
  <si>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</si>
  <si>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</si>
  <si>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</si>
  <si>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</si>
  <si>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</si>
  <si>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</si>
  <si>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</si>
  <si>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</si>
  <si>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</si>
  <si>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</si>
  <si>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</si>
  <si>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</si>
  <si>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</si>
  <si>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</si>
  <si>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</si>
  <si>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</si>
  <si>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</si>
  <si>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</si>
  <si>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</si>
  <si>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</si>
  <si>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</si>
  <si>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</si>
  <si>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</si>
  <si>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</si>
  <si>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</si>
  <si>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</si>
  <si>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</si>
  <si>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</si>
  <si>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</si>
  <si>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</si>
  <si>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</si>
  <si>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</si>
  <si>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</si>
  <si>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</si>
  <si>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</si>
  <si>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</si>
  <si>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</si>
  <si>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</si>
  <si>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</si>
  <si>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</si>
  <si>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</si>
  <si>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</si>
  <si>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</si>
  <si>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</si>
  <si>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</si>
  <si>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</si>
  <si>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</si>
  <si>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</si>
  <si>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</si>
  <si>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</si>
  <si>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</si>
  <si>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</si>
  <si>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</si>
  <si>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</si>
  <si>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</si>
  <si>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</si>
  <si>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</si>
  <si>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</si>
  <si>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</si>
  <si>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</si>
  <si>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</si>
  <si>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</si>
  <si>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</si>
  <si>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</si>
  <si>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</si>
  <si>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</si>
  <si>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</si>
  <si>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</si>
  <si>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</si>
  <si>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</si>
  <si>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</si>
  <si>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</si>
  <si>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</si>
  <si>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</si>
  <si>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</si>
  <si>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</si>
  <si>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</si>
  <si>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</si>
  <si>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</si>
  <si>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</si>
  <si>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</si>
  <si>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</si>
  <si>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</si>
  <si>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</si>
  <si>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</si>
  <si>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</si>
  <si>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</si>
  <si>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</si>
  <si>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</si>
  <si>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</si>
  <si>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</si>
  <si>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</si>
  <si>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</si>
  <si>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</si>
  <si>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</si>
  <si>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</si>
  <si>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</si>
  <si>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</si>
  <si>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</si>
  <si>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</si>
  <si>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</si>
  <si>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</si>
  <si>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</si>
  <si>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</si>
  <si>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</si>
  <si>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</si>
  <si>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</si>
  <si>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</si>
  <si>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</si>
  <si>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</si>
  <si>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</si>
  <si>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</si>
  <si>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</si>
  <si>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</si>
  <si>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</si>
  <si>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</si>
  <si>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</si>
  <si>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</si>
  <si>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</si>
  <si>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</si>
  <si>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</si>
  <si>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</si>
  <si>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</si>
  <si>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</si>
  <si>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</si>
  <si>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</si>
  <si>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</si>
  <si>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</si>
  <si>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</si>
  <si>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</si>
  <si>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</si>
  <si>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</si>
  <si>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</si>
  <si>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</si>
  <si>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</si>
  <si>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</si>
  <si>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</si>
  <si>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</si>
  <si>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</si>
  <si>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</si>
  <si>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</si>
  <si>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</si>
  <si>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</si>
  <si>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</si>
  <si>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</si>
  <si>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</si>
  <si>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</si>
  <si>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</si>
  <si>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</si>
  <si>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</si>
  <si>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</si>
  <si>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</si>
  <si>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</si>
  <si>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</si>
  <si>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</si>
  <si>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</si>
  <si>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</si>
  <si>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</si>
  <si>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</si>
  <si>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</si>
  <si>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</si>
  <si>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</si>
  <si>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</si>
  <si>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</si>
  <si>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</si>
  <si>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</si>
  <si>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</si>
  <si>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</si>
  <si>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</si>
  <si>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</si>
  <si>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</si>
  <si>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</si>
  <si>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</si>
  <si>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</si>
  <si>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</si>
  <si>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</si>
  <si>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</si>
  <si>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</si>
  <si>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</si>
  <si>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</si>
  <si>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</si>
  <si>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</si>
  <si>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</si>
  <si>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</si>
  <si>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</si>
  <si>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</si>
  <si>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</si>
  <si>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</si>
  <si>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</si>
  <si>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</si>
  <si>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</si>
  <si>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</si>
  <si>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</si>
  <si>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</si>
  <si>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</si>
  <si>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</si>
  <si>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</si>
  <si>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</si>
  <si>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</si>
  <si>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</si>
  <si>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</si>
  <si>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</si>
  <si>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</si>
  <si>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</si>
  <si>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</si>
  <si>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</si>
  <si>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</si>
  <si>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</si>
  <si>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</si>
  <si>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</si>
  <si>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</si>
  <si>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</si>
  <si>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</si>
  <si>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</si>
  <si>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</si>
  <si>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</si>
  <si>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</si>
  <si>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</si>
  <si>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</si>
  <si>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</si>
  <si>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</si>
  <si>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</si>
  <si>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</si>
  <si>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</si>
  <si>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</si>
  <si>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</si>
  <si>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</si>
  <si>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</si>
  <si>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</si>
  <si>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</si>
  <si>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</si>
  <si>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</si>
  <si>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</si>
  <si>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</si>
  <si>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</si>
  <si>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</si>
  <si>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</si>
  <si>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</si>
  <si>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</si>
  <si>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</si>
  <si>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</si>
  <si>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</si>
  <si>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</si>
  <si>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</si>
  <si>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</si>
  <si>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</si>
  <si>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</si>
  <si>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</si>
  <si>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</si>
  <si>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</si>
  <si>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</si>
  <si>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</si>
  <si>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</si>
  <si>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</si>
  <si>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</si>
  <si>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</si>
  <si>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</si>
  <si>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</si>
  <si>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</si>
  <si>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</si>
  <si>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</si>
  <si>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</si>
  <si>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</si>
  <si>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</si>
  <si>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</si>
  <si>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</si>
  <si>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</si>
  <si>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</si>
  <si>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</si>
  <si>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</si>
  <si>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</si>
  <si>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</si>
  <si>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</si>
  <si>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</si>
  <si>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</si>
  <si>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</si>
  <si>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</si>
  <si>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</si>
  <si>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</si>
  <si>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</si>
  <si>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</si>
  <si>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</si>
  <si>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</si>
  <si>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</si>
  <si>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</si>
  <si>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</si>
  <si>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</si>
  <si>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</si>
  <si>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</si>
  <si>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</si>
  <si>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</si>
  <si>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</si>
  <si>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</si>
  <si>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</si>
  <si>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</si>
  <si>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</si>
  <si>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</si>
  <si>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</si>
  <si>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</si>
  <si>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</si>
  <si>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</si>
  <si>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</si>
  <si>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</si>
  <si>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</si>
  <si>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</si>
  <si>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</si>
  <si>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</si>
  <si>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</si>
  <si>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</si>
  <si>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</si>
  <si>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</si>
  <si>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</si>
  <si>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</si>
  <si>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</si>
  <si>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</si>
  <si>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</si>
  <si>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</si>
  <si>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</si>
  <si>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</si>
  <si>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</si>
  <si>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</si>
  <si>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</si>
  <si>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</si>
  <si>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</si>
  <si>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</si>
  <si>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</si>
  <si>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</si>
  <si>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</si>
  <si>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</si>
  <si>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</si>
  <si>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</si>
  <si>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</si>
  <si>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</si>
  <si>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</si>
  <si>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</si>
  <si>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</si>
  <si>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</si>
  <si>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</si>
  <si>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</si>
  <si>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</si>
  <si>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</si>
  <si>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</si>
  <si>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</si>
  <si>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</si>
  <si>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</si>
  <si>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</si>
  <si>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</si>
  <si>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</si>
  <si>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</si>
  <si>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</si>
  <si>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</si>
  <si>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</si>
  <si>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</si>
  <si>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</si>
  <si>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</si>
  <si>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</si>
  <si>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</si>
  <si>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</si>
  <si>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</si>
  <si>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</si>
  <si>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</si>
  <si>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</si>
  <si>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</si>
  <si>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</si>
  <si>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</si>
  <si>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</si>
  <si>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</si>
  <si>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</si>
  <si>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</si>
  <si>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</si>
  <si>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</si>
  <si>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</si>
  <si>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</si>
  <si>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</si>
  <si>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</si>
  <si>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</si>
  <si>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</si>
  <si>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</si>
  <si>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</si>
  <si>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</si>
  <si>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</si>
  <si>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</si>
  <si>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</si>
  <si>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</si>
  <si>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</si>
  <si>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</si>
  <si>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</si>
  <si>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</si>
  <si>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</si>
  <si>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</si>
  <si>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</si>
  <si>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</si>
  <si>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</si>
  <si>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</si>
  <si>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</si>
  <si>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</si>
  <si>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</si>
  <si>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</si>
  <si>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</si>
  <si>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</si>
  <si>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</si>
  <si>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</si>
  <si>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</si>
  <si>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</si>
  <si>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</si>
  <si>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</si>
  <si>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</si>
  <si>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</si>
  <si>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</si>
  <si>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</si>
  <si>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</si>
  <si>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</si>
  <si>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</si>
  <si>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</si>
  <si>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</si>
  <si>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</si>
  <si>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</si>
  <si>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</si>
  <si>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</si>
  <si>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</si>
  <si>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</si>
  <si>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</si>
  <si>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</si>
  <si>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</si>
  <si>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</si>
  <si>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</si>
  <si>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</si>
  <si>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</si>
  <si>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</si>
  <si>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</si>
  <si>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</si>
  <si>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</si>
  <si>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</si>
  <si>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</si>
  <si>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</si>
  <si>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</si>
  <si>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</si>
  <si>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</si>
  <si>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</si>
  <si>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</si>
  <si>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</si>
  <si>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</si>
  <si>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</si>
  <si>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</si>
  <si>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</si>
  <si>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</si>
  <si>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</si>
  <si>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</si>
  <si>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</si>
  <si>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</si>
  <si>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</si>
  <si>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</si>
  <si>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</si>
  <si>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</si>
  <si>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</si>
  <si>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</si>
  <si>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</si>
  <si>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</si>
  <si>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</si>
  <si>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</si>
  <si>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</si>
  <si>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</si>
  <si>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</si>
  <si>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</si>
  <si>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</si>
  <si>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</si>
  <si>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</si>
  <si>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</si>
  <si>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</si>
  <si>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</si>
  <si>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</si>
  <si>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</si>
  <si>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</si>
  <si>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</si>
  <si>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</si>
  <si>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</si>
  <si>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</si>
  <si>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</si>
  <si>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</si>
  <si>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</si>
  <si>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</si>
  <si>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</si>
  <si>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</si>
  <si>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</si>
  <si>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</si>
  <si>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</si>
  <si>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</si>
  <si>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</si>
  <si>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</si>
  <si>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</si>
  <si>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</si>
  <si>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</si>
  <si>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</si>
  <si>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</si>
  <si>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</si>
  <si>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</si>
  <si>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</si>
  <si>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</si>
  <si>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</si>
  <si>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</si>
  <si>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</si>
  <si>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</si>
  <si>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</si>
  <si>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</si>
  <si>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</si>
  <si>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</si>
  <si>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</si>
  <si>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</si>
  <si>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</si>
  <si>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</si>
  <si>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</si>
  <si>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</si>
  <si>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</si>
  <si>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</si>
  <si>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</si>
  <si>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</si>
  <si>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</si>
  <si>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</si>
  <si>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</si>
  <si>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</si>
  <si>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</si>
  <si>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</si>
  <si>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</si>
  <si>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</si>
  <si>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</si>
  <si>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</si>
  <si>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</si>
  <si>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</si>
  <si>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</si>
  <si>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</si>
  <si>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</si>
  <si>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</si>
  <si>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</si>
  <si>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</si>
  <si>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</si>
  <si>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</si>
  <si>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</si>
  <si>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</si>
  <si>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</si>
  <si>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</si>
  <si>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</si>
  <si>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</si>
  <si>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</si>
  <si>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</si>
  <si>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</si>
  <si>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</si>
  <si>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</si>
  <si>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</si>
  <si>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</si>
  <si>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</si>
  <si>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</si>
  <si>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</si>
  <si>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</si>
  <si>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</si>
  <si>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</si>
  <si>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</si>
  <si>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</si>
  <si>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</si>
  <si>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</si>
  <si>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</si>
  <si>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</si>
  <si>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</si>
  <si>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</si>
  <si>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</si>
  <si>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</si>
  <si>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</si>
  <si>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</si>
  <si>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</si>
  <si>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</si>
  <si>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</si>
  <si>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</si>
  <si>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</si>
  <si>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</si>
  <si>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</si>
  <si>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</si>
  <si>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</si>
  <si>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</si>
  <si>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</si>
  <si>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</si>
  <si>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</si>
  <si>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</si>
  <si>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</si>
  <si>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</si>
  <si>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</si>
  <si>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</si>
  <si>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</si>
  <si>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</si>
  <si>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</si>
  <si>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</si>
  <si>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</si>
  <si>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</si>
  <si>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</si>
  <si>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</si>
  <si>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</si>
  <si>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</si>
  <si>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</si>
  <si>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</si>
  <si>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</si>
  <si>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</si>
  <si>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</si>
  <si>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</si>
  <si>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</si>
  <si>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</si>
  <si>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</si>
  <si>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</si>
  <si>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</si>
  <si>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</si>
  <si>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</si>
  <si>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</si>
  <si>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</si>
  <si>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</si>
  <si>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</si>
  <si>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</si>
  <si>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</si>
  <si>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</si>
  <si>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</si>
  <si>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</si>
  <si>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</si>
  <si>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</si>
  <si>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</si>
  <si>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</si>
  <si>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</si>
  <si>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</si>
  <si>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</si>
  <si>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</si>
  <si>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</si>
  <si>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</si>
  <si>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</si>
  <si>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</si>
  <si>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</si>
  <si>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</si>
  <si>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</si>
  <si>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</si>
  <si>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</si>
  <si>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</si>
  <si>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</si>
  <si>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</si>
  <si>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</si>
  <si>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</si>
  <si>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</si>
  <si>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</si>
  <si>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</si>
  <si>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</si>
  <si>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</si>
  <si>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</si>
  <si>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</si>
  <si>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</si>
  <si>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</si>
  <si>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</si>
  <si>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</si>
  <si>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</si>
  <si>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</si>
  <si>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</si>
  <si>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</si>
  <si>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</si>
  <si>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</si>
  <si>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</si>
  <si>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</si>
  <si>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</si>
  <si>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</si>
  <si>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</si>
  <si>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</si>
  <si>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</si>
  <si>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</si>
  <si>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</si>
  <si>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</si>
  <si>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</si>
  <si>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</si>
  <si>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</si>
  <si>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</si>
  <si>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</si>
  <si>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</si>
  <si>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</si>
  <si>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</si>
  <si>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</si>
  <si>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</si>
  <si>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</si>
  <si>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</si>
  <si>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</si>
  <si>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</si>
  <si>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</si>
  <si>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</si>
  <si>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</si>
  <si>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</si>
  <si>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</si>
  <si>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</si>
  <si>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</si>
  <si>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</si>
  <si>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</si>
  <si>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</si>
  <si>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</si>
  <si>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</si>
  <si>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</si>
  <si>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</si>
  <si>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</si>
  <si>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</si>
  <si>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</si>
  <si>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</si>
  <si>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</si>
  <si>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</si>
  <si>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</si>
  <si>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</si>
  <si>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</si>
  <si>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</si>
  <si>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</si>
  <si>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</si>
  <si>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</si>
  <si>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</si>
  <si>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</si>
  <si>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</si>
  <si>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</si>
  <si>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</si>
  <si>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</si>
  <si>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</si>
  <si>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</si>
  <si>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</si>
  <si>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</si>
  <si>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</si>
  <si>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</si>
  <si>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</si>
  <si>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</si>
  <si>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</si>
  <si>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</si>
  <si>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</si>
  <si>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</si>
  <si>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</si>
  <si>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</si>
  <si>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</si>
  <si>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</si>
  <si>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</si>
  <si>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</si>
  <si>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</si>
  <si>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</si>
  <si>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</si>
  <si>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</si>
  <si>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</si>
  <si>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</si>
  <si>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</si>
  <si>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</si>
  <si>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</si>
  <si>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</si>
  <si>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</si>
  <si>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</si>
  <si>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</si>
  <si>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</si>
  <si>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</si>
  <si>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</si>
  <si>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</si>
  <si>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</si>
  <si>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</si>
  <si>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</si>
  <si>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</si>
  <si>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</si>
  <si>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</si>
  <si>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</si>
  <si>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</si>
  <si>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</si>
  <si>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</si>
  <si>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</si>
  <si>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</si>
  <si>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</si>
  <si>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</si>
  <si>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</si>
  <si>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</si>
  <si>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</si>
  <si>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</si>
  <si>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</si>
  <si>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</si>
  <si>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</si>
  <si>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</si>
  <si>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</si>
  <si>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</si>
  <si>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</si>
  <si>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</si>
  <si>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</si>
  <si>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</si>
  <si>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</si>
  <si>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</si>
  <si>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</si>
  <si>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</si>
  <si>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</si>
  <si>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</si>
  <si>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</si>
  <si>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</si>
  <si>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</si>
  <si>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</si>
  <si>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</si>
  <si>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</si>
  <si>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</si>
  <si>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</si>
  <si>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</si>
  <si>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</si>
  <si>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</si>
  <si>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</si>
  <si>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</si>
  <si>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</si>
  <si>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</si>
  <si>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</si>
  <si>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</si>
  <si>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</si>
  <si>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</si>
  <si>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</si>
  <si>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</si>
  <si>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</si>
  <si>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</si>
  <si>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</si>
  <si>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</si>
  <si>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</si>
  <si>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</si>
  <si>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</si>
  <si>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</si>
  <si>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</si>
  <si>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</si>
  <si>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</si>
  <si>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</si>
  <si>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</si>
  <si>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</si>
  <si>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</si>
  <si>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</si>
  <si>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</si>
  <si>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</si>
  <si>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</si>
  <si>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</si>
  <si>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</si>
  <si>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</si>
  <si>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</si>
  <si>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</si>
  <si>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</si>
  <si>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</si>
  <si>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</si>
  <si>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</si>
  <si>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</si>
  <si>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</si>
  <si>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</si>
  <si>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</si>
  <si>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</si>
  <si>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</si>
  <si>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</si>
  <si>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</si>
  <si>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</si>
  <si>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</si>
  <si>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</si>
  <si>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</si>
  <si>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</si>
  <si>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</si>
  <si>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</si>
  <si>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</si>
  <si>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</si>
  <si>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</si>
  <si>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</si>
  <si>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</si>
  <si>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</si>
  <si>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</si>
  <si>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</si>
  <si>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</si>
  <si>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</si>
  <si>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</si>
  <si>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</si>
  <si>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</si>
  <si>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</si>
  <si>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</si>
  <si>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</si>
  <si>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</si>
  <si>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</si>
  <si>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</si>
  <si>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</si>
  <si>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</si>
  <si>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</si>
  <si>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</si>
  <si>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</si>
  <si>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</si>
  <si>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</si>
  <si>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</si>
  <si>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</si>
  <si>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</si>
  <si>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</si>
  <si>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</si>
  <si>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</si>
  <si>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</si>
  <si>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</si>
  <si>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</si>
  <si>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</si>
  <si>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</si>
  <si>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</si>
  <si>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</si>
  <si>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</si>
  <si>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</si>
  <si>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</si>
  <si>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</si>
  <si>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</si>
  <si>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</si>
  <si>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</si>
  <si>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</si>
  <si>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</si>
  <si>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</si>
  <si>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</si>
  <si>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</si>
  <si>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</si>
  <si>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</si>
  <si>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</si>
  <si>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</si>
  <si>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</si>
  <si>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</si>
  <si>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</si>
  <si>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</si>
  <si>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</si>
  <si>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</si>
  <si>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</si>
  <si>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</si>
  <si>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</si>
  <si>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</si>
  <si>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</si>
  <si>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</si>
  <si>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</si>
  <si>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</si>
  <si>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</si>
  <si>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</si>
  <si>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</si>
  <si>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</si>
  <si>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</si>
  <si>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</si>
  <si>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</si>
  <si>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</si>
  <si>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</si>
  <si>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</si>
  <si>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</si>
  <si>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</si>
  <si>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</si>
  <si>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</si>
  <si>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</si>
  <si>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</si>
  <si>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</si>
  <si>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</si>
  <si>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</si>
  <si>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</si>
  <si>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</si>
  <si>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</si>
  <si>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</si>
  <si>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</si>
  <si>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</si>
  <si>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</si>
  <si>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</si>
  <si>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</si>
  <si>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</si>
  <si>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</si>
  <si>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</si>
  <si>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</si>
  <si>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</si>
  <si>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</si>
  <si>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</si>
  <si>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</si>
  <si>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</si>
  <si>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</si>
  <si>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</si>
  <si>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</si>
  <si>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</si>
  <si>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</si>
  <si>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</si>
  <si>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</si>
  <si>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</si>
  <si>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</si>
  <si>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</si>
  <si>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</si>
  <si>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</si>
  <si>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</si>
  <si>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</si>
  <si>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</si>
  <si>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</si>
  <si>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</si>
  <si>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</si>
  <si>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</si>
  <si>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</si>
  <si>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</si>
  <si>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</si>
  <si>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</si>
  <si>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</si>
  <si>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</si>
  <si>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</si>
  <si>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</si>
  <si>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</si>
  <si>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</si>
  <si>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</si>
  <si>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</si>
  <si>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</si>
  <si>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</si>
  <si>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</si>
  <si>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</si>
  <si>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</si>
  <si>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</si>
  <si>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</si>
  <si>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</si>
  <si>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</si>
  <si>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</si>
  <si>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</si>
  <si>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</si>
  <si>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</si>
  <si>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</si>
  <si>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</si>
  <si>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</si>
  <si>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</si>
  <si>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</si>
  <si>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</si>
  <si>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</si>
  <si>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</si>
  <si>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</si>
  <si>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</si>
  <si>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</si>
  <si>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</si>
  <si>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</si>
  <si>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</si>
  <si>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</si>
  <si>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</si>
  <si>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</si>
  <si>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</si>
  <si>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</si>
  <si>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</si>
  <si>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</si>
  <si>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</si>
  <si>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</si>
  <si>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</si>
  <si>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</si>
  <si>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</si>
  <si>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</si>
  <si>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</si>
  <si>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</si>
  <si>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</si>
  <si>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</si>
  <si>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</si>
  <si>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</si>
  <si>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</si>
  <si>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</si>
  <si>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</si>
  <si>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</si>
  <si>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</si>
  <si>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</si>
  <si>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</si>
  <si>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</si>
  <si>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</si>
  <si>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</si>
  <si>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</si>
  <si>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</si>
  <si>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</si>
  <si>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</si>
  <si>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</si>
  <si>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</si>
  <si>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</si>
  <si>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</si>
  <si>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</si>
  <si>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</si>
  <si>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</si>
  <si>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</si>
  <si>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</si>
  <si>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</si>
  <si>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</si>
  <si>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</si>
  <si>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</si>
  <si>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</si>
  <si>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</si>
  <si>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</si>
  <si>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</si>
  <si>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</si>
  <si>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</si>
  <si>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</si>
  <si>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</si>
  <si>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</si>
  <si>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</si>
  <si>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</si>
  <si>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</si>
  <si>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</si>
  <si>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</si>
  <si>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</si>
  <si>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</si>
  <si>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</si>
  <si>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</si>
  <si>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</si>
  <si>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</si>
  <si>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</si>
  <si>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</si>
  <si>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</si>
  <si>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</si>
  <si>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</si>
  <si>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</si>
  <si>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</si>
  <si>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</si>
  <si>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</si>
  <si>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</si>
  <si>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</si>
  <si>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</si>
  <si>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</si>
  <si>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</si>
  <si>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</si>
  <si>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</si>
  <si>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</si>
  <si>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</si>
  <si>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</si>
  <si>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</si>
  <si>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</si>
  <si>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</si>
  <si>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</si>
  <si>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</si>
  <si>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</si>
  <si>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</si>
  <si>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</si>
  <si>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</si>
  <si>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</si>
  <si>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</si>
  <si>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</si>
  <si>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</si>
  <si>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</si>
  <si>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</si>
  <si>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</si>
  <si>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</si>
  <si>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</si>
  <si>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</si>
  <si>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</si>
  <si>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</si>
  <si>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</si>
  <si>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</si>
  <si>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</si>
  <si>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</si>
  <si>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</si>
  <si>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</si>
  <si>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</si>
  <si>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</si>
  <si>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</si>
  <si>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</si>
  <si>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</si>
  <si>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</si>
  <si>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</si>
  <si>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</si>
  <si>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</si>
  <si>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</si>
  <si>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</si>
  <si>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</si>
  <si>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</si>
  <si>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</si>
  <si>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</si>
  <si>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</si>
  <si>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</si>
  <si>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</si>
  <si>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</si>
  <si>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</si>
  <si>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</si>
  <si>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</si>
  <si>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</si>
  <si>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</si>
  <si>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</si>
  <si>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</si>
  <si>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</si>
  <si>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</si>
  <si>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</si>
  <si>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</si>
  <si>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</si>
  <si>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</si>
  <si>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</si>
  <si>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</si>
  <si>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</si>
  <si>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</si>
  <si>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</si>
  <si>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</si>
  <si>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</si>
  <si>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</si>
  <si>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</si>
  <si>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</si>
  <si>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</si>
  <si>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</si>
  <si>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</si>
  <si>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</si>
  <si>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</si>
  <si>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</si>
  <si>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</si>
  <si>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</si>
  <si>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</si>
  <si>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</si>
  <si>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</si>
  <si>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</si>
  <si>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</si>
  <si>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</si>
  <si>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</si>
  <si>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</si>
  <si>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</si>
  <si>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</si>
  <si>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</si>
  <si>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</si>
  <si>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</si>
  <si>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</si>
  <si>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</si>
  <si>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</si>
  <si>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</si>
  <si>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</si>
  <si>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</si>
  <si>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</si>
  <si>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</si>
  <si>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</si>
  <si>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</si>
  <si>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</si>
  <si>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</si>
  <si>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</si>
  <si>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</si>
  <si>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</si>
  <si>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</si>
  <si>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</si>
  <si>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</si>
  <si>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</si>
  <si>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</si>
  <si>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</si>
  <si>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</si>
  <si>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</si>
  <si>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</si>
  <si>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</si>
  <si>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</si>
  <si>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</si>
  <si>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</si>
  <si>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</si>
  <si>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</si>
  <si>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</si>
  <si>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</si>
  <si>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</si>
  <si>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</si>
  <si>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</si>
  <si>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</si>
  <si>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</si>
  <si>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</si>
  <si>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</si>
  <si>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</si>
  <si>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</si>
  <si>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</si>
  <si>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</si>
  <si>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</si>
  <si>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</si>
  <si>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</si>
  <si>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</si>
  <si>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</si>
  <si>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</si>
  <si>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</si>
  <si>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</si>
  <si>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</si>
  <si>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</si>
  <si>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</si>
  <si>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</si>
  <si>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</si>
  <si>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</si>
  <si>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</si>
  <si>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</si>
  <si>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</si>
  <si>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</si>
  <si>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</si>
  <si>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</si>
  <si>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</si>
  <si>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</si>
  <si>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</si>
  <si>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</si>
  <si>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</si>
  <si>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</si>
  <si>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</si>
  <si>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</si>
  <si>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</si>
  <si>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</si>
  <si>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</si>
  <si>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</si>
  <si>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</si>
  <si>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</si>
  <si>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</si>
  <si>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</si>
  <si>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</si>
  <si>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</si>
  <si>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</si>
  <si>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</si>
  <si>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</si>
  <si>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</si>
  <si>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</si>
  <si>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</si>
  <si>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</si>
  <si>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</si>
  <si>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</si>
  <si>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</si>
  <si>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</si>
  <si>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</si>
  <si>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</si>
  <si>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</si>
  <si>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</si>
  <si>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</si>
  <si>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</si>
  <si>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</si>
  <si>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</si>
  <si>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</si>
  <si>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</si>
  <si>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</si>
  <si>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</si>
  <si>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</si>
  <si>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</si>
  <si>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</si>
  <si>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</si>
  <si>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</si>
  <si>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</si>
  <si>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</si>
  <si>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</si>
  <si>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</si>
  <si>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</si>
  <si>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</si>
  <si>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</si>
  <si>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</si>
  <si>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</si>
  <si>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</si>
  <si>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</si>
  <si>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</si>
  <si>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</si>
  <si>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</si>
  <si>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</si>
  <si>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</si>
  <si>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</si>
  <si>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</si>
  <si>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</si>
  <si>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</si>
  <si>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</si>
  <si>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</si>
  <si>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</si>
  <si>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</si>
  <si>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</si>
  <si>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</si>
  <si>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</si>
  <si>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</si>
  <si>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</si>
  <si>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</si>
  <si>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</si>
  <si>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</si>
  <si>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</si>
  <si>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</si>
  <si>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</si>
  <si>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</si>
  <si>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</si>
  <si>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</si>
  <si>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</si>
  <si>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</si>
  <si>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</si>
  <si>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</si>
  <si>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</si>
  <si>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</si>
  <si>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</si>
  <si>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</si>
  <si>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</si>
  <si>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</si>
  <si>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</si>
  <si>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</si>
  <si>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</si>
  <si>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</si>
  <si>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</si>
  <si>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</si>
  <si>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</si>
  <si>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</si>
  <si>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</si>
  <si>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</si>
  <si>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</si>
  <si>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</si>
  <si>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</si>
  <si>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</si>
  <si>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</si>
  <si>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</si>
  <si>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</si>
  <si>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</si>
  <si>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</si>
  <si>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</si>
  <si>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</si>
  <si>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</si>
  <si>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</si>
  <si>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</si>
  <si>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</si>
  <si>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</si>
  <si>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</si>
  <si>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</si>
  <si>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</si>
  <si>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</si>
  <si>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</si>
  <si>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</si>
  <si>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</si>
  <si>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</si>
  <si>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</si>
  <si>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</si>
  <si>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</si>
  <si>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</si>
  <si>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</si>
  <si>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</si>
  <si>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</si>
  <si>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</si>
  <si>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</si>
  <si>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</si>
  <si>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</si>
  <si>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</si>
  <si>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</si>
  <si>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</si>
  <si>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</si>
  <si>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</si>
  <si>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</si>
  <si>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</si>
  <si>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</si>
  <si>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</si>
  <si>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</si>
  <si>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</si>
  <si>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</si>
  <si>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</si>
  <si>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</si>
  <si>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</si>
  <si>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</si>
  <si>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</si>
  <si>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</si>
  <si>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</si>
  <si>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</si>
  <si>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</si>
  <si>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</si>
  <si>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</si>
  <si>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</si>
  <si>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</si>
  <si>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</si>
  <si>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</si>
  <si>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</si>
  <si>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</si>
  <si>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</si>
  <si>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</si>
  <si>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</si>
  <si>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</si>
  <si>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</si>
  <si>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</si>
  <si>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</si>
  <si>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</si>
  <si>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</si>
  <si>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</si>
  <si>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</si>
  <si>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</si>
  <si>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</si>
  <si>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</si>
  <si>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</si>
  <si>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</si>
  <si>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</si>
  <si>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</si>
  <si>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</si>
  <si>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</si>
  <si>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</si>
  <si>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</si>
  <si>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</si>
  <si>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</si>
  <si>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</si>
  <si>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</si>
  <si>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</si>
  <si>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</si>
  <si>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</si>
  <si>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</si>
  <si>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</si>
  <si>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</si>
  <si>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</si>
  <si>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</si>
  <si>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</si>
  <si>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</si>
  <si>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</si>
  <si>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</si>
  <si>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</si>
  <si>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</si>
  <si>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</si>
  <si>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</si>
  <si>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</si>
  <si>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</si>
  <si>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</si>
  <si>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</si>
  <si>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</si>
  <si>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</si>
  <si>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</si>
  <si>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</si>
  <si>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</si>
  <si>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</si>
  <si>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</si>
  <si>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</si>
  <si>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</si>
  <si>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</si>
  <si>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</si>
  <si>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</si>
  <si>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</si>
  <si>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</si>
  <si>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</si>
  <si>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</si>
  <si>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</si>
  <si>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</si>
  <si>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</si>
  <si>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</si>
  <si>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</si>
  <si>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</si>
  <si>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</si>
  <si>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</si>
  <si>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</si>
  <si>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</si>
  <si>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</si>
  <si>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</si>
  <si>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</si>
  <si>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</si>
  <si>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</si>
  <si>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</si>
  <si>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</si>
  <si>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</si>
  <si>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</si>
  <si>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</si>
  <si>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</si>
  <si>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</si>
  <si>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</si>
  <si>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</si>
  <si>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</si>
  <si>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</si>
  <si>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</si>
  <si>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</si>
  <si>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</si>
  <si>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</si>
  <si>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</si>
  <si>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</si>
  <si>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</si>
  <si>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</si>
  <si>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</si>
  <si>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</si>
  <si>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</si>
  <si>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</si>
  <si>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</si>
  <si>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</si>
  <si>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</si>
  <si>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</si>
  <si>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</si>
  <si>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</si>
  <si>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</si>
  <si>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</si>
  <si>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</si>
  <si>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</si>
  <si>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</si>
  <si>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</si>
  <si>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</si>
  <si>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</si>
  <si>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</si>
  <si>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</si>
  <si>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</si>
  <si>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</si>
  <si>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</si>
  <si>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</si>
  <si>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</si>
  <si>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</si>
  <si>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</si>
  <si>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</si>
  <si>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</si>
  <si>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</si>
  <si>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</si>
  <si>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</si>
  <si>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</si>
  <si>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</si>
  <si>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</si>
  <si>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</si>
  <si>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</si>
  <si>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</si>
  <si>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</si>
  <si>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</si>
  <si>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</si>
  <si>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</si>
  <si>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</si>
  <si>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</si>
  <si>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</si>
  <si>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</si>
  <si>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</si>
  <si>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</si>
  <si>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</si>
  <si>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</si>
  <si>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</si>
  <si>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</si>
  <si>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</si>
  <si>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</si>
  <si>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</si>
  <si>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</si>
  <si>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</si>
  <si>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</si>
  <si>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</si>
  <si>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</si>
  <si>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</si>
  <si>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</si>
  <si>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</si>
  <si>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</si>
  <si>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</si>
  <si>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</si>
  <si>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</si>
  <si>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</si>
  <si>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</si>
  <si>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</si>
  <si>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</si>
  <si>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</si>
  <si>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</si>
  <si>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</si>
  <si>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</si>
  <si>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</si>
  <si>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</si>
  <si>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</si>
  <si>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</si>
  <si>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</si>
  <si>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</si>
  <si>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</si>
  <si>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</si>
  <si>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</si>
  <si>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</si>
  <si>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</si>
  <si>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</si>
  <si>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</si>
  <si>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</si>
  <si>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</si>
  <si>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</si>
  <si>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</si>
  <si>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</si>
  <si>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</si>
  <si>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</si>
  <si>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</si>
  <si>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</si>
  <si>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</si>
  <si>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</si>
  <si>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</si>
  <si>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</si>
  <si>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</si>
  <si>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</si>
  <si>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</si>
  <si>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</si>
  <si>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</si>
  <si>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</si>
  <si>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</si>
  <si>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</si>
  <si>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</si>
  <si>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</si>
  <si>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</si>
  <si>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</si>
  <si>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</si>
  <si>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</si>
  <si>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</si>
  <si>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</si>
  <si>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</si>
  <si>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</si>
  <si>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</si>
  <si>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</si>
  <si>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</si>
  <si>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</si>
  <si>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</si>
  <si>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</si>
  <si>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</si>
  <si>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</si>
  <si>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</si>
  <si>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</si>
  <si>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</si>
  <si>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</si>
  <si>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</si>
  <si>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</si>
  <si>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</si>
  <si>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</si>
  <si>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</si>
  <si>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</si>
  <si>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</si>
  <si>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</si>
  <si>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</si>
  <si>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</si>
  <si>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</si>
  <si>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</si>
  <si>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</si>
  <si>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</si>
  <si>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</si>
  <si>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</si>
  <si>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</si>
  <si>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</si>
  <si>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</si>
  <si>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</si>
  <si>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</si>
  <si>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</si>
  <si>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</si>
  <si>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</si>
  <si>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</si>
  <si>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</si>
  <si>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</si>
  <si>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</si>
  <si>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</si>
  <si>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</si>
  <si>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</si>
  <si>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</si>
  <si>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</si>
  <si>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</si>
  <si>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</si>
  <si>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</si>
  <si>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</si>
  <si>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</si>
  <si>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</si>
  <si>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</si>
  <si>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</si>
  <si>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</si>
  <si>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</si>
  <si>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</si>
  <si>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</si>
  <si>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</si>
  <si>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</si>
  <si>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</si>
  <si>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</si>
  <si>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</si>
  <si>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</si>
  <si>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</si>
  <si>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</si>
  <si>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</si>
  <si>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</si>
  <si>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</si>
  <si>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</si>
  <si>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</si>
  <si>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</si>
  <si>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</si>
  <si>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</si>
  <si>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</si>
  <si>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</si>
  <si>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</si>
  <si>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</si>
  <si>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</si>
  <si>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</si>
  <si>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</si>
  <si>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</si>
  <si>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</si>
  <si>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</si>
  <si>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</si>
  <si>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</si>
  <si>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</si>
  <si>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</si>
  <si>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</si>
  <si>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</si>
  <si>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</si>
  <si>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</si>
  <si>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</si>
  <si>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</si>
  <si>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</si>
  <si>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</si>
  <si>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</si>
  <si>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</si>
  <si>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</si>
  <si>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</si>
  <si>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</si>
  <si>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</si>
  <si>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</si>
  <si>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</si>
  <si>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</si>
  <si>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</si>
  <si>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</si>
  <si>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</si>
  <si>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</si>
  <si>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</si>
  <si>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</si>
  <si>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</si>
  <si>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</si>
  <si>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</si>
  <si>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</si>
  <si>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</si>
  <si>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</si>
  <si>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</si>
  <si>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</si>
  <si>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</si>
  <si>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</si>
  <si>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</si>
  <si>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</si>
  <si>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</si>
  <si>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</si>
  <si>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</si>
  <si>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</si>
  <si>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</si>
  <si>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</si>
  <si>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</si>
  <si>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</si>
  <si>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</si>
  <si>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</si>
  <si>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</si>
  <si>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</si>
  <si>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</si>
  <si>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</si>
  <si>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</si>
  <si>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</si>
  <si>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</si>
  <si>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</si>
  <si>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</si>
  <si>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</si>
  <si>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</si>
  <si>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</si>
  <si>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</si>
  <si>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</si>
  <si>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</si>
  <si>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</si>
  <si>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</si>
  <si>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</si>
  <si>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</si>
  <si>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</si>
  <si>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</si>
  <si>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</si>
  <si>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</si>
  <si>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</si>
  <si>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</si>
  <si>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</si>
  <si>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</si>
  <si>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</si>
  <si>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</si>
  <si>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</si>
  <si>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</si>
  <si>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</si>
  <si>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</si>
  <si>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</si>
  <si>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</si>
  <si>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</si>
  <si>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</si>
  <si>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</si>
  <si>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</si>
  <si>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</si>
  <si>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</si>
  <si>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</si>
  <si>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</si>
  <si>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</si>
  <si>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</si>
  <si>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</si>
  <si>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</si>
  <si>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</si>
  <si>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</si>
  <si>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</si>
  <si>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</si>
  <si>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</si>
  <si>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</si>
  <si>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</si>
  <si>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</si>
  <si>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</si>
  <si>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</si>
  <si>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</si>
  <si>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</si>
  <si>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</si>
  <si>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</si>
  <si>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</si>
  <si>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</si>
  <si>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</si>
  <si>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</si>
  <si>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</si>
  <si>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</si>
  <si>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</si>
  <si>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</si>
  <si>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</si>
  <si>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</si>
  <si>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</si>
  <si>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</si>
  <si>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</si>
  <si>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</si>
  <si>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</si>
  <si>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</si>
  <si>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</si>
  <si>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</si>
  <si>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</si>
  <si>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</si>
  <si>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</si>
  <si>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</si>
  <si>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</si>
  <si>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</si>
  <si>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</si>
  <si>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</si>
  <si>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</si>
  <si>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</si>
  <si>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</si>
  <si>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</si>
  <si>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</si>
  <si>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</si>
  <si>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</si>
  <si>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</si>
  <si>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</si>
  <si>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</si>
  <si>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</si>
  <si>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</si>
  <si>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</si>
  <si>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</si>
  <si>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</si>
  <si>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</si>
  <si>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</si>
  <si>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</si>
  <si>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</si>
  <si>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</si>
  <si>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</si>
  <si>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</si>
  <si>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</si>
  <si>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</si>
  <si>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</si>
  <si>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</si>
  <si>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</si>
  <si>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</si>
  <si>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</si>
  <si>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</si>
  <si>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</si>
  <si>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</si>
  <si>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</si>
  <si>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</si>
  <si>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</si>
  <si>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</si>
  <si>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</si>
  <si>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</si>
  <si>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</si>
  <si>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</si>
  <si>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</si>
  <si>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</si>
  <si>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</si>
  <si>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</si>
  <si>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</si>
  <si>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</si>
  <si>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</si>
  <si>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</si>
  <si>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</si>
  <si>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</si>
  <si>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</si>
  <si>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</si>
  <si>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</si>
  <si>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</si>
  <si>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</si>
  <si>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</si>
  <si>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</si>
  <si>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</si>
  <si>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</si>
  <si>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</si>
  <si>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</si>
  <si>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</si>
  <si>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</si>
  <si>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</si>
  <si>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</si>
  <si>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</si>
  <si>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</si>
  <si>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</si>
  <si>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</si>
  <si>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</si>
  <si>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</si>
  <si>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</si>
  <si>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</si>
  <si>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</si>
  <si>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</si>
  <si>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</si>
  <si>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</si>
  <si>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</si>
  <si>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</si>
  <si>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</si>
  <si>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</si>
  <si>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</si>
  <si>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</si>
  <si>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</si>
  <si>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</si>
  <si>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</si>
  <si>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</si>
  <si>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</si>
  <si>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</si>
  <si>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</si>
  <si>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</si>
  <si>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</si>
  <si>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</si>
  <si>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</si>
  <si>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</si>
  <si>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</si>
  <si>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</si>
  <si>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</si>
  <si>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</si>
  <si>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</si>
  <si>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</si>
  <si>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</si>
  <si>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</si>
  <si>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</si>
  <si>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</si>
  <si>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</si>
  <si>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</si>
  <si>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</si>
  <si>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</si>
  <si>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</si>
  <si>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</si>
  <si>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</si>
  <si>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</si>
  <si>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</si>
  <si>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</si>
  <si>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</si>
  <si>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</si>
  <si>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</si>
  <si>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</si>
  <si>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</si>
  <si>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</si>
  <si>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</si>
  <si>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</si>
  <si>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</si>
  <si>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</si>
  <si>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</si>
  <si>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</si>
  <si>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</si>
  <si>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</si>
  <si>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</si>
  <si>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</si>
  <si>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</si>
  <si>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</si>
  <si>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</si>
  <si>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</si>
  <si>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</si>
  <si>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</si>
  <si>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</si>
  <si>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</si>
  <si>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</si>
  <si>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</si>
  <si>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</si>
  <si>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</si>
  <si>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</si>
  <si>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</si>
  <si>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</si>
  <si>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</si>
  <si>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</si>
  <si>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</si>
  <si>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</si>
  <si>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</si>
  <si>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</si>
  <si>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</si>
  <si>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</si>
  <si>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</si>
  <si>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</si>
  <si>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</si>
  <si>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</si>
  <si>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</si>
  <si>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</si>
  <si>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</si>
  <si>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</si>
  <si>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</si>
  <si>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</si>
  <si>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</si>
  <si>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</si>
  <si>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</si>
  <si>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</si>
  <si>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</si>
  <si>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</si>
  <si>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</si>
  <si>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</si>
  <si>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</si>
  <si>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</si>
  <si>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</si>
  <si>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</si>
  <si>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</si>
  <si>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</si>
  <si>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</si>
  <si>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</si>
  <si>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</si>
  <si>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</si>
  <si>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</si>
  <si>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</si>
  <si>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</si>
  <si>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</si>
  <si>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</si>
  <si>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</si>
  <si>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</si>
  <si>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</si>
  <si>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</si>
  <si>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</si>
  <si>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</si>
  <si>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</si>
  <si>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</si>
  <si>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</si>
  <si>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</si>
  <si>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</si>
  <si>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</si>
  <si>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</si>
  <si>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</si>
  <si>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</si>
  <si>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</si>
  <si>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</si>
  <si>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</si>
  <si>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</si>
  <si>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</si>
  <si>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</si>
  <si>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</si>
  <si>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</si>
  <si>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</si>
  <si>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</si>
  <si>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</si>
  <si>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</si>
  <si>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</si>
  <si>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</si>
  <si>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</si>
  <si>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</si>
  <si>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</si>
  <si>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</si>
  <si>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</si>
  <si>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</si>
  <si>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</si>
  <si>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</si>
  <si>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</si>
  <si>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</si>
  <si>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</si>
  <si>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</si>
  <si>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</si>
  <si>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</si>
  <si>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</si>
  <si>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</si>
  <si>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</si>
  <si>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</si>
  <si>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</si>
  <si>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</si>
  <si>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</si>
  <si>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</si>
  <si>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</si>
  <si>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</si>
  <si>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</si>
  <si>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</si>
  <si>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</si>
  <si>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</si>
  <si>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</si>
  <si>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</si>
  <si>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</si>
  <si>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</si>
  <si>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</si>
  <si>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</si>
  <si>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</si>
  <si>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</si>
  <si>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</si>
  <si>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</si>
  <si>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</si>
  <si>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</si>
  <si>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</si>
  <si>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</si>
  <si>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</si>
  <si>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</si>
  <si>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</si>
  <si>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</si>
  <si>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</si>
  <si>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</si>
  <si>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</si>
  <si>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</si>
  <si>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</si>
  <si>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</si>
  <si>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</si>
  <si>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</si>
  <si>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</si>
  <si>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</si>
  <si>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</si>
  <si>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</si>
  <si>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</si>
  <si>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</si>
  <si>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</si>
  <si>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</si>
  <si>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</si>
  <si>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</si>
  <si>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</si>
  <si>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</si>
  <si>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</si>
  <si>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</si>
  <si>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</si>
  <si>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</si>
  <si>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</si>
  <si>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</si>
  <si>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</si>
  <si>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</si>
  <si>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</si>
  <si>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</si>
  <si>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</si>
  <si>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</si>
  <si>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</si>
  <si>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</si>
  <si>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</si>
  <si>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</si>
  <si>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</si>
  <si>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</si>
  <si>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</si>
  <si>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</si>
  <si>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</si>
  <si>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</si>
  <si>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</si>
  <si>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</si>
  <si>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</si>
  <si>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</si>
  <si>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</si>
  <si>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</si>
  <si>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</si>
  <si>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</si>
  <si>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</si>
  <si>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</si>
  <si>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</si>
  <si>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</si>
  <si>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</si>
  <si>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</si>
  <si>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</si>
  <si>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</si>
  <si>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</si>
  <si>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</si>
  <si>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</si>
  <si>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</si>
  <si>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</si>
  <si>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</si>
  <si>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</si>
  <si>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</si>
  <si>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</si>
  <si>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</si>
  <si>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</si>
  <si>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</si>
  <si>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</si>
  <si>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</si>
  <si>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</si>
  <si>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</si>
  <si>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</si>
  <si>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</si>
  <si>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</si>
  <si>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</si>
  <si>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</si>
  <si>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</si>
  <si>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</si>
  <si>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</si>
  <si>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</si>
  <si>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</si>
  <si>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</si>
  <si>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</si>
  <si>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</si>
  <si>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</si>
  <si>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</si>
  <si>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</si>
  <si>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</si>
  <si>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</si>
  <si>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</si>
  <si>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</si>
  <si>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</si>
  <si>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</si>
  <si>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</si>
  <si>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</si>
  <si>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</si>
  <si>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</si>
  <si>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</si>
  <si>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</si>
  <si>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</si>
  <si>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</si>
  <si>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</si>
  <si>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</si>
  <si>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</si>
  <si>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</si>
  <si>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</si>
  <si>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</si>
  <si>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</si>
  <si>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</si>
  <si>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</si>
  <si>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</si>
  <si>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</si>
  <si>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</si>
  <si>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</si>
  <si>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</si>
  <si>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</si>
  <si>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</si>
  <si>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</si>
  <si>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</si>
  <si>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</si>
  <si>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</si>
  <si>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</si>
  <si>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</si>
  <si>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</si>
  <si>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</si>
  <si>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</si>
  <si>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</si>
  <si>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</si>
  <si>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</si>
  <si>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</si>
  <si>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</si>
  <si>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</si>
  <si>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</si>
  <si>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</si>
  <si>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</si>
  <si>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</si>
  <si>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</si>
  <si>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</si>
  <si>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</si>
  <si>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</si>
  <si>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</si>
  <si>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</si>
  <si>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</si>
  <si>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</si>
  <si>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</si>
  <si>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</si>
  <si>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</si>
  <si>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</si>
  <si>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</si>
  <si>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</si>
  <si>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</si>
  <si>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</si>
  <si>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</si>
  <si>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</si>
  <si>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</si>
  <si>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</si>
  <si>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</si>
  <si>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</si>
  <si>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</si>
  <si>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</si>
  <si>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</si>
  <si>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</si>
  <si>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</si>
  <si>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</si>
  <si>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</si>
  <si>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</si>
  <si>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</si>
  <si>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</si>
  <si>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</si>
  <si>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</si>
  <si>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</si>
  <si>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</si>
  <si>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</si>
  <si>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</si>
  <si>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</si>
  <si>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</si>
  <si>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</si>
  <si>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</si>
  <si>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</si>
  <si>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</si>
  <si>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</si>
  <si>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</si>
  <si>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</si>
  <si>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</si>
  <si>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</si>
  <si>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</si>
  <si>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</si>
  <si>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</si>
  <si>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</si>
  <si>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</si>
  <si>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</si>
  <si>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</si>
  <si>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</si>
  <si>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</si>
  <si>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</si>
  <si>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</si>
  <si>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</si>
  <si>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</si>
  <si>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</si>
  <si>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</si>
  <si>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</si>
  <si>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</si>
  <si>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</si>
  <si>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</si>
  <si>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</si>
  <si>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</si>
  <si>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</si>
  <si>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</si>
  <si>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</si>
  <si>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</si>
  <si>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</si>
  <si>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</si>
  <si>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</si>
  <si>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</si>
  <si>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</si>
  <si>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</si>
  <si>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</si>
  <si>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</si>
  <si>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</si>
  <si>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</si>
  <si>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</si>
  <si>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</si>
  <si>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</si>
  <si>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</si>
  <si>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</si>
  <si>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</si>
  <si>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</si>
  <si>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</si>
  <si>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</si>
  <si>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</si>
  <si>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</si>
  <si>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</si>
  <si>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</si>
  <si>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</si>
  <si>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</si>
  <si>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</si>
  <si>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</si>
  <si>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</si>
  <si>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</si>
  <si>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</si>
  <si>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</si>
  <si>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</si>
  <si>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</si>
  <si>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</si>
  <si>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</si>
  <si>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</si>
  <si>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</si>
  <si>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</si>
  <si>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</si>
  <si>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</si>
  <si>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</si>
  <si>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</si>
  <si>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</si>
  <si>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</si>
  <si>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</si>
  <si>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</si>
  <si>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</si>
  <si>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</si>
  <si>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</si>
  <si>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</si>
  <si>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</si>
  <si>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</si>
  <si>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</si>
  <si>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</si>
  <si>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</si>
  <si>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</si>
  <si>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</si>
  <si>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</si>
  <si>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</si>
  <si>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</si>
  <si>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</si>
  <si>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</si>
  <si>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</si>
  <si>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</si>
  <si>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</si>
  <si>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</si>
  <si>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</si>
  <si>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</si>
  <si>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</si>
  <si>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</si>
  <si>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</si>
  <si>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</si>
  <si>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</si>
  <si>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</si>
  <si>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</si>
  <si>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</si>
  <si>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</si>
  <si>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</si>
  <si>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</si>
  <si>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</si>
  <si>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</si>
  <si>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</si>
  <si>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</si>
  <si>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</si>
  <si>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</si>
  <si>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</si>
  <si>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</si>
  <si>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</si>
  <si>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</si>
  <si>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</si>
  <si>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</si>
  <si>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</si>
  <si>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</si>
  <si>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</si>
  <si>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</si>
  <si>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</si>
  <si>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</si>
  <si>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</si>
  <si>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</si>
  <si>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</si>
  <si>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</si>
  <si>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</si>
  <si>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</si>
  <si>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</si>
  <si>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</si>
  <si>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</si>
  <si>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</si>
  <si>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</si>
  <si>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</si>
  <si>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</si>
  <si>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</si>
  <si>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</si>
  <si>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</si>
  <si>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</si>
  <si>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</si>
  <si>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</si>
  <si>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</si>
  <si>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</si>
  <si>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</si>
  <si>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</si>
  <si>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</si>
  <si>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</si>
  <si>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</si>
  <si>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</si>
  <si>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</si>
  <si>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</si>
  <si>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</si>
  <si>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</si>
  <si>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</si>
  <si>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</si>
  <si>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</si>
  <si>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</si>
  <si>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</si>
  <si>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</si>
  <si>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</si>
  <si>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</si>
  <si>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</si>
  <si>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</si>
  <si>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</si>
  <si>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</si>
  <si>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</si>
  <si>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</si>
  <si>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</si>
  <si>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</si>
  <si>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</si>
  <si>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</si>
  <si>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</si>
  <si>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</si>
  <si>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</si>
  <si>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</si>
  <si>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</si>
  <si>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</si>
  <si>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</si>
  <si>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</si>
  <si>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</si>
  <si>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</si>
  <si>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</si>
  <si>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</si>
  <si>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</si>
  <si>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</si>
  <si>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</si>
  <si>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</si>
  <si>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</si>
  <si>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</si>
  <si>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</si>
  <si>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</si>
  <si>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</si>
  <si>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</si>
  <si>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</si>
  <si>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</si>
  <si>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</si>
  <si>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</si>
  <si>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</si>
  <si>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</si>
  <si>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</si>
  <si>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</si>
  <si>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</si>
  <si>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</si>
  <si>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</si>
  <si>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</si>
  <si>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</si>
  <si>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</si>
  <si>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</si>
  <si>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</si>
  <si>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</si>
  <si>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</si>
  <si>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</si>
  <si>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</si>
  <si>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</si>
  <si>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</si>
  <si>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</si>
  <si>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</si>
  <si>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</si>
  <si>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</si>
  <si>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</si>
  <si>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</si>
  <si>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</si>
  <si>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</si>
  <si>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</si>
  <si>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</si>
  <si>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</si>
  <si>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</si>
  <si>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</si>
  <si>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</si>
  <si>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</si>
  <si>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</si>
  <si>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</si>
  <si>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</si>
  <si>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</si>
  <si>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</si>
  <si>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</si>
  <si>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</si>
  <si>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</si>
  <si>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</si>
  <si>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</si>
  <si>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</si>
  <si>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</si>
  <si>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</si>
  <si>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</si>
  <si>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</si>
  <si>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</si>
  <si>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</si>
  <si>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</si>
  <si>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</si>
  <si>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</si>
  <si>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</si>
  <si>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</si>
  <si>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</si>
  <si>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</si>
  <si>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</si>
  <si>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</si>
  <si>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</si>
  <si>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</si>
  <si>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</si>
  <si>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</si>
  <si>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</si>
  <si>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</si>
  <si>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</si>
  <si>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</si>
  <si>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</si>
  <si>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</si>
  <si>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</si>
  <si>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</si>
  <si>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</si>
  <si>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</si>
  <si>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</si>
  <si>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</si>
  <si>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</si>
  <si>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</si>
  <si>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</si>
  <si>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</si>
  <si>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</si>
  <si>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</si>
  <si>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</si>
  <si>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</si>
  <si>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</si>
  <si>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</si>
  <si>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</si>
  <si>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</si>
  <si>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</si>
  <si>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</si>
  <si>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</si>
  <si>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</si>
  <si>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</si>
  <si>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</si>
  <si>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</si>
  <si>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</si>
  <si>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</si>
  <si>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</si>
  <si>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</si>
  <si>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</si>
  <si>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</si>
  <si>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</si>
  <si>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</si>
  <si>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</si>
  <si>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</si>
  <si>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</si>
  <si>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</si>
  <si>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</si>
  <si>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</si>
  <si>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</si>
  <si>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</si>
  <si>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</si>
  <si>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</si>
  <si>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</si>
  <si>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</si>
  <si>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</si>
  <si>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</si>
  <si>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</si>
  <si>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</si>
  <si>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</si>
  <si>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</si>
  <si>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</si>
  <si>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</si>
  <si>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</si>
  <si>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</si>
  <si>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</si>
  <si>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</si>
  <si>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</si>
  <si>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</si>
  <si>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</si>
  <si>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</si>
  <si>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</si>
  <si>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</si>
  <si>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</si>
  <si>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</si>
  <si>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</si>
  <si>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</si>
  <si>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</si>
  <si>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</si>
  <si>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</si>
  <si>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</si>
  <si>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</si>
  <si>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</si>
  <si>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</si>
  <si>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</si>
  <si>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</si>
  <si>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</si>
  <si>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</si>
  <si>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</si>
  <si>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</si>
  <si>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</si>
  <si>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</si>
  <si>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</si>
  <si>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</si>
  <si>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</si>
  <si>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</si>
  <si>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</si>
  <si>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</si>
  <si>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</si>
  <si>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</si>
  <si>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</si>
  <si>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</si>
  <si>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</si>
  <si>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</si>
  <si>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</si>
  <si>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</si>
  <si>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</si>
  <si>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</si>
  <si>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</si>
  <si>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</si>
  <si>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</si>
  <si>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</si>
  <si>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</si>
  <si>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</si>
  <si>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</si>
  <si>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</si>
  <si>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</si>
  <si>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</si>
  <si>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</si>
  <si>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</si>
  <si>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</si>
  <si>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</si>
  <si>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</si>
  <si>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</si>
  <si>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</si>
  <si>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</si>
  <si>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</si>
  <si>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</si>
  <si>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</si>
  <si>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</si>
  <si>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</si>
  <si>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</si>
  <si>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</si>
  <si>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</si>
  <si>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</si>
  <si>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</si>
  <si>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</si>
  <si>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</si>
  <si>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</si>
  <si>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</si>
  <si>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</si>
  <si>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</si>
  <si>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</si>
  <si>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</si>
  <si>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</si>
  <si>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</si>
  <si>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</si>
  <si>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</si>
  <si>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</si>
  <si>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</si>
  <si>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</si>
  <si>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</si>
  <si>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</si>
  <si>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</si>
  <si>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</si>
  <si>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</si>
  <si>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</si>
  <si>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</si>
  <si>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</si>
  <si>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</si>
  <si>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</si>
  <si>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</si>
  <si>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</si>
  <si>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</si>
  <si>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</si>
  <si>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</si>
  <si>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</si>
  <si>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</si>
  <si>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</si>
  <si>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</si>
  <si>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</si>
  <si>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</si>
  <si>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</si>
  <si>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</si>
  <si>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</si>
  <si>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</si>
  <si>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</si>
  <si>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</si>
  <si>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</si>
  <si>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</si>
  <si>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</si>
  <si>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</si>
  <si>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</si>
  <si>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</si>
  <si>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</si>
  <si>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</si>
  <si>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</si>
  <si>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</si>
  <si>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</si>
  <si>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</si>
  <si>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</si>
  <si>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</si>
  <si>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</si>
  <si>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</si>
  <si>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</si>
  <si>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</si>
  <si>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</si>
  <si>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</si>
  <si>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</si>
  <si>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</si>
  <si>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</si>
  <si>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</si>
  <si>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</si>
  <si>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</si>
  <si>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</si>
  <si>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</si>
  <si>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</si>
  <si>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</si>
  <si>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</si>
  <si>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</si>
  <si>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</si>
  <si>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</si>
  <si>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</si>
  <si>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</si>
  <si>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</si>
  <si>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</si>
  <si>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</si>
  <si>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</si>
  <si>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</si>
  <si>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</si>
  <si>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</si>
  <si>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</si>
  <si>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</si>
  <si>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</si>
  <si>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</si>
  <si>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</si>
  <si>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</si>
  <si>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</si>
  <si>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</si>
  <si>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</si>
  <si>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</si>
  <si>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</si>
  <si>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</si>
  <si>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</si>
  <si>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</si>
  <si>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</si>
  <si>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</si>
  <si>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</si>
  <si>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</si>
  <si>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</si>
  <si>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</si>
  <si>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</si>
  <si>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</si>
  <si>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</si>
  <si>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</si>
  <si>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</si>
  <si>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</si>
  <si>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</si>
  <si>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</si>
  <si>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</si>
  <si>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</si>
  <si>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</si>
  <si>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</si>
  <si>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</si>
  <si>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</si>
  <si>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</si>
  <si>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</si>
  <si>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</si>
  <si>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</si>
  <si>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</si>
  <si>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</si>
  <si>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</si>
  <si>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</si>
  <si>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</si>
  <si>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</si>
  <si>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</si>
  <si>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</si>
  <si>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</si>
  <si>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</si>
  <si>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</si>
  <si>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</si>
  <si>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</si>
  <si>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</si>
  <si>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</si>
  <si>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</si>
  <si>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</si>
  <si>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</si>
  <si>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</si>
  <si>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</si>
  <si>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</si>
  <si>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</si>
  <si>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</si>
  <si>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</si>
  <si>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</si>
  <si>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</si>
  <si>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</si>
  <si>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</si>
  <si>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</si>
  <si>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</si>
  <si>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</si>
  <si>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</si>
  <si>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</si>
  <si>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</si>
  <si>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</si>
  <si>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</si>
  <si>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</si>
  <si>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</si>
  <si>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</si>
  <si>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</si>
  <si>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</si>
  <si>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</si>
  <si>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</si>
  <si>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</si>
  <si>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</si>
  <si>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</si>
  <si>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</si>
  <si>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</si>
  <si>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</si>
  <si>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</si>
  <si>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</si>
  <si>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</si>
  <si>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</si>
  <si>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</si>
  <si>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</si>
  <si>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</si>
  <si>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</si>
  <si>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</si>
  <si>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</si>
  <si>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</si>
  <si>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</si>
  <si>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</si>
  <si>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</si>
  <si>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</si>
  <si>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</si>
  <si>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</si>
  <si>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</si>
  <si>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</si>
  <si>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</si>
  <si>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</si>
  <si>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</si>
  <si>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</si>
  <si>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</si>
  <si>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</si>
  <si>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</si>
  <si>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</si>
  <si>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</si>
  <si>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</si>
  <si>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</si>
  <si>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</si>
  <si>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</si>
  <si>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</si>
  <si>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</si>
  <si>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</si>
  <si>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</si>
  <si>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</si>
  <si>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</si>
  <si>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</si>
  <si>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</si>
  <si>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</si>
  <si>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</si>
  <si>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</si>
  <si>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</si>
  <si>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</si>
  <si>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</si>
  <si>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</si>
  <si>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</si>
  <si>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</si>
  <si>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</si>
  <si>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</si>
  <si>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</si>
  <si>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</si>
  <si>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</si>
  <si>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</si>
  <si>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</si>
  <si>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</si>
  <si>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</si>
  <si>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</si>
  <si>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</si>
  <si>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</si>
  <si>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</si>
  <si>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</si>
  <si>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</si>
  <si>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</si>
  <si>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</si>
  <si>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</si>
  <si>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</si>
  <si>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</si>
  <si>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</si>
  <si>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</si>
  <si>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</si>
  <si>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</si>
  <si>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</si>
  <si>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</si>
  <si>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</si>
  <si>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</si>
  <si>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</si>
  <si>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</si>
  <si>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</si>
  <si>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</si>
  <si>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</si>
  <si>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</si>
  <si>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</si>
  <si>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</si>
  <si>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</si>
  <si>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</si>
  <si>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</si>
  <si>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</si>
  <si>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</si>
  <si>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</si>
  <si>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</si>
  <si>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</si>
  <si>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</si>
  <si>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</si>
  <si>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</si>
  <si>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</si>
  <si>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</si>
  <si>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</si>
  <si>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</si>
  <si>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</si>
  <si>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</si>
  <si>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</si>
  <si>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</si>
  <si>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</si>
  <si>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</si>
  <si>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</si>
  <si>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</si>
  <si>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</si>
  <si>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</si>
  <si>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</si>
  <si>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</si>
  <si>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</si>
  <si>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</si>
  <si>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</si>
  <si>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</si>
  <si>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</si>
  <si>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</si>
  <si>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</si>
  <si>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</si>
  <si>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</si>
  <si>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</si>
  <si>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</si>
  <si>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</si>
  <si>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</si>
  <si>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</si>
  <si>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</si>
  <si>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</si>
  <si>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</si>
  <si>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</si>
  <si>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</si>
  <si>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</si>
  <si>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</si>
  <si>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</si>
  <si>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</si>
  <si>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</si>
  <si>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</si>
  <si>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</si>
  <si>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</si>
  <si>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</si>
  <si>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</si>
  <si>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</si>
  <si>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</si>
  <si>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</si>
  <si>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</si>
  <si>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</si>
  <si>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</si>
  <si>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</si>
  <si>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</si>
  <si>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</si>
  <si>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</si>
  <si>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</si>
  <si>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</si>
  <si>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</si>
  <si>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</si>
  <si>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</si>
  <si>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</si>
  <si>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</si>
  <si>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</si>
  <si>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</si>
  <si>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</si>
  <si>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</si>
  <si>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</si>
  <si>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</si>
  <si>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</si>
  <si>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</si>
  <si>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</si>
  <si>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</si>
  <si>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</si>
  <si>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</si>
  <si>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</si>
  <si>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</si>
  <si>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</si>
  <si>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</si>
  <si>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</si>
  <si>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</si>
  <si>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</si>
  <si>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</si>
  <si>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</si>
  <si>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</si>
  <si>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</si>
  <si>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</si>
  <si>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</si>
  <si>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</si>
  <si>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</si>
  <si>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</si>
  <si>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</si>
  <si>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</si>
  <si>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</si>
  <si>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</si>
  <si>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</si>
  <si>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</si>
  <si>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</si>
  <si>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</si>
  <si>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</si>
  <si>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</si>
  <si>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</si>
  <si>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</si>
  <si>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</si>
  <si>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</si>
  <si>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</si>
  <si>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</si>
  <si>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</si>
  <si>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</si>
  <si>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</si>
  <si>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</si>
  <si>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</si>
  <si>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</si>
  <si>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</si>
  <si>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</si>
  <si>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</si>
  <si>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</si>
  <si>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</si>
  <si>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</si>
  <si>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</si>
  <si>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</si>
  <si>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</si>
  <si>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</si>
  <si>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</si>
  <si>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</si>
  <si>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</si>
  <si>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</si>
  <si>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</si>
  <si>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</si>
  <si>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</si>
  <si>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</si>
  <si>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</si>
  <si>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</si>
  <si>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</si>
  <si>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</si>
  <si>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</si>
  <si>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</si>
  <si>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</si>
  <si>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</si>
  <si>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</si>
  <si>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</si>
  <si>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</si>
  <si>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</si>
  <si>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</si>
  <si>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</si>
  <si>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</si>
  <si>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</si>
  <si>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</si>
  <si>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</si>
  <si>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</si>
  <si>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</si>
  <si>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</si>
  <si>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</si>
  <si>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</si>
  <si>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</si>
  <si>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</si>
  <si>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</si>
  <si>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</si>
  <si>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</si>
  <si>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</si>
  <si>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</si>
  <si>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</si>
  <si>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</si>
  <si>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</si>
  <si>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</si>
  <si>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</si>
  <si>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</si>
  <si>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</si>
  <si>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</si>
  <si>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</si>
  <si>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</si>
  <si>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</si>
  <si>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</si>
  <si>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</si>
  <si>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</si>
  <si>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</si>
  <si>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</si>
  <si>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</si>
  <si>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</si>
  <si>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</si>
  <si>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</si>
  <si>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</si>
  <si>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</si>
  <si>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</si>
  <si>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</si>
  <si>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</si>
  <si>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</si>
  <si>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</si>
  <si>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</si>
  <si>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</si>
  <si>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</si>
  <si>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</si>
  <si>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</si>
  <si>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</si>
  <si>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</si>
  <si>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</si>
  <si>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</si>
  <si>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</si>
  <si>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</si>
  <si>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</si>
  <si>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</si>
  <si>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</si>
  <si>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</si>
  <si>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</si>
  <si>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</si>
  <si>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</si>
  <si>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</si>
  <si>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</si>
  <si>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</si>
  <si>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</si>
  <si>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</si>
  <si>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</si>
  <si>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</si>
  <si>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</si>
  <si>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</si>
  <si>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</si>
  <si>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</si>
  <si>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</si>
  <si>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</si>
  <si>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</si>
  <si>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</si>
  <si>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</si>
  <si>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</si>
  <si>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</si>
  <si>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</si>
  <si>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</si>
  <si>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</si>
  <si>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</si>
  <si>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</si>
  <si>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</si>
  <si>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</si>
  <si>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</si>
  <si>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</si>
  <si>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</si>
  <si>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</si>
  <si>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</si>
  <si>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</si>
  <si>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</si>
  <si>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</si>
  <si>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</si>
  <si>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</si>
  <si>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</si>
  <si>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</si>
  <si>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</si>
  <si>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</si>
  <si>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</si>
  <si>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</si>
  <si>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</si>
  <si>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</si>
  <si>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</si>
  <si>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</si>
  <si>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</si>
  <si>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</si>
  <si>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</si>
  <si>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</si>
  <si>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</si>
  <si>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</si>
  <si>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</si>
  <si>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</si>
  <si>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</si>
  <si>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</si>
  <si>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</si>
  <si>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</si>
  <si>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</si>
  <si>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</si>
  <si>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</si>
  <si>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</si>
  <si>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</si>
  <si>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</si>
  <si>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</si>
  <si>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</si>
  <si>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</si>
  <si>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</si>
  <si>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</si>
  <si>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</si>
  <si>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</si>
  <si>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</si>
  <si>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</si>
  <si>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</si>
  <si>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</si>
  <si>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</si>
  <si>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</si>
  <si>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</si>
  <si>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</si>
  <si>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</si>
  <si>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</si>
  <si>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</si>
  <si>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</si>
  <si>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</si>
  <si>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</si>
  <si>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</si>
  <si>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</si>
  <si>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</si>
  <si>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</si>
  <si>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</si>
  <si>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</si>
  <si>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</si>
  <si>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</si>
  <si>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</si>
  <si>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</si>
  <si>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</si>
  <si>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</si>
  <si>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</si>
  <si>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</si>
  <si>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</si>
  <si>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</si>
  <si>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</si>
  <si>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</si>
  <si>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</si>
  <si>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</si>
  <si>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</si>
  <si>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</si>
  <si>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</si>
  <si>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</si>
  <si>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</si>
  <si>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</si>
  <si>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</si>
  <si>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</si>
  <si>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</si>
  <si>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</si>
  <si>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</si>
  <si>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</si>
  <si>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</si>
  <si>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</si>
  <si>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</si>
  <si>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</si>
  <si>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</si>
  <si>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</si>
  <si>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</si>
  <si>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</si>
  <si>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</si>
  <si>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</si>
  <si>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</si>
  <si>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</si>
  <si>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</si>
  <si>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</si>
  <si>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</si>
  <si>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</si>
  <si>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</si>
  <si>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</si>
  <si>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</si>
  <si>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</si>
  <si>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</si>
  <si>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</si>
  <si>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</si>
  <si>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</si>
  <si>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</si>
  <si>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</si>
  <si>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</si>
  <si>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</si>
  <si>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</si>
  <si>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</si>
  <si>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</si>
  <si>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</si>
  <si>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</si>
  <si>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</si>
  <si>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</si>
  <si>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</si>
  <si>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</si>
  <si>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</si>
  <si>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</si>
  <si>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</si>
  <si>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</si>
  <si>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</si>
  <si>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</si>
  <si>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</si>
  <si>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</si>
  <si>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</si>
  <si>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</si>
  <si>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</si>
  <si>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</si>
  <si>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</si>
  <si>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</si>
  <si>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</si>
  <si>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</si>
  <si>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</si>
  <si>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</si>
  <si>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</si>
  <si>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</si>
  <si>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</si>
  <si>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</si>
  <si>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</si>
  <si>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</si>
  <si>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</si>
  <si>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</si>
  <si>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</si>
  <si>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</si>
  <si>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</si>
  <si>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</si>
  <si>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</si>
  <si>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</si>
  <si>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</si>
  <si>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</si>
  <si>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</si>
  <si>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</si>
  <si>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</si>
  <si>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</si>
  <si>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</si>
  <si>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</si>
  <si>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</si>
  <si>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</si>
  <si>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</si>
  <si>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</si>
  <si>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</si>
  <si>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</si>
  <si>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</si>
  <si>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</si>
  <si>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</si>
  <si>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</si>
  <si>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</si>
  <si>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</si>
  <si>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</si>
  <si>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</si>
  <si>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</si>
  <si>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</si>
  <si>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</si>
  <si>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</si>
  <si>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</si>
  <si>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</si>
  <si>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</si>
  <si>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</si>
  <si>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</si>
  <si>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</si>
  <si>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</si>
  <si>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</si>
  <si>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</si>
  <si>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</si>
  <si>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</si>
  <si>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</si>
  <si>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</si>
  <si>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</si>
  <si>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</si>
  <si>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</si>
  <si>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</si>
  <si>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</si>
  <si>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</si>
  <si>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</si>
  <si>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</si>
  <si>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</si>
  <si>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</si>
  <si>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</si>
  <si>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</si>
  <si>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</si>
  <si>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</si>
  <si>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</si>
  <si>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</si>
  <si>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</si>
  <si>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</si>
  <si>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</si>
  <si>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</si>
  <si>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</si>
  <si>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</si>
  <si>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</si>
  <si>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</si>
  <si>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</si>
  <si>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</si>
  <si>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</si>
  <si>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</si>
  <si>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</si>
  <si>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</si>
  <si>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</si>
  <si>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</si>
  <si>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</si>
  <si>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</si>
  <si>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</si>
  <si>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</si>
  <si>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</si>
  <si>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</si>
  <si>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</si>
  <si>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</si>
  <si>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</si>
  <si>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</si>
  <si>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</si>
  <si>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</si>
  <si>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</si>
  <si>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</si>
  <si>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</si>
  <si>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</si>
  <si>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</si>
  <si>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</si>
  <si>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</si>
  <si>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</si>
  <si>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</si>
  <si>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</si>
  <si>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</si>
  <si>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</si>
  <si>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</si>
  <si>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</si>
  <si>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</si>
  <si>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</si>
  <si>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</si>
  <si>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</si>
  <si>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</si>
  <si>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</si>
  <si>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</si>
  <si>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</si>
  <si>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</si>
  <si>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</si>
  <si>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</si>
  <si>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</si>
  <si>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</si>
  <si>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</si>
  <si>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</si>
  <si>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</si>
  <si>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</si>
  <si>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</si>
  <si>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</si>
  <si>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</si>
  <si>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</si>
  <si>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</si>
  <si>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</si>
  <si>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</si>
  <si>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</si>
  <si>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</si>
  <si>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</si>
  <si>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</si>
  <si>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</si>
  <si>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</si>
  <si>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</si>
  <si>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</si>
  <si>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</si>
  <si>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</si>
  <si>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</si>
  <si>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</si>
  <si>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</si>
  <si>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</si>
  <si>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</si>
  <si>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</si>
  <si>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</si>
  <si>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</si>
  <si>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</si>
  <si>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</si>
  <si>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</si>
  <si>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</si>
  <si>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</si>
  <si>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</si>
  <si>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</si>
  <si>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</si>
  <si>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</si>
  <si>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</si>
  <si>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</si>
  <si>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</si>
  <si>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</si>
  <si>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</si>
  <si>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</si>
  <si>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</si>
  <si>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</si>
  <si>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</si>
  <si>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</si>
  <si>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</si>
  <si>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</si>
  <si>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</si>
  <si>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</si>
  <si>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</si>
  <si>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</si>
  <si>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</si>
  <si>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</si>
  <si>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</si>
  <si>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</si>
  <si>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</si>
  <si>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</si>
  <si>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</si>
  <si>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</si>
  <si>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</si>
  <si>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</si>
  <si>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</si>
  <si>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</si>
  <si>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</si>
  <si>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</si>
  <si>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</si>
  <si>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</si>
  <si>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</si>
  <si>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</si>
  <si>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</si>
  <si>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</si>
  <si>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</si>
  <si>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</si>
  <si>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</si>
  <si>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</si>
  <si>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</si>
  <si>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</si>
  <si>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</si>
  <si>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</si>
  <si>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</si>
  <si>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</si>
  <si>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</si>
  <si>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</si>
  <si>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</si>
  <si>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</si>
  <si>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</si>
  <si>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</si>
  <si>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</si>
  <si>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</si>
  <si>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</si>
  <si>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</si>
  <si>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</si>
  <si>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</si>
  <si>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</si>
  <si>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</si>
  <si>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</si>
  <si>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</si>
  <si>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</si>
  <si>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</si>
  <si>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</si>
  <si>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</si>
  <si>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</si>
  <si>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</si>
  <si>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</si>
  <si>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</si>
  <si>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</si>
  <si>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</si>
  <si>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</si>
  <si>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</si>
  <si>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</si>
  <si>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</si>
  <si>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</si>
  <si>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</si>
  <si>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</si>
  <si>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</si>
  <si>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</si>
  <si>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</si>
  <si>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</si>
  <si>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</si>
  <si>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</si>
  <si>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</si>
  <si>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</si>
  <si>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</si>
  <si>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</si>
  <si>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</si>
  <si>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</si>
  <si>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</si>
  <si>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</si>
  <si>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</si>
  <si>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</si>
  <si>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</si>
  <si>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</si>
  <si>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</si>
  <si>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</si>
  <si>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</si>
  <si>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</si>
  <si>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</si>
  <si>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</si>
  <si>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</si>
  <si>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</si>
  <si>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</si>
  <si>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</si>
  <si>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</si>
  <si>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</si>
  <si>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</si>
  <si>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</si>
  <si>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</si>
  <si>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</si>
  <si>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</si>
  <si>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</si>
  <si>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</si>
  <si>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</si>
  <si>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</si>
  <si>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</si>
  <si>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</si>
  <si>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</si>
  <si>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</si>
  <si>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</si>
  <si>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</si>
  <si>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</si>
  <si>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</si>
  <si>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</si>
  <si>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</si>
  <si>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</si>
  <si>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</si>
  <si>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</si>
  <si>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</si>
  <si>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</si>
  <si>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</si>
  <si>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</si>
  <si>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</si>
  <si>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</si>
  <si>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</si>
  <si>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</si>
  <si>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</si>
  <si>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</si>
  <si>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</si>
  <si>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</si>
  <si>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</si>
  <si>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</si>
  <si>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</si>
  <si>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</si>
  <si>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</si>
  <si>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</si>
  <si>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</si>
  <si>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</si>
  <si>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</si>
  <si>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</si>
  <si>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</si>
  <si>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</si>
  <si>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</si>
  <si>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</si>
  <si>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</si>
  <si>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</si>
  <si>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</si>
  <si>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</si>
  <si>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</si>
  <si>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</si>
  <si>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</si>
  <si>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</si>
  <si>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</si>
  <si>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</si>
  <si>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</si>
  <si>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</si>
  <si>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</si>
  <si>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</si>
  <si>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</si>
  <si>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</si>
  <si>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</si>
  <si>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</si>
  <si>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</si>
  <si>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</si>
  <si>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</si>
  <si>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</si>
  <si>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</si>
  <si>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</si>
  <si>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</si>
  <si>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</si>
  <si>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</si>
  <si>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</si>
  <si>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</si>
  <si>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</si>
  <si>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</si>
  <si>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</si>
  <si>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</si>
  <si>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</si>
  <si>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</si>
  <si>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</si>
  <si>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</si>
  <si>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</si>
  <si>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</si>
  <si>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</si>
  <si>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</si>
  <si>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</si>
  <si>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</si>
  <si>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</si>
  <si>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</si>
  <si>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</si>
  <si>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</si>
  <si>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</si>
  <si>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</si>
  <si>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</si>
  <si>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</si>
  <si>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</si>
  <si>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</si>
  <si>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</si>
  <si>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</si>
  <si>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</si>
  <si>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</si>
  <si>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</si>
  <si>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</si>
  <si>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</si>
  <si>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</si>
  <si>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</si>
  <si>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</si>
  <si>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</si>
  <si>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</si>
  <si>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</si>
  <si>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</si>
  <si>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</si>
  <si>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</si>
  <si>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</si>
  <si>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</si>
  <si>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</si>
  <si>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</si>
  <si>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</si>
  <si>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</si>
  <si>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</si>
  <si>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</si>
  <si>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</si>
  <si>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</si>
  <si>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</si>
  <si>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</si>
  <si>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</si>
  <si>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</si>
  <si>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</si>
  <si>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</si>
  <si>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</si>
  <si>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</si>
  <si>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</si>
  <si>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</si>
  <si>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</si>
  <si>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</si>
  <si>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</si>
  <si>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</si>
  <si>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</si>
  <si>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</si>
  <si>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</si>
  <si>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</si>
  <si>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</si>
  <si>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</si>
  <si>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</si>
  <si>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</si>
  <si>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</si>
  <si>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</si>
  <si>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</si>
  <si>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</si>
  <si>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</si>
  <si>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</si>
  <si>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</si>
  <si>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</si>
  <si>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</si>
  <si>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</si>
  <si>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</si>
  <si>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</si>
  <si>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</si>
  <si>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</si>
  <si>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</si>
  <si>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</si>
  <si>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</si>
  <si>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</si>
  <si>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</si>
  <si>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</si>
  <si>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</si>
  <si>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</si>
  <si>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</si>
  <si>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</si>
  <si>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</si>
  <si>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</si>
  <si>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</si>
  <si>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</si>
  <si>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</si>
  <si>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</si>
  <si>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</si>
  <si>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</si>
  <si>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</si>
  <si>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</si>
  <si>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</si>
  <si>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</si>
  <si>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</si>
  <si>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</si>
  <si>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</si>
  <si>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</si>
  <si>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</si>
  <si>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</si>
  <si>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</si>
  <si>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</si>
  <si>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</si>
  <si>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</si>
  <si>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</si>
  <si>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</si>
  <si>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</si>
  <si>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</si>
  <si>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</si>
  <si>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</si>
  <si>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</si>
  <si>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</si>
  <si>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</si>
  <si>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</si>
  <si>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</si>
  <si>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</si>
  <si>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</si>
  <si>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</si>
  <si>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</si>
  <si>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</si>
  <si>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</si>
  <si>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</si>
  <si>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</si>
  <si>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</si>
  <si>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</si>
  <si>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</si>
  <si>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</si>
  <si>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</si>
  <si>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</si>
  <si>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</si>
  <si>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</si>
  <si>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</si>
  <si>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</si>
  <si>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</si>
  <si>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</si>
  <si>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</si>
  <si>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</si>
  <si>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</si>
  <si>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</si>
  <si>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</si>
  <si>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</si>
  <si>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</si>
  <si>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</si>
  <si>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</si>
  <si>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</si>
  <si>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</si>
  <si>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</si>
  <si>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</si>
  <si>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</si>
  <si>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</si>
  <si>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</si>
  <si>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</si>
  <si>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</si>
  <si>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</si>
  <si>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</si>
  <si>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</si>
  <si>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</si>
  <si>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</si>
  <si>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</si>
  <si>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</si>
  <si>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</si>
  <si>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</si>
  <si>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</si>
  <si>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</si>
  <si>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</si>
  <si>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</si>
  <si>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</si>
  <si>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</si>
  <si>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</si>
  <si>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</si>
  <si>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</si>
  <si>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</si>
  <si>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</si>
  <si>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</si>
  <si>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</si>
  <si>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</si>
  <si>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</si>
  <si>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</si>
  <si>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</si>
  <si>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</si>
  <si>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</si>
  <si>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</si>
  <si>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</si>
  <si>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</si>
  <si>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</si>
  <si>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</si>
  <si>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</si>
  <si>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</si>
  <si>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</si>
  <si>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</si>
  <si>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</si>
  <si>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</si>
  <si>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</si>
  <si>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</si>
  <si>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</si>
  <si>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</si>
  <si>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</si>
  <si>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</si>
  <si>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</si>
  <si>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</si>
  <si>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</si>
  <si>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</si>
  <si>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</si>
  <si>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</si>
  <si>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</si>
  <si>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</si>
  <si>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</si>
  <si>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</si>
  <si>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</si>
  <si>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</si>
  <si>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</si>
  <si>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</si>
  <si>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</si>
  <si>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</si>
  <si>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</si>
  <si>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</si>
  <si>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</si>
  <si>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</si>
  <si>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</si>
  <si>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</si>
  <si>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</si>
  <si>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</si>
  <si>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</si>
  <si>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</si>
  <si>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</si>
  <si>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</si>
  <si>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</si>
  <si>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</si>
  <si>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</si>
  <si>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</si>
  <si>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</si>
  <si>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</si>
  <si>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</si>
  <si>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</si>
  <si>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</si>
  <si>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</si>
  <si>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</si>
  <si>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</si>
  <si>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</si>
  <si>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</si>
  <si>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</si>
  <si>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</si>
  <si>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</si>
  <si>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</si>
  <si>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</si>
  <si>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</si>
  <si>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</si>
  <si>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</si>
  <si>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</si>
  <si>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</si>
  <si>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</si>
  <si>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</si>
  <si>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</si>
  <si>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</si>
  <si>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</si>
  <si>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</si>
  <si>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</si>
  <si>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</si>
  <si>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</si>
  <si>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</si>
  <si>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</si>
  <si>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</si>
  <si>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</si>
  <si>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</si>
  <si>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</si>
  <si>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</si>
  <si>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</si>
  <si>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</si>
  <si>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</si>
  <si>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</si>
  <si>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</si>
  <si>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</si>
  <si>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</si>
  <si>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</si>
  <si>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</si>
  <si>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</si>
  <si>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</si>
  <si>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</si>
  <si>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</si>
  <si>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</si>
  <si>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</si>
  <si>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</si>
  <si>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</si>
  <si>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</si>
  <si>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</si>
  <si>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</si>
  <si>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</si>
  <si>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</si>
  <si>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</si>
  <si>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</si>
  <si>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</si>
  <si>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</si>
  <si>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</si>
  <si>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</si>
  <si>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</si>
  <si>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</si>
  <si>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</si>
  <si>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</si>
  <si>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</si>
  <si>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</si>
  <si>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</si>
  <si>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</si>
  <si>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</si>
  <si>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</si>
  <si>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</si>
  <si>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</si>
  <si>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</si>
  <si>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</si>
  <si>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</si>
  <si>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</si>
  <si>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</si>
  <si>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</si>
  <si>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</si>
  <si>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</si>
  <si>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</si>
  <si>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</si>
  <si>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</si>
  <si>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</si>
  <si>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</si>
  <si>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</si>
  <si>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</si>
  <si>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</si>
  <si>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</si>
  <si>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</si>
  <si>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</si>
  <si>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</si>
  <si>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</si>
  <si>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</si>
  <si>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</si>
  <si>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</si>
  <si>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</si>
  <si>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</si>
  <si>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</si>
  <si>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</si>
  <si>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</si>
  <si>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</si>
  <si>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</si>
  <si>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</si>
  <si>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</si>
  <si>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</si>
  <si>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</si>
  <si>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</si>
  <si>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</si>
  <si>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</si>
  <si>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</si>
  <si>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</si>
  <si>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</si>
  <si>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</si>
  <si>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</si>
  <si>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</si>
  <si>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</si>
  <si>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</si>
  <si>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</si>
  <si>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</si>
  <si>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</si>
  <si>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</si>
  <si>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</si>
  <si>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</si>
  <si>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</si>
  <si>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</si>
  <si>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</si>
  <si>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</si>
  <si>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</si>
  <si>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</si>
  <si>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</si>
  <si>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</si>
  <si>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</si>
  <si>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</si>
  <si>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</si>
  <si>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</si>
  <si>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</si>
  <si>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</si>
  <si>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</si>
  <si>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</si>
  <si>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</si>
  <si>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</si>
  <si>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</si>
  <si>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</si>
  <si>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</si>
  <si>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</si>
  <si>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</si>
  <si>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</si>
  <si>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</si>
  <si>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</si>
  <si>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</si>
  <si>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</si>
  <si>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</si>
  <si>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</si>
  <si>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</si>
  <si>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</si>
  <si>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</si>
  <si>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</si>
  <si>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</si>
  <si>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</si>
  <si>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</si>
  <si>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</si>
  <si>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</si>
  <si>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</si>
  <si>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</si>
  <si>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</si>
  <si>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</si>
  <si>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</si>
  <si>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</si>
  <si>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</si>
  <si>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</si>
  <si>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</si>
  <si>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</si>
  <si>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</si>
  <si>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</si>
  <si>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</si>
  <si>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</si>
  <si>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</si>
  <si>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</si>
  <si>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</si>
  <si>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</si>
  <si>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</si>
  <si>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</si>
  <si>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</si>
  <si>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</si>
  <si>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</si>
  <si>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</si>
  <si>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</si>
  <si>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</si>
  <si>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</si>
  <si>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</si>
  <si>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</si>
  <si>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</si>
  <si>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</si>
  <si>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</si>
  <si>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</si>
  <si>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</si>
  <si>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</si>
  <si>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</si>
  <si>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</si>
  <si>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</si>
  <si>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</si>
  <si>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</si>
  <si>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</si>
  <si>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</si>
  <si>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</si>
  <si>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</si>
  <si>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</si>
  <si>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</si>
  <si>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</si>
  <si>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</si>
  <si>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</si>
  <si>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</si>
  <si>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</si>
  <si>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</si>
  <si>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</si>
  <si>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</si>
  <si>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</si>
  <si>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</si>
  <si>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</si>
  <si>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</si>
  <si>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</si>
  <si>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</si>
  <si>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</si>
  <si>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</si>
  <si>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</si>
  <si>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</si>
  <si>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</si>
  <si>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</si>
  <si>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</si>
  <si>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</si>
  <si>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</si>
  <si>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</si>
  <si>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</si>
  <si>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</si>
  <si>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</si>
  <si>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</si>
  <si>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</si>
  <si>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</si>
  <si>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</si>
  <si>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</si>
  <si>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</si>
  <si>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</si>
  <si>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</si>
  <si>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</si>
  <si>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</si>
  <si>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</si>
  <si>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</si>
  <si>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</si>
  <si>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</si>
  <si>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</si>
  <si>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</si>
  <si>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</si>
  <si>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</si>
  <si>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</si>
  <si>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</si>
  <si>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</si>
  <si>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</si>
  <si>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</si>
  <si>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</si>
  <si>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</si>
  <si>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</si>
  <si>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</si>
  <si>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</si>
  <si>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</si>
  <si>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</si>
  <si>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</si>
  <si>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</si>
  <si>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</si>
  <si>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</si>
  <si>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</si>
  <si>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</si>
  <si>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</si>
  <si>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</si>
  <si>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</si>
  <si>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</si>
  <si>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</si>
  <si>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</si>
  <si>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</si>
  <si>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</si>
  <si>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</si>
  <si>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</si>
  <si>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</si>
  <si>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</si>
  <si>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</si>
  <si>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</si>
  <si>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</si>
  <si>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</si>
  <si>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</si>
  <si>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</si>
  <si>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</si>
  <si>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</si>
  <si>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</si>
  <si>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</si>
  <si>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</si>
  <si>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</si>
  <si>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</si>
  <si>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</si>
  <si>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</si>
  <si>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</si>
  <si>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</si>
  <si>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</si>
  <si>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</si>
  <si>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</si>
  <si>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</si>
  <si>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</si>
  <si>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</si>
  <si>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</si>
  <si>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</si>
  <si>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</si>
  <si>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</si>
  <si>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</si>
  <si>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</si>
  <si>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</si>
  <si>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</si>
  <si>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</si>
  <si>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</si>
  <si>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</si>
  <si>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</si>
  <si>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</si>
  <si>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</si>
  <si>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</si>
  <si>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</si>
  <si>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</si>
  <si>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</si>
  <si>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</si>
  <si>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</si>
  <si>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</si>
  <si>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</si>
  <si>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</si>
  <si>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</si>
  <si>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</si>
  <si>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</si>
  <si>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</si>
  <si>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</si>
  <si>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</si>
  <si>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</si>
  <si>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</si>
  <si>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</si>
  <si>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</si>
  <si>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</si>
  <si>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</si>
  <si>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</si>
  <si>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</si>
  <si>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</si>
  <si>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</si>
  <si>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</si>
  <si>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</si>
  <si>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</si>
  <si>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</si>
  <si>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</si>
  <si>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</si>
  <si>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</si>
  <si>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</si>
  <si>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</si>
  <si>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</si>
  <si>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</si>
  <si>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</si>
  <si>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</si>
  <si>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</si>
  <si>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</si>
  <si>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</si>
  <si>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</si>
  <si>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</si>
  <si>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</si>
  <si>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</si>
  <si>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</si>
  <si>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</si>
  <si>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</si>
  <si>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</si>
  <si>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</si>
  <si>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</si>
  <si>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</si>
  <si>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</si>
  <si>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</si>
  <si>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</si>
  <si>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</si>
  <si>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</si>
  <si>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</si>
  <si>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</si>
  <si>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</si>
  <si>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</si>
  <si>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</si>
  <si>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</si>
  <si>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</si>
  <si>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</si>
  <si>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</si>
  <si>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</si>
  <si>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</si>
  <si>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</si>
  <si>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</si>
  <si>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</si>
  <si>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</si>
  <si>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</si>
  <si>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</si>
  <si>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</si>
  <si>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</si>
  <si>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</si>
  <si>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</si>
  <si>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</si>
  <si>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</si>
  <si>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</si>
  <si>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</si>
  <si>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</si>
  <si>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</si>
  <si>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</si>
  <si>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</si>
  <si>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</si>
  <si>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</si>
  <si>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</si>
  <si>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</si>
  <si>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</si>
  <si>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</si>
  <si>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</si>
  <si>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</si>
  <si>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</si>
  <si>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</si>
  <si>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</si>
  <si>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</si>
  <si>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</si>
  <si>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</si>
  <si>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</si>
  <si>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</si>
  <si>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</si>
  <si>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</si>
  <si>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</si>
  <si>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</si>
  <si>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</si>
  <si>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</si>
  <si>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</si>
  <si>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</si>
  <si>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</si>
  <si>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</si>
  <si>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</si>
  <si>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</si>
  <si>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</si>
  <si>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</si>
  <si>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</si>
  <si>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</si>
  <si>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</si>
  <si>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</si>
  <si>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</si>
  <si>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</si>
  <si>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</si>
  <si>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</si>
  <si>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</si>
  <si>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</si>
  <si>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</si>
  <si>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</si>
  <si>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</si>
  <si>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</si>
  <si>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</si>
  <si>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</si>
  <si>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</si>
  <si>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</si>
  <si>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</si>
  <si>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</si>
  <si>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</si>
  <si>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</si>
  <si>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</si>
  <si>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</si>
  <si>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</si>
  <si>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</si>
  <si>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</si>
  <si>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</si>
  <si>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</si>
  <si>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</si>
  <si>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</si>
  <si>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</si>
  <si>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</si>
  <si>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</si>
  <si>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</si>
  <si>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</si>
  <si>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</si>
  <si>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</si>
  <si>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</si>
  <si>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</si>
  <si>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</si>
  <si>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</si>
  <si>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</si>
  <si>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</si>
  <si>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</si>
  <si>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</si>
  <si>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</si>
  <si>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</si>
  <si>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</si>
  <si>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</si>
  <si>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</si>
  <si>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</si>
  <si>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</si>
  <si>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</si>
  <si>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</si>
  <si>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</si>
  <si>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</si>
  <si>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</si>
  <si>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</si>
  <si>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</si>
  <si>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</si>
  <si>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</si>
  <si>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</si>
  <si>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</si>
  <si>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</si>
  <si>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</si>
  <si>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</si>
  <si>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</si>
  <si>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</si>
  <si>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</si>
  <si>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</si>
  <si>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</si>
  <si>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</si>
  <si>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</si>
  <si>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</si>
  <si>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</si>
  <si>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</si>
  <si>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</si>
  <si>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</si>
  <si>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</si>
  <si>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</si>
  <si>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</si>
  <si>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</si>
  <si>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</si>
  <si>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</si>
  <si>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</si>
  <si>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</si>
  <si>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</si>
  <si>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</si>
  <si>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</si>
  <si>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</si>
  <si>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</si>
  <si>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</si>
  <si>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</si>
  <si>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</si>
  <si>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</si>
  <si>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</si>
  <si>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</si>
  <si>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</si>
  <si>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</si>
  <si>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</si>
  <si>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</si>
  <si>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</si>
  <si>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</si>
  <si>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</si>
  <si>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</si>
  <si>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</si>
  <si>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</si>
  <si>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</si>
  <si>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</si>
  <si>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</si>
  <si>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</si>
  <si>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</si>
  <si>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</si>
  <si>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</si>
  <si>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</si>
  <si>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</si>
  <si>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</si>
  <si>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</si>
  <si>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</si>
  <si>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</si>
  <si>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</si>
  <si>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</si>
  <si>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</si>
  <si>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</si>
  <si>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</si>
  <si>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</si>
  <si>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</si>
  <si>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</si>
  <si>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</si>
  <si>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</si>
  <si>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</si>
  <si>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</si>
  <si>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</si>
  <si>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</si>
  <si>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</si>
  <si>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</si>
  <si>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</si>
  <si>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</si>
  <si>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</si>
  <si>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</si>
  <si>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</si>
  <si>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</si>
  <si>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</si>
  <si>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</si>
  <si>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</si>
  <si>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</si>
  <si>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</si>
  <si>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</si>
  <si>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</si>
  <si>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</si>
  <si>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</si>
  <si>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</si>
  <si>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</si>
  <si>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</si>
  <si>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</si>
  <si>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</si>
  <si>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</si>
  <si>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</si>
  <si>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</si>
  <si>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</si>
  <si>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</si>
  <si>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</si>
  <si>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</si>
  <si>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</si>
  <si>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</si>
  <si>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</si>
  <si>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</si>
  <si>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</si>
  <si>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</si>
  <si>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</si>
  <si>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</si>
  <si>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</si>
  <si>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</si>
  <si>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</si>
  <si>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</si>
  <si>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</si>
  <si>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</si>
  <si>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</si>
  <si>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</si>
  <si>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</si>
  <si>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</si>
  <si>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</si>
  <si>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</si>
  <si>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</si>
  <si>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</si>
  <si>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</si>
  <si>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</si>
  <si>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</si>
  <si>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</si>
  <si>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</si>
  <si>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</si>
  <si>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</si>
  <si>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</si>
  <si>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</si>
  <si>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</si>
  <si>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</si>
  <si>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</si>
  <si>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</si>
  <si>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</si>
  <si>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</si>
  <si>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</si>
  <si>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</si>
  <si>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</si>
  <si>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</si>
  <si>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</si>
  <si>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</si>
  <si>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</si>
  <si>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</si>
  <si>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</si>
  <si>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</si>
  <si>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</si>
  <si>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</si>
  <si>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</si>
  <si>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</si>
  <si>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</si>
  <si>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</si>
  <si>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</si>
  <si>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</si>
  <si>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</si>
  <si>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</si>
  <si>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</si>
  <si>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</si>
  <si>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</si>
  <si>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</si>
  <si>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</si>
  <si>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</si>
  <si>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</si>
  <si>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</si>
  <si>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</si>
  <si>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</si>
  <si>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</si>
  <si>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</si>
  <si>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</si>
  <si>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</si>
  <si>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</si>
  <si>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</si>
  <si>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</si>
  <si>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</si>
  <si>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</si>
  <si>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</si>
  <si>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</si>
  <si>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</si>
  <si>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</si>
  <si>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</si>
  <si>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</si>
  <si>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</si>
  <si>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</si>
  <si>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</si>
  <si>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</si>
  <si>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</si>
  <si>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</si>
  <si>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</si>
  <si>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</si>
  <si>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</si>
  <si>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</si>
  <si>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</si>
  <si>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</si>
  <si>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</si>
  <si>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</si>
  <si>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</si>
  <si>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</si>
  <si>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</si>
  <si>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</si>
  <si>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</si>
  <si>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</si>
  <si>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</si>
  <si>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</si>
  <si>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</si>
  <si>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</si>
  <si>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</si>
  <si>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</si>
  <si>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</si>
  <si>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</si>
  <si>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</si>
  <si>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</si>
  <si>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</si>
  <si>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</si>
  <si>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</si>
  <si>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</si>
  <si>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</si>
  <si>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</si>
  <si>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</si>
  <si>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</si>
  <si>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</si>
  <si>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</si>
  <si>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</si>
  <si>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</si>
  <si>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</si>
  <si>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</si>
  <si>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</si>
  <si>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</si>
  <si>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</si>
  <si>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</si>
  <si>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</si>
  <si>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</si>
  <si>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</si>
  <si>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</si>
  <si>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</si>
  <si>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</si>
  <si>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</si>
  <si>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</si>
  <si>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</si>
  <si>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</si>
  <si>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</si>
  <si>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</si>
  <si>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</si>
  <si>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</si>
  <si>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</si>
  <si>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</si>
  <si>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</si>
  <si>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</si>
  <si>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</si>
  <si>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</si>
  <si>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</si>
  <si>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</si>
  <si>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</si>
  <si>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</si>
  <si>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</si>
  <si>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</si>
  <si>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</si>
  <si>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</si>
  <si>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</si>
  <si>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</si>
  <si>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</si>
  <si>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</si>
  <si>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</si>
  <si>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</si>
  <si>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</si>
  <si>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</si>
  <si>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</si>
  <si>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</si>
  <si>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</si>
  <si>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</si>
  <si>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</si>
  <si>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</si>
  <si>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</si>
  <si>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</si>
  <si>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</si>
  <si>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</si>
  <si>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</si>
  <si>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</si>
  <si>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</si>
  <si>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</si>
  <si>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</si>
  <si>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</si>
  <si>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</si>
  <si>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</si>
  <si>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</si>
  <si>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</si>
  <si>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</si>
  <si>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</si>
  <si>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</si>
  <si>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</si>
  <si>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</si>
  <si>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</si>
  <si>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</si>
  <si>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</si>
  <si>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</si>
  <si>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</si>
  <si>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</si>
  <si>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</si>
  <si>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</si>
  <si>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</si>
  <si>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</si>
  <si>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</si>
  <si>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</si>
  <si>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</si>
  <si>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</si>
  <si>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</si>
  <si>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</si>
  <si>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</si>
  <si>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</si>
  <si>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</si>
  <si>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</si>
  <si>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</si>
  <si>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</si>
  <si>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</si>
  <si>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</si>
  <si>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</si>
  <si>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</si>
  <si>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</si>
  <si>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</si>
  <si>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</si>
  <si>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</si>
  <si>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</si>
  <si>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</si>
  <si>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</si>
  <si>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</si>
  <si>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</si>
  <si>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</si>
  <si>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</si>
  <si>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</si>
  <si>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</si>
  <si>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</si>
  <si>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</si>
  <si>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</si>
  <si>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</si>
  <si>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</si>
  <si>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</si>
  <si>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</si>
  <si>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</si>
  <si>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</si>
  <si>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</si>
  <si>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</si>
  <si>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</si>
  <si>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</si>
  <si>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</si>
  <si>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</si>
  <si>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</si>
  <si>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</si>
  <si>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</si>
  <si>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</si>
  <si>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</si>
  <si>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</si>
  <si>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</si>
  <si>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</si>
  <si>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</si>
  <si>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</si>
  <si>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</si>
  <si>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</si>
  <si>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</si>
  <si>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</si>
  <si>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</si>
  <si>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</si>
  <si>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</si>
  <si>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</si>
  <si>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</si>
  <si>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</si>
  <si>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</si>
  <si>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</si>
  <si>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</si>
  <si>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</si>
  <si>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</si>
  <si>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</si>
  <si>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</si>
  <si>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</si>
  <si>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</si>
  <si>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</si>
  <si>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</si>
  <si>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</si>
  <si>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</si>
  <si>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</si>
  <si>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</si>
  <si>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</si>
  <si>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</si>
  <si>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</si>
  <si>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</si>
  <si>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</si>
  <si>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</si>
  <si>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</si>
  <si>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</si>
  <si>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</si>
  <si>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</si>
  <si>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</si>
  <si>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</si>
  <si>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</si>
  <si>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</si>
  <si>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</si>
  <si>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</si>
  <si>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</si>
  <si>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</si>
  <si>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</si>
  <si>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</si>
  <si>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</si>
  <si>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</si>
  <si>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</si>
  <si>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</si>
  <si>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</si>
  <si>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</si>
  <si>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</si>
  <si>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</si>
  <si>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</si>
  <si>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</si>
  <si>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</si>
  <si>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</si>
  <si>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</si>
  <si>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</si>
  <si>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</si>
  <si>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</si>
  <si>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</si>
  <si>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</si>
  <si>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</si>
  <si>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</si>
  <si>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</si>
  <si>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</si>
  <si>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</si>
  <si>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</si>
  <si>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</si>
  <si>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</si>
  <si>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</si>
  <si>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</si>
  <si>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</si>
  <si>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</si>
  <si>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</si>
  <si>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</si>
  <si>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</si>
  <si>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</si>
  <si>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</si>
  <si>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</si>
  <si>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</si>
  <si>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</si>
  <si>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</si>
  <si>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</si>
  <si>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</si>
  <si>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</si>
  <si>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</si>
  <si>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</si>
  <si>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</si>
  <si>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</si>
  <si>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</si>
  <si>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</si>
  <si>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</si>
  <si>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</si>
  <si>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</si>
  <si>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</si>
  <si>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</si>
  <si>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</si>
  <si>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</si>
  <si>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</si>
  <si>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</si>
  <si>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</si>
  <si>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</si>
  <si>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</si>
  <si>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</si>
  <si>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</si>
  <si>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</si>
  <si>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</si>
  <si>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</si>
  <si>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</si>
  <si>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</si>
  <si>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</si>
  <si>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</si>
  <si>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</si>
  <si>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</si>
  <si>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</si>
  <si>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</si>
  <si>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</si>
  <si>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</si>
  <si>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</si>
  <si>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</si>
  <si>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</si>
  <si>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</si>
  <si>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</si>
  <si>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</si>
  <si>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</si>
  <si>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</si>
  <si>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</si>
  <si>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</si>
  <si>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</si>
  <si>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</si>
  <si>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</si>
  <si>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</si>
  <si>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</si>
  <si>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</si>
  <si>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</si>
  <si>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</si>
  <si>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</si>
  <si>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</si>
  <si>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</si>
  <si>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</si>
  <si>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</si>
  <si>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</si>
  <si>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</si>
  <si>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</si>
  <si>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</si>
  <si>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</si>
  <si>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</si>
  <si>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</si>
  <si>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</si>
  <si>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</si>
  <si>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</si>
  <si>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</si>
  <si>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</si>
  <si>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</si>
  <si>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</si>
  <si>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</si>
  <si>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</si>
  <si>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</si>
  <si>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</si>
  <si>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</si>
  <si>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</si>
  <si>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</si>
  <si>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</si>
  <si>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</si>
  <si>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</si>
  <si>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</si>
  <si>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</si>
  <si>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</si>
  <si>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</si>
  <si>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</si>
  <si>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</si>
  <si>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</si>
  <si>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</si>
  <si>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</si>
  <si>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</si>
  <si>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</si>
  <si>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</si>
  <si>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</si>
  <si>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</si>
  <si>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</si>
  <si>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</si>
  <si>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</si>
  <si>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</si>
  <si>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</si>
  <si>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</si>
  <si>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</si>
  <si>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</si>
  <si>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</si>
  <si>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</si>
  <si>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</si>
  <si>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</si>
  <si>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</si>
  <si>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</si>
  <si>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</si>
  <si>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</si>
  <si>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</si>
  <si>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</si>
  <si>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</si>
  <si>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</si>
  <si>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</si>
  <si>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</si>
  <si>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</si>
  <si>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</si>
  <si>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</si>
  <si>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</si>
  <si>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</si>
  <si>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</si>
  <si>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</si>
  <si>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</si>
  <si>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</si>
  <si>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</si>
  <si>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</si>
  <si>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</si>
  <si>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</si>
  <si>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</si>
  <si>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</si>
  <si>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</si>
  <si>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</si>
  <si>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</si>
  <si>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</si>
  <si>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</si>
  <si>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</si>
  <si>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</si>
  <si>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</si>
  <si>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</si>
  <si>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</si>
  <si>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</si>
  <si>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</si>
  <si>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</si>
  <si>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</si>
  <si>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</si>
  <si>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</si>
  <si>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</si>
  <si>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</si>
  <si>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</si>
  <si>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</si>
  <si>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</si>
  <si>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</si>
  <si>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</si>
  <si>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</si>
  <si>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</si>
  <si>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</si>
  <si>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</si>
  <si>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</si>
  <si>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</si>
  <si>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</si>
  <si>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</si>
  <si>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</si>
  <si>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</si>
  <si>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</si>
  <si>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</si>
  <si>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</si>
  <si>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</si>
  <si>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</si>
  <si>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</si>
  <si>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</si>
  <si>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</si>
  <si>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</si>
  <si>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</si>
  <si>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</si>
  <si>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</si>
  <si>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</si>
  <si>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</si>
  <si>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</si>
  <si>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</si>
  <si>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</si>
  <si>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</si>
  <si>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</si>
  <si>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</si>
  <si>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</si>
  <si>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</si>
  <si>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</si>
  <si>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</si>
  <si>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</si>
  <si>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</si>
  <si>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</si>
  <si>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</si>
  <si>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</si>
  <si>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</si>
  <si>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</si>
  <si>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</si>
  <si>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</si>
  <si>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</si>
  <si>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</si>
  <si>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</si>
  <si>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</si>
  <si>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</si>
  <si>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</si>
  <si>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</si>
  <si>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</si>
  <si>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</si>
  <si>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</si>
  <si>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</si>
  <si>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</si>
  <si>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</si>
  <si>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</si>
  <si>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</si>
  <si>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</si>
  <si>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</si>
  <si>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</si>
  <si>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</si>
  <si>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</si>
  <si>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</si>
  <si>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</si>
  <si>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</si>
  <si>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</si>
  <si>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</si>
  <si>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</si>
  <si>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</si>
  <si>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</si>
  <si>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</si>
  <si>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</si>
  <si>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</si>
  <si>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</si>
  <si>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</si>
  <si>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</si>
  <si>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</si>
  <si>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</si>
  <si>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</si>
  <si>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</si>
  <si>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</si>
  <si>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</si>
  <si>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</si>
  <si>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</si>
  <si>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</si>
  <si>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</si>
  <si>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</si>
  <si>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</si>
  <si>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</si>
  <si>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</si>
  <si>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</si>
  <si>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</si>
  <si>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</si>
  <si>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</si>
  <si>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</si>
  <si>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</si>
  <si>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</si>
  <si>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</si>
  <si>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</si>
  <si>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</si>
  <si>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</si>
  <si>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</si>
  <si>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</si>
  <si>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</si>
  <si>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</si>
  <si>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</si>
  <si>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</si>
  <si>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</si>
  <si>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</si>
  <si>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</si>
  <si>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</si>
  <si>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</si>
  <si>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</si>
  <si>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</si>
  <si>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</si>
  <si>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</si>
  <si>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</si>
  <si>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</si>
  <si>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</si>
  <si>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</si>
  <si>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</si>
  <si>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</si>
  <si>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</si>
  <si>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</si>
  <si>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</si>
  <si>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</si>
  <si>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</si>
  <si>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</si>
  <si>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</si>
  <si>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</si>
  <si>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</si>
  <si>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</si>
  <si>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</si>
  <si>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</si>
  <si>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</si>
  <si>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</si>
  <si>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</si>
  <si>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</si>
  <si>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</si>
  <si>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</si>
  <si>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</si>
  <si>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</si>
  <si>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</si>
  <si>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</si>
  <si>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</si>
  <si>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</si>
  <si>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</si>
  <si>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</si>
  <si>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</si>
  <si>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</si>
  <si>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</si>
  <si>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</si>
  <si>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</si>
  <si>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</si>
  <si>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</si>
  <si>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</si>
  <si>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</si>
  <si>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</si>
  <si>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</si>
  <si>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</si>
  <si>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</si>
  <si>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</si>
  <si>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</si>
  <si>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</si>
  <si>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</si>
  <si>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</si>
  <si>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</si>
  <si>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</si>
  <si>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</si>
  <si>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</si>
  <si>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</si>
  <si>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</si>
  <si>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</si>
  <si>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</si>
  <si>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</si>
  <si>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</si>
  <si>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</si>
  <si>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</si>
  <si>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</si>
  <si>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</si>
  <si>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</si>
  <si>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</si>
  <si>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</si>
  <si>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</si>
  <si>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</si>
  <si>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</si>
  <si>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</si>
  <si>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</si>
  <si>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</si>
  <si>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</si>
  <si>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</si>
  <si>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</si>
  <si>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</si>
  <si>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</si>
  <si>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</si>
  <si>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</si>
  <si>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</si>
  <si>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</si>
  <si>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</si>
  <si>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</si>
  <si>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</si>
  <si>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</si>
  <si>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</si>
  <si>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</si>
  <si>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</si>
  <si>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</si>
  <si>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</si>
  <si>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</si>
  <si>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</si>
  <si>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</si>
  <si>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</si>
  <si>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</si>
  <si>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</si>
  <si>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</si>
  <si>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</si>
  <si>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</si>
  <si>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</si>
  <si>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</si>
  <si>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</si>
  <si>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</si>
  <si>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</si>
  <si>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</si>
  <si>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</si>
  <si>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</si>
  <si>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</si>
  <si>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</si>
  <si>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</si>
  <si>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</si>
  <si>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</si>
  <si>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</si>
  <si>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</si>
  <si>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</si>
  <si>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</si>
  <si>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</si>
  <si>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</si>
  <si>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</si>
  <si>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</si>
  <si>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</si>
  <si>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</si>
  <si>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</si>
  <si>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</si>
  <si>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</si>
  <si>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</si>
  <si>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</si>
  <si>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</si>
  <si>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</si>
  <si>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</si>
  <si>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</si>
  <si>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</si>
  <si>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</si>
  <si>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</si>
  <si>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</si>
  <si>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</si>
  <si>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</si>
  <si>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</si>
  <si>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</si>
  <si>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</si>
  <si>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</si>
  <si>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</si>
  <si>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</si>
  <si>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</si>
  <si>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</si>
  <si>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</si>
  <si>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</si>
  <si>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</si>
  <si>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</si>
  <si>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</si>
  <si>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</si>
  <si>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</si>
  <si>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</si>
  <si>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</si>
  <si>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</si>
  <si>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</si>
  <si>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</si>
  <si>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</si>
  <si>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</si>
  <si>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</si>
  <si>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</si>
  <si>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</si>
  <si>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</si>
  <si>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</si>
  <si>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</si>
  <si>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</si>
  <si>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</si>
  <si>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</si>
  <si>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</si>
  <si>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</si>
  <si>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</si>
  <si>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</si>
  <si>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</si>
  <si>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</si>
  <si>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</si>
  <si>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</si>
  <si>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</si>
  <si>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</si>
  <si>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</si>
  <si>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</si>
  <si>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</si>
  <si>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</si>
  <si>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</si>
  <si>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</si>
  <si>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</si>
  <si>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</si>
  <si>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</si>
  <si>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</si>
  <si>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</si>
  <si>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</si>
  <si>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</si>
  <si>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</si>
  <si>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</si>
  <si>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</si>
  <si>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</si>
  <si>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</si>
  <si>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</si>
  <si>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</si>
  <si>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</si>
  <si>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</si>
  <si>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</si>
  <si>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</si>
  <si>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</si>
  <si>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</si>
  <si>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</si>
  <si>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</si>
  <si>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</si>
  <si>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</si>
  <si>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</si>
  <si>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</si>
  <si>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</si>
  <si>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</si>
  <si>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</si>
  <si>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</si>
  <si>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</si>
  <si>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</si>
  <si>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</si>
  <si>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</si>
  <si>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</si>
  <si>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</si>
  <si>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</si>
  <si>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</si>
  <si>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</si>
  <si>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</si>
  <si>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</si>
  <si>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</si>
  <si>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</si>
  <si>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</si>
  <si>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</si>
  <si>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</si>
  <si>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</si>
  <si>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</si>
  <si>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</si>
  <si>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</si>
  <si>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</si>
  <si>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</si>
  <si>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</si>
  <si>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</si>
  <si>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</si>
  <si>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</si>
  <si>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</si>
  <si>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</si>
  <si>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</si>
  <si>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</si>
  <si>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</si>
  <si>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</si>
  <si>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</si>
  <si>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</si>
  <si>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</si>
  <si>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</si>
  <si>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</si>
  <si>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</si>
  <si>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</si>
  <si>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</si>
  <si>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</si>
  <si>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</si>
  <si>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</si>
  <si>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</si>
  <si>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</si>
  <si>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</si>
  <si>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</si>
  <si>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</si>
  <si>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</si>
  <si>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</si>
  <si>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</si>
  <si>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</si>
  <si>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</si>
  <si>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</si>
  <si>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</si>
  <si>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</si>
  <si>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</si>
  <si>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</si>
  <si>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</si>
  <si>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</si>
  <si>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</si>
  <si>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</si>
  <si>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</si>
  <si>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</si>
  <si>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</si>
  <si>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</si>
  <si>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</si>
  <si>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</si>
  <si>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</si>
  <si>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</si>
  <si>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</si>
  <si>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</si>
  <si>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</si>
  <si>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</si>
  <si>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</si>
  <si>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</si>
  <si>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</si>
  <si>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</si>
  <si>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</si>
  <si>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</si>
  <si>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</si>
  <si>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</si>
  <si>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</si>
  <si>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</si>
  <si>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</si>
  <si>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</si>
  <si>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</si>
  <si>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</si>
  <si>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</si>
  <si>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</si>
  <si>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</si>
  <si>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</si>
  <si>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</si>
  <si>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</si>
  <si>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</si>
  <si>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</si>
  <si>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</si>
  <si>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</si>
  <si>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</si>
  <si>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</si>
  <si>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</si>
  <si>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</si>
  <si>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</si>
  <si>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</si>
  <si>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</si>
  <si>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</si>
  <si>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</si>
  <si>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</si>
  <si>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</si>
  <si>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</si>
  <si>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</si>
  <si>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</si>
  <si>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</si>
  <si>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</si>
  <si>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</si>
  <si>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</si>
  <si>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</si>
  <si>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</si>
  <si>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</si>
  <si>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</si>
  <si>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</si>
  <si>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</si>
  <si>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</si>
  <si>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</si>
  <si>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</si>
  <si>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</si>
  <si>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</si>
  <si>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</si>
  <si>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</si>
  <si>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</si>
  <si>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</si>
  <si>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</si>
  <si>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</si>
  <si>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</si>
  <si>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</si>
  <si>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</si>
  <si>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</si>
  <si>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</si>
  <si>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</si>
  <si>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</si>
  <si>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</si>
  <si>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</si>
  <si>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</si>
  <si>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</si>
  <si>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</si>
  <si>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</si>
  <si>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</si>
  <si>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</si>
  <si>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</si>
  <si>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</si>
  <si>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</si>
  <si>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</si>
  <si>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</si>
  <si>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</si>
  <si>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</si>
  <si>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</si>
  <si>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</si>
  <si>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</si>
  <si>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</si>
  <si>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</si>
  <si>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</si>
  <si>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</si>
  <si>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</si>
  <si>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</si>
  <si>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</si>
  <si>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</si>
  <si>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</si>
  <si>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</si>
  <si>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</si>
  <si>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</si>
  <si>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</si>
  <si>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</si>
  <si>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</si>
  <si>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</si>
  <si>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</si>
  <si>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</si>
  <si>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</si>
  <si>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</si>
  <si>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</si>
  <si>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</si>
  <si>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</si>
  <si>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</si>
  <si>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</si>
  <si>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</si>
  <si>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</si>
  <si>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</si>
  <si>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</si>
  <si>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</si>
  <si>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</si>
  <si>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</si>
  <si>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</si>
  <si>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</si>
  <si>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</si>
  <si>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</si>
  <si>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</si>
  <si>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</si>
  <si>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</si>
  <si>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</si>
  <si>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</si>
  <si>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</si>
  <si>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</si>
  <si>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</si>
  <si>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</si>
  <si>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</si>
  <si>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</si>
  <si>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</si>
  <si>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</si>
  <si>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</si>
  <si>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</si>
  <si>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</si>
  <si>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</si>
  <si>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</si>
  <si>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</si>
  <si>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</si>
  <si>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</si>
  <si>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</si>
  <si>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</si>
  <si>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</si>
  <si>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</si>
  <si>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</si>
  <si>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</si>
  <si>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</si>
  <si>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</si>
  <si>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</si>
  <si>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</si>
  <si>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</si>
  <si>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</si>
  <si>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</si>
  <si>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</si>
  <si>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</si>
  <si>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</si>
  <si>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</si>
  <si>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</si>
  <si>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</si>
  <si>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</si>
  <si>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</si>
  <si>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</si>
  <si>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</si>
  <si>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</si>
  <si>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</si>
  <si>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</si>
  <si>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</si>
  <si>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</si>
  <si>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</si>
  <si>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</si>
  <si>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</si>
  <si>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</si>
  <si>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</si>
  <si>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</si>
  <si>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</si>
  <si>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</si>
  <si>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</si>
  <si>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</si>
  <si>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</si>
  <si>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</si>
  <si>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</si>
  <si>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</si>
  <si>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</si>
  <si>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</si>
  <si>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</si>
  <si>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</si>
  <si>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</si>
  <si>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</si>
  <si>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</si>
  <si>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</si>
  <si>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</si>
  <si>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</si>
  <si>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</si>
  <si>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</si>
  <si>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</si>
  <si>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</si>
  <si>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</si>
  <si>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</si>
  <si>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</si>
  <si>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</si>
  <si>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</si>
  <si>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</si>
  <si>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</si>
  <si>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</si>
  <si>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</si>
  <si>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</si>
  <si>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</si>
  <si>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</si>
  <si>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</si>
  <si>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</si>
  <si>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</si>
  <si>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</si>
  <si>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</si>
  <si>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</si>
  <si>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</si>
  <si>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</si>
  <si>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</si>
  <si>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</si>
  <si>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</si>
  <si>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</si>
  <si>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</si>
  <si>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</si>
  <si>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</si>
  <si>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</si>
  <si>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</si>
  <si>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</si>
  <si>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</si>
  <si>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</si>
  <si>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</si>
  <si>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</si>
  <si>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</si>
  <si>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</si>
  <si>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</si>
  <si>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</si>
  <si>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</si>
  <si>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</si>
  <si>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</si>
  <si>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</si>
  <si>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</si>
  <si>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</si>
  <si>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</si>
  <si>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</si>
  <si>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</si>
  <si>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</si>
  <si>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</si>
  <si>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</si>
  <si>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</si>
  <si>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</si>
  <si>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</si>
  <si>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</si>
  <si>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</si>
  <si>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</si>
  <si>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</si>
  <si>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</si>
  <si>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</si>
  <si>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</si>
  <si>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</si>
  <si>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</si>
  <si>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</si>
  <si>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</si>
  <si>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</si>
  <si>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</si>
  <si>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</si>
  <si>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</si>
  <si>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</si>
  <si>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</si>
  <si>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</si>
  <si>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</si>
  <si>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</si>
  <si>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</si>
  <si>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</si>
  <si>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</si>
  <si>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</si>
  <si>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</si>
  <si>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</si>
  <si>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</si>
  <si>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</si>
  <si>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</si>
  <si>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</si>
  <si>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</si>
  <si>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</si>
  <si>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</si>
  <si>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</si>
  <si>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</si>
  <si>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</si>
  <si>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</si>
  <si>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</si>
  <si>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</si>
  <si>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</si>
  <si>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</si>
  <si>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</si>
  <si>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</si>
  <si>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</si>
  <si>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</si>
  <si>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</si>
  <si>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</si>
  <si>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</si>
  <si>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</si>
  <si>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</si>
  <si>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</si>
  <si>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</si>
  <si>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</si>
  <si>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</si>
  <si>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</si>
  <si>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</si>
  <si>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</si>
  <si>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</si>
  <si>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</si>
  <si>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</si>
  <si>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</si>
  <si>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</si>
  <si>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</si>
  <si>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</si>
  <si>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</si>
  <si>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</si>
  <si>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</si>
  <si>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</si>
  <si>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</si>
  <si>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</si>
  <si>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</si>
  <si>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</si>
  <si>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</si>
  <si>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</si>
  <si>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</si>
  <si>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</si>
  <si>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</si>
  <si>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</si>
  <si>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</si>
  <si>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</si>
  <si>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</si>
  <si>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</si>
  <si>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</si>
  <si>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</si>
  <si>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</si>
  <si>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</si>
  <si>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</si>
  <si>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</si>
  <si>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</si>
  <si>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</si>
  <si>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</si>
  <si>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</si>
  <si>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</si>
  <si>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</si>
  <si>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</si>
  <si>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</si>
  <si>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</si>
  <si>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</si>
  <si>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</si>
  <si>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</si>
  <si>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</si>
  <si>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</si>
  <si>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</si>
  <si>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</si>
  <si>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</si>
  <si>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</si>
  <si>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</si>
  <si>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</si>
  <si>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</si>
  <si>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</si>
  <si>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</si>
  <si>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</si>
  <si>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</si>
  <si>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</si>
  <si>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</si>
  <si>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</si>
  <si>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</si>
  <si>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</si>
  <si>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</si>
  <si>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</si>
  <si>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</si>
  <si>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</si>
  <si>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</si>
  <si>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</si>
  <si>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</si>
  <si>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</si>
  <si>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</si>
  <si>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</si>
  <si>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</si>
  <si>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</si>
  <si>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</si>
  <si>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</si>
  <si>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</si>
  <si>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</si>
  <si>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</si>
  <si>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</si>
  <si>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</si>
  <si>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</si>
  <si>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</si>
  <si>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</si>
  <si>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</si>
  <si>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</si>
  <si>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</si>
  <si>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</si>
  <si>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</si>
  <si>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</si>
  <si>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</si>
  <si>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</si>
  <si>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</si>
  <si>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</si>
  <si>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</si>
  <si>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</si>
  <si>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</si>
  <si>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</si>
  <si>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</si>
  <si>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</si>
  <si>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</si>
  <si>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</si>
  <si>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</si>
  <si>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</si>
  <si>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</si>
  <si>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</si>
  <si>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</si>
  <si>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</si>
  <si>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</si>
  <si>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</si>
  <si>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</si>
  <si>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</si>
  <si>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</si>
  <si>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</si>
  <si>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</si>
  <si>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</si>
  <si>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</si>
  <si>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</si>
  <si>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</si>
  <si>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</si>
  <si>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</si>
  <si>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</si>
  <si>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</si>
  <si>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</si>
  <si>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</si>
  <si>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</si>
  <si>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</si>
  <si>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</si>
  <si>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</si>
  <si>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</si>
  <si>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</si>
  <si>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</si>
  <si>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</si>
  <si>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</si>
  <si>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</si>
  <si>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</si>
  <si>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</si>
  <si>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</si>
  <si>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</si>
  <si>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</si>
  <si>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</si>
  <si>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</si>
  <si>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</si>
  <si>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</si>
  <si>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</si>
  <si>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</si>
  <si>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</si>
  <si>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</si>
  <si>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</si>
  <si>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</si>
  <si>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</si>
  <si>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</si>
  <si>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</si>
  <si>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</si>
  <si>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</si>
  <si>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</si>
  <si>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</si>
  <si>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</si>
  <si>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</si>
  <si>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</si>
  <si>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</si>
  <si>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</si>
  <si>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</si>
  <si>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</si>
  <si>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</si>
  <si>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</si>
  <si>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</si>
  <si>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</si>
  <si>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</si>
  <si>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</si>
  <si>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</si>
  <si>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</si>
  <si>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</si>
  <si>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</si>
  <si>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</si>
  <si>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</si>
  <si>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</si>
  <si>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</si>
  <si>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</si>
  <si>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</si>
  <si>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</si>
  <si>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</si>
  <si>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</si>
  <si>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</si>
  <si>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</si>
  <si>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</si>
  <si>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</si>
  <si>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</si>
  <si>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</si>
  <si>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</si>
  <si>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</si>
  <si>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</si>
  <si>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</si>
  <si>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</si>
  <si>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</si>
  <si>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</si>
  <si>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</si>
  <si>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</si>
  <si>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</si>
  <si>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</si>
  <si>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</si>
  <si>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</si>
  <si>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</si>
  <si>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</si>
  <si>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</si>
  <si>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</si>
  <si>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</si>
  <si>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</si>
  <si>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</si>
  <si>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</si>
  <si>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</si>
  <si>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</si>
  <si>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</si>
  <si>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</si>
  <si>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</si>
  <si>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</si>
  <si>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</si>
  <si>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</si>
  <si>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</si>
  <si>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</si>
  <si>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</si>
  <si>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</si>
  <si>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</si>
  <si>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</si>
  <si>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</si>
  <si>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</si>
  <si>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</si>
  <si>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</si>
  <si>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</si>
  <si>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</si>
  <si>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</si>
  <si>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</si>
  <si>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</si>
  <si>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</si>
  <si>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</si>
  <si>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</si>
  <si>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</si>
  <si>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</si>
  <si>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</si>
  <si>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</si>
  <si>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</si>
  <si>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</si>
  <si>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</si>
  <si>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</si>
  <si>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</si>
  <si>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</si>
  <si>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</si>
  <si>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</si>
  <si>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</si>
  <si>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</si>
  <si>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</si>
  <si>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</si>
  <si>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</si>
  <si>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</si>
  <si>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</si>
  <si>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</si>
  <si>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</si>
  <si>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</si>
  <si>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</si>
  <si>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</si>
  <si>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</si>
  <si>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</si>
  <si>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</si>
  <si>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</si>
  <si>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</si>
  <si>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</si>
  <si>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</si>
  <si>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</si>
  <si>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</si>
  <si>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</si>
  <si>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</si>
  <si>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</si>
  <si>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</si>
  <si>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</si>
  <si>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</si>
  <si>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</si>
  <si>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</si>
  <si>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</si>
  <si>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</si>
  <si>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</si>
  <si>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</si>
  <si>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</si>
  <si>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</si>
  <si>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</si>
  <si>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</si>
  <si>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</si>
  <si>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</si>
  <si>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</si>
  <si>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</si>
  <si>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</si>
  <si>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</si>
  <si>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</si>
  <si>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</si>
  <si>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</si>
  <si>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</si>
  <si>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</si>
  <si>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</si>
  <si>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</si>
  <si>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</si>
  <si>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</si>
  <si>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</si>
  <si>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</si>
  <si>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</si>
  <si>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</si>
  <si>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</si>
  <si>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</si>
  <si>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</si>
  <si>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</si>
  <si>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</si>
  <si>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</si>
  <si>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</si>
  <si>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</si>
  <si>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</si>
  <si>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</si>
  <si>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</si>
  <si>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</si>
  <si>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</si>
  <si>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</si>
  <si>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</si>
  <si>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</si>
  <si>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</si>
  <si>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</si>
  <si>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</si>
  <si>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</si>
  <si>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</si>
  <si>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</si>
  <si>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</si>
  <si>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</si>
  <si>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</si>
  <si>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</si>
  <si>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</si>
  <si>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</si>
  <si>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</si>
  <si>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</si>
  <si>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</si>
  <si>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</si>
  <si>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</si>
  <si>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</si>
  <si>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</si>
  <si>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</si>
  <si>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</si>
  <si>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</si>
  <si>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</si>
  <si>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</si>
  <si>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</si>
  <si>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</si>
  <si>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</si>
  <si>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</si>
  <si>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</si>
  <si>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</si>
  <si>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</si>
  <si>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</si>
  <si>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</si>
  <si>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</si>
  <si>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</si>
  <si>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</si>
  <si>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</si>
  <si>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</si>
  <si>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</si>
  <si>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</si>
  <si>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</si>
  <si>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</si>
  <si>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</si>
  <si>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</si>
  <si>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</si>
  <si>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</si>
  <si>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</si>
  <si>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</si>
  <si>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</si>
  <si>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</si>
  <si>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</si>
  <si>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</si>
  <si>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</si>
  <si>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</si>
  <si>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</si>
  <si>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</si>
  <si>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</si>
  <si>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</si>
  <si>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</si>
  <si>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</si>
  <si>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</si>
  <si>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</si>
  <si>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</si>
  <si>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</si>
  <si>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</si>
  <si>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</si>
  <si>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</si>
  <si>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</si>
  <si>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</si>
  <si>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</si>
  <si>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</si>
  <si>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</si>
  <si>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</si>
  <si>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</si>
  <si>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</si>
  <si>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</si>
  <si>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</si>
  <si>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</si>
  <si>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</si>
  <si>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</si>
  <si>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</si>
  <si>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</si>
  <si>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</si>
  <si>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</si>
  <si>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</si>
  <si>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</si>
  <si>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</si>
  <si>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</si>
  <si>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</si>
  <si>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</si>
  <si>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</si>
  <si>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</si>
  <si>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</si>
  <si>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</si>
  <si>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</si>
  <si>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</si>
  <si>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</si>
  <si>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</si>
  <si>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</si>
  <si>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</si>
  <si>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</si>
  <si>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</si>
  <si>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</si>
  <si>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</si>
  <si>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</si>
  <si>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</si>
  <si>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</si>
  <si>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</si>
  <si>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</si>
  <si>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</si>
  <si>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</si>
  <si>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</si>
  <si>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</si>
  <si>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</si>
  <si>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</si>
  <si>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</si>
  <si>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</si>
  <si>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</si>
  <si>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</si>
  <si>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</si>
  <si>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</si>
  <si>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</si>
  <si>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</si>
  <si>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</si>
  <si>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</si>
  <si>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</si>
  <si>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</si>
  <si>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</si>
  <si>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</si>
  <si>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</si>
  <si>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</si>
  <si>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</si>
  <si>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</si>
  <si>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</si>
  <si>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</si>
  <si>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</si>
  <si>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</si>
  <si>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</si>
  <si>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</si>
  <si>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</si>
  <si>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</si>
  <si>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</si>
  <si>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</si>
  <si>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</si>
  <si>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</si>
  <si>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</si>
  <si>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</si>
  <si>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</si>
  <si>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</si>
  <si>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</si>
  <si>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</si>
  <si>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</si>
  <si>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</si>
  <si>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</si>
  <si>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</si>
  <si>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</si>
  <si>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</si>
  <si>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</si>
  <si>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</si>
  <si>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</si>
  <si>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</si>
  <si>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</si>
  <si>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</si>
  <si>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</si>
  <si>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</si>
  <si>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</si>
  <si>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</si>
  <si>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</si>
  <si>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</si>
  <si>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</si>
  <si>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</si>
  <si>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</si>
  <si>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</si>
  <si>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</si>
  <si>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</si>
  <si>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</si>
  <si>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</si>
  <si>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</si>
  <si>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</si>
  <si>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</si>
  <si>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</si>
  <si>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</si>
  <si>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</si>
  <si>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</si>
  <si>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</si>
  <si>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</si>
  <si>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</si>
  <si>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</si>
  <si>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</si>
  <si>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</si>
  <si>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</si>
  <si>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</si>
  <si>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</si>
  <si>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</si>
  <si>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</si>
  <si>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</si>
  <si>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</si>
  <si>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</si>
  <si>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</si>
  <si>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</si>
  <si>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</si>
  <si>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</si>
  <si>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</si>
  <si>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</si>
  <si>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</si>
  <si>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</si>
  <si>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</si>
  <si>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</si>
  <si>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</si>
  <si>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</si>
  <si>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</si>
  <si>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</si>
  <si>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</si>
  <si>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</si>
  <si>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</si>
  <si>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</si>
  <si>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</si>
  <si>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</si>
  <si>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</si>
  <si>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</si>
  <si>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</si>
  <si>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</si>
  <si>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</si>
  <si>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</si>
  <si>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</si>
  <si>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</si>
  <si>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</si>
  <si>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</si>
  <si>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</si>
  <si>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</si>
  <si>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</si>
  <si>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</si>
  <si>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</si>
  <si>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</si>
  <si>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</si>
  <si>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</si>
  <si>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</si>
  <si>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</si>
  <si>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</si>
  <si>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</si>
  <si>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</si>
  <si>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</si>
  <si>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</si>
  <si>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</si>
  <si>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</si>
  <si>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</si>
  <si>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</si>
  <si>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</si>
  <si>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</si>
  <si>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</si>
  <si>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</si>
  <si>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</si>
  <si>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</si>
  <si>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</si>
  <si>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</si>
  <si>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</si>
  <si>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</si>
  <si>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</si>
  <si>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</si>
  <si>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</si>
  <si>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</si>
  <si>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</si>
  <si>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</si>
  <si>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</si>
  <si>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</si>
  <si>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</si>
  <si>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</si>
  <si>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</si>
  <si>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</si>
  <si>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</si>
  <si>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</si>
  <si>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</si>
  <si>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</si>
  <si>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</si>
  <si>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</si>
  <si>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</si>
  <si>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</si>
  <si>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</si>
  <si>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</si>
  <si>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</si>
  <si>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</si>
  <si>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</si>
  <si>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</si>
  <si>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</si>
  <si>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</si>
  <si>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</si>
  <si>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</si>
  <si>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</si>
  <si>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</si>
  <si>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</si>
  <si>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</si>
  <si>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</si>
  <si>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</si>
  <si>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</si>
  <si>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</si>
  <si>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</si>
  <si>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</si>
  <si>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</si>
  <si>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</si>
  <si>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</si>
  <si>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</si>
  <si>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</si>
  <si>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</si>
  <si>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</si>
  <si>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</si>
  <si>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</si>
  <si>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</si>
  <si>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</si>
  <si>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</si>
  <si>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</si>
  <si>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</si>
  <si>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</si>
  <si>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</si>
  <si>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</si>
  <si>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</si>
  <si>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</si>
  <si>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</si>
  <si>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</si>
  <si>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</si>
  <si>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</si>
  <si>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</si>
  <si>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</si>
  <si>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</si>
  <si>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</si>
  <si>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</si>
  <si>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</si>
  <si>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</si>
  <si>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</si>
  <si>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</si>
  <si>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</si>
  <si>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</si>
  <si>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</si>
  <si>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</si>
  <si>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</si>
  <si>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</si>
  <si>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</si>
  <si>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</si>
  <si>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</si>
  <si>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</si>
  <si>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</si>
  <si>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</si>
  <si>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</si>
  <si>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</si>
  <si>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</si>
  <si>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</si>
  <si>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</si>
  <si>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</si>
  <si>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</si>
  <si>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</si>
  <si>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</si>
  <si>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</si>
  <si>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</si>
  <si>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</si>
  <si>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</si>
  <si>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</si>
  <si>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</si>
  <si>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</si>
  <si>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</si>
  <si>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</si>
  <si>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</si>
  <si>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</si>
  <si>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</si>
  <si>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</si>
  <si>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</si>
  <si>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</si>
  <si>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</si>
  <si>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</si>
  <si>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</si>
  <si>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</si>
  <si>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</si>
  <si>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</si>
  <si>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</si>
  <si>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</si>
  <si>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</si>
  <si>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</si>
  <si>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</si>
  <si>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</si>
  <si>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</si>
  <si>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</si>
  <si>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</si>
  <si>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</si>
  <si>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</si>
  <si>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</si>
  <si>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</si>
  <si>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</si>
  <si>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</si>
  <si>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</si>
  <si>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</si>
  <si>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</si>
  <si>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</si>
  <si>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</si>
  <si>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</si>
  <si>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</si>
  <si>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</si>
  <si>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</si>
  <si>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</si>
  <si>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</si>
  <si>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</si>
  <si>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</si>
  <si>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</si>
  <si>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</si>
  <si>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</si>
  <si>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</si>
  <si>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</si>
  <si>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</si>
  <si>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</si>
  <si>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</si>
  <si>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</si>
  <si>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</si>
  <si>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</si>
  <si>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</si>
  <si>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</si>
  <si>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</si>
  <si>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</si>
  <si>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</si>
  <si>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</si>
  <si>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</si>
  <si>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</si>
  <si>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</si>
  <si>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</si>
  <si>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</si>
  <si>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</si>
  <si>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</si>
  <si>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</si>
  <si>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</si>
  <si>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</si>
  <si>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</si>
  <si>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</si>
  <si>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</si>
  <si>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</si>
  <si>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</si>
  <si>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</si>
  <si>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</si>
  <si>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</si>
  <si>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</si>
  <si>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</si>
  <si>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</si>
  <si>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</si>
  <si>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</si>
  <si>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</si>
  <si>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</si>
  <si>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</si>
  <si>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</si>
  <si>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</si>
  <si>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</si>
  <si>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</si>
  <si>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</si>
  <si>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</si>
  <si>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</si>
  <si>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</si>
  <si>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</si>
  <si>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</si>
  <si>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</si>
  <si>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</si>
  <si>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</si>
  <si>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</si>
  <si>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</si>
  <si>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</si>
  <si>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</si>
  <si>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</si>
  <si>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</si>
  <si>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</si>
  <si>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</si>
  <si>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</si>
  <si>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</si>
  <si>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</si>
  <si>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</si>
  <si>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</si>
  <si>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</si>
  <si>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</si>
  <si>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</si>
  <si>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</si>
  <si>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</si>
  <si>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</si>
  <si>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</si>
  <si>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</si>
  <si>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</si>
  <si>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</si>
  <si>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</si>
  <si>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</si>
  <si>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</si>
  <si>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</si>
  <si>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</si>
  <si>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</si>
  <si>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</si>
  <si>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</si>
  <si>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</si>
  <si>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</si>
  <si>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</si>
  <si>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</si>
  <si>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</si>
  <si>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</si>
  <si>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</si>
  <si>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</si>
  <si>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</si>
  <si>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</si>
  <si>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</si>
  <si>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</si>
  <si>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</si>
  <si>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</si>
  <si>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</si>
  <si>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</si>
  <si>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</si>
  <si>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</si>
  <si>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</si>
  <si>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</si>
  <si>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</si>
  <si>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</si>
  <si>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</si>
  <si>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</si>
  <si>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</si>
  <si>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</si>
  <si>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</si>
  <si>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</si>
  <si>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</si>
  <si>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</si>
  <si>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</si>
  <si>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</si>
  <si>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</si>
  <si>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</si>
  <si>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</si>
  <si>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</si>
  <si>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</si>
  <si>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</si>
  <si>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</si>
  <si>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</si>
  <si>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</si>
  <si>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</si>
  <si>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</si>
  <si>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</si>
  <si>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</si>
  <si>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</si>
  <si>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</si>
  <si>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</si>
  <si>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</si>
  <si>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</si>
  <si>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</si>
  <si>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</si>
  <si>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</si>
  <si>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</si>
  <si>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</si>
  <si>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</si>
  <si>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</si>
  <si>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</si>
  <si>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</si>
  <si>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</si>
  <si>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</si>
  <si>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</si>
  <si>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</si>
  <si>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</si>
  <si>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</si>
  <si>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</si>
  <si>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</si>
  <si>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</si>
  <si>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</si>
  <si>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</si>
  <si>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</si>
  <si>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</si>
  <si>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</si>
  <si>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</si>
  <si>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</si>
  <si>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</si>
  <si>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</si>
  <si>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</si>
  <si>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</si>
  <si>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</si>
  <si>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</si>
  <si>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</si>
  <si>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</si>
  <si>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</si>
  <si>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</si>
  <si>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</si>
  <si>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</si>
  <si>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</si>
  <si>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</si>
  <si>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</si>
  <si>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</si>
  <si>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</si>
  <si>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</si>
  <si>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</si>
  <si>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</si>
  <si>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</si>
  <si>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</si>
  <si>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</si>
  <si>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</si>
  <si>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</si>
  <si>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</si>
  <si>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</si>
  <si>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</si>
  <si>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</si>
  <si>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</si>
  <si>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</si>
  <si>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</si>
  <si>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</si>
  <si>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</si>
  <si>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</si>
  <si>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</si>
  <si>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</si>
  <si>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</si>
  <si>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</si>
  <si>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</si>
  <si>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</si>
  <si>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</si>
  <si>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</si>
  <si>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</si>
  <si>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</si>
  <si>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</si>
  <si>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</si>
  <si>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</si>
  <si>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</si>
  <si>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</si>
  <si>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</si>
  <si>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</si>
  <si>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</si>
  <si>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</si>
  <si>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</si>
  <si>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</si>
  <si>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</si>
  <si>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</si>
  <si>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</si>
  <si>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</si>
  <si>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</si>
  <si>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</si>
  <si>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</si>
  <si>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</si>
  <si>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</si>
  <si>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</si>
  <si>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</si>
  <si>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</si>
  <si>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</si>
  <si>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</si>
  <si>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</si>
  <si>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</si>
  <si>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</si>
  <si>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</si>
  <si>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</si>
  <si>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</si>
  <si>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</si>
  <si>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</si>
  <si>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</si>
  <si>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</si>
  <si>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</si>
  <si>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</si>
  <si>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</si>
  <si>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</si>
  <si>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</si>
  <si>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</si>
  <si>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</si>
  <si>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</si>
  <si>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</si>
  <si>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</si>
  <si>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</si>
  <si>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</si>
  <si>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</si>
  <si>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</si>
  <si>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</si>
  <si>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</si>
  <si>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</si>
  <si>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</si>
  <si>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</si>
  <si>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</si>
  <si>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</si>
  <si>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</si>
  <si>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</si>
  <si>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</si>
  <si>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</si>
  <si>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</si>
  <si>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</si>
  <si>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</si>
  <si>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</si>
  <si>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</si>
  <si>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</si>
  <si>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</si>
  <si>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</si>
  <si>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</si>
  <si>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</si>
  <si>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</si>
  <si>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</si>
  <si>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</si>
  <si>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</si>
  <si>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</si>
  <si>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</si>
  <si>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</si>
  <si>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</si>
  <si>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</si>
  <si>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</si>
  <si>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</si>
  <si>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</si>
  <si>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</si>
  <si>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</si>
  <si>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</si>
  <si>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</si>
  <si>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</si>
  <si>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</si>
  <si>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</si>
  <si>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</si>
  <si>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</si>
  <si>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</si>
  <si>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</si>
  <si>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</si>
  <si>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</si>
  <si>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</si>
  <si>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</si>
  <si>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</si>
  <si>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</si>
  <si>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</si>
  <si>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</si>
  <si>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</si>
  <si>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</si>
  <si>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</si>
  <si>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</si>
  <si>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</si>
  <si>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</si>
  <si>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</si>
  <si>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</si>
  <si>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</si>
  <si>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</si>
  <si>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</si>
  <si>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</si>
  <si>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</si>
  <si>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</si>
  <si>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</si>
  <si>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</si>
  <si>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</si>
  <si>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</si>
  <si>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</si>
  <si>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</si>
  <si>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</si>
  <si>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</si>
  <si>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</si>
  <si>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</si>
  <si>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</si>
  <si>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</si>
  <si>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</si>
  <si>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</si>
  <si>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</si>
  <si>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</si>
  <si>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</si>
  <si>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</si>
  <si>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</si>
  <si>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</si>
  <si>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</si>
  <si>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</si>
  <si>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</si>
  <si>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</si>
  <si>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</si>
  <si>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</si>
  <si>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</si>
  <si>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</si>
  <si>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</si>
  <si>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</si>
  <si>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</si>
  <si>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</si>
  <si>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</si>
  <si>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</si>
  <si>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</si>
  <si>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</si>
  <si>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</si>
  <si>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</si>
  <si>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</si>
  <si>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</si>
  <si>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</si>
  <si>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</si>
  <si>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</si>
  <si>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</si>
  <si>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</si>
  <si>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</si>
  <si>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</si>
  <si>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</si>
  <si>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</si>
  <si>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</si>
  <si>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</si>
  <si>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</si>
  <si>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</si>
  <si>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</si>
  <si>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</si>
  <si>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</si>
  <si>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</si>
  <si>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</si>
  <si>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</si>
  <si>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</si>
  <si>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</si>
  <si>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</si>
  <si>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</si>
  <si>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</si>
  <si>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</si>
  <si>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</si>
  <si>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</si>
  <si>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</si>
  <si>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</si>
  <si>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</si>
  <si>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</si>
  <si>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</si>
  <si>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</si>
  <si>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</si>
  <si>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</si>
  <si>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</si>
  <si>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</si>
  <si>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</si>
  <si>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</si>
  <si>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</si>
  <si>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</si>
  <si>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</si>
  <si>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</si>
  <si>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</si>
  <si>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</si>
  <si>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</si>
  <si>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</si>
  <si>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</si>
  <si>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</si>
  <si>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</si>
  <si>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</si>
  <si>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</si>
  <si>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</si>
  <si>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</si>
  <si>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</si>
  <si>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</si>
  <si>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</si>
  <si>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</si>
  <si>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</si>
  <si>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</si>
  <si>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</si>
  <si>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</si>
  <si>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</si>
  <si>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</si>
  <si>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</si>
  <si>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</si>
  <si>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</si>
  <si>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</si>
  <si>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</si>
  <si>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</si>
  <si>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</si>
  <si>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</si>
  <si>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</si>
  <si>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</si>
  <si>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</si>
  <si>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</si>
  <si>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</si>
  <si>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</si>
  <si>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</si>
  <si>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</si>
  <si>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</si>
  <si>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</si>
  <si>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</si>
  <si>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</si>
  <si>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</si>
  <si>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</si>
  <si>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</si>
  <si>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</si>
  <si>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</si>
  <si>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</si>
  <si>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</si>
  <si>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</si>
  <si>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</si>
  <si>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</si>
  <si>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</si>
  <si>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</si>
  <si>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</si>
  <si>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</si>
  <si>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</si>
  <si>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</si>
  <si>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</si>
  <si>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</si>
  <si>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</si>
  <si>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</si>
  <si>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</si>
  <si>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</si>
  <si>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</si>
  <si>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</si>
  <si>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</si>
  <si>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</si>
  <si>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</si>
  <si>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</si>
  <si>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</si>
  <si>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</si>
  <si>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</si>
  <si>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</si>
  <si>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</si>
  <si>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</si>
  <si>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</si>
  <si>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</si>
  <si>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</si>
  <si>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</si>
  <si>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</si>
  <si>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</si>
  <si>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</si>
  <si>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</si>
  <si>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</si>
  <si>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</si>
  <si>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</si>
  <si>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</si>
  <si>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</si>
  <si>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</si>
  <si>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</si>
  <si>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</si>
  <si>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</si>
  <si>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</si>
  <si>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</si>
  <si>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</si>
  <si>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</si>
  <si>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</si>
  <si>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</si>
  <si>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</si>
  <si>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</si>
  <si>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</si>
  <si>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</si>
  <si>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</si>
  <si>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</si>
  <si>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</si>
  <si>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</si>
  <si>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</si>
  <si>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</si>
  <si>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</si>
  <si>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</si>
  <si>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</si>
  <si>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</si>
  <si>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</si>
  <si>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</si>
  <si>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</si>
  <si>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</si>
  <si>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</si>
  <si>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</si>
  <si>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</si>
  <si>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</si>
  <si>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</si>
  <si>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</si>
  <si>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</si>
  <si>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</si>
  <si>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</si>
  <si>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</si>
  <si>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</si>
  <si>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</si>
  <si>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</si>
  <si>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</si>
  <si>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</si>
  <si>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</si>
  <si>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</si>
  <si>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</si>
  <si>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</si>
  <si>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</si>
  <si>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</si>
  <si>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</si>
  <si>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</si>
  <si>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</si>
  <si>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</si>
  <si>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</si>
  <si>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</si>
  <si>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</si>
  <si>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</si>
  <si>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</si>
  <si>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</si>
  <si>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</si>
  <si>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</si>
  <si>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</si>
  <si>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</si>
  <si>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</si>
  <si>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</si>
  <si>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</si>
  <si>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</si>
  <si>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</si>
  <si>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</si>
  <si>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</si>
  <si>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</si>
  <si>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</si>
  <si>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</si>
  <si>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</si>
  <si>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</si>
  <si>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</si>
  <si>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</si>
  <si>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</si>
  <si>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</si>
  <si>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</si>
  <si>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</si>
  <si>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</si>
  <si>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</si>
  <si>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</si>
  <si>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</si>
  <si>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</si>
  <si>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</si>
  <si>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</si>
  <si>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</si>
  <si>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</si>
  <si>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</si>
  <si>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</si>
  <si>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</si>
  <si>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</si>
  <si>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</si>
  <si>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</si>
  <si>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</si>
  <si>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</si>
  <si>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</si>
  <si>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</si>
  <si>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</si>
  <si>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</si>
  <si>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</si>
  <si>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</si>
  <si>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</si>
  <si>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</si>
  <si>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</si>
  <si>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</si>
  <si>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</si>
  <si>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</si>
  <si>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</si>
  <si>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</si>
  <si>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</si>
  <si>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</si>
  <si>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</si>
  <si>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</si>
  <si>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</si>
  <si>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</si>
  <si>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</si>
  <si>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</si>
  <si>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</si>
  <si>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</si>
  <si>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</si>
  <si>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</si>
  <si>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</si>
  <si>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</si>
  <si>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</si>
  <si>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</si>
  <si>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</si>
  <si>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</si>
  <si>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</si>
  <si>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</si>
  <si>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</si>
  <si>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</si>
  <si>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</si>
  <si>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</si>
  <si>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</si>
  <si>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</si>
  <si>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</si>
  <si>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</si>
  <si>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</si>
  <si>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</si>
  <si>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</si>
  <si>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</si>
  <si>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</si>
  <si>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</si>
  <si>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</si>
  <si>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</si>
  <si>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</si>
  <si>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</si>
  <si>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</si>
  <si>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</si>
  <si>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</si>
  <si>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</si>
  <si>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</si>
  <si>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</si>
  <si>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</si>
  <si>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</si>
  <si>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</si>
  <si>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</si>
  <si>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</si>
  <si>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</si>
  <si>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</si>
  <si>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</si>
  <si>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</si>
  <si>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</si>
  <si>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</si>
  <si>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</si>
  <si>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</si>
  <si>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</si>
  <si>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</si>
  <si>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</si>
  <si>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</si>
  <si>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</si>
  <si>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</si>
  <si>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</si>
  <si>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</si>
  <si>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</si>
  <si>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</si>
  <si>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</si>
  <si>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</si>
  <si>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</si>
  <si>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</si>
  <si>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</si>
  <si>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</si>
  <si>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</si>
  <si>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</si>
  <si>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</si>
  <si>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</si>
  <si>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</si>
  <si>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</si>
  <si>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</si>
  <si>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</si>
  <si>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</si>
  <si>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</si>
  <si>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</si>
  <si>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</si>
  <si>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</si>
  <si>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</si>
  <si>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</si>
  <si>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</si>
  <si>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</si>
  <si>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</si>
  <si>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</si>
  <si>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</si>
  <si>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</si>
  <si>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</si>
  <si>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</si>
  <si>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</si>
  <si>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</si>
  <si>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</si>
  <si>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</si>
  <si>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</si>
  <si>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</si>
  <si>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</si>
  <si>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</si>
  <si>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</si>
  <si>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</si>
  <si>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</si>
  <si>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</si>
  <si>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</si>
  <si>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</si>
  <si>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</si>
  <si>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</si>
  <si>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</si>
  <si>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</si>
  <si>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</si>
  <si>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</si>
  <si>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</si>
  <si>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</si>
  <si>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</si>
  <si>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</si>
  <si>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</si>
  <si>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</si>
  <si>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</si>
  <si>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</si>
  <si>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</si>
  <si>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</si>
  <si>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</si>
  <si>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</si>
  <si>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</si>
  <si>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</si>
  <si>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</si>
  <si>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</si>
  <si>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</si>
  <si>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</si>
  <si>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</si>
  <si>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</si>
  <si>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</si>
  <si>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</si>
  <si>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</si>
  <si>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</si>
  <si>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</si>
  <si>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</si>
  <si>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</si>
  <si>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</si>
  <si>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</si>
  <si>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</si>
  <si>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</si>
  <si>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</si>
  <si>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</si>
  <si>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</si>
  <si>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</si>
  <si>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</si>
  <si>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</si>
  <si>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</si>
  <si>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</si>
  <si>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</si>
  <si>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</si>
  <si>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</si>
  <si>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</si>
  <si>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</si>
  <si>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</si>
  <si>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</si>
  <si>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</si>
  <si>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</si>
  <si>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</si>
  <si>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</si>
  <si>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</si>
  <si>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</si>
  <si>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</si>
  <si>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</si>
  <si>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</si>
  <si>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</si>
  <si>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</si>
  <si>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</si>
  <si>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</si>
  <si>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</si>
  <si>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</si>
  <si>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</si>
  <si>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</si>
  <si>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</si>
  <si>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</si>
  <si>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</si>
  <si>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</si>
  <si>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</si>
  <si>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</si>
  <si>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</si>
  <si>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</si>
  <si>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</si>
  <si>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</si>
  <si>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</si>
  <si>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</si>
  <si>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</si>
  <si>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</si>
  <si>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</si>
  <si>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</si>
  <si>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</si>
  <si>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</si>
  <si>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</si>
  <si>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</si>
  <si>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</si>
  <si>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</si>
  <si>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</si>
  <si>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</si>
  <si>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</si>
  <si>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</si>
  <si>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</si>
  <si>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</si>
  <si>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</si>
  <si>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</si>
  <si>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</si>
  <si>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</si>
  <si>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</si>
  <si>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</si>
  <si>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</si>
  <si>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</si>
  <si>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</si>
  <si>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</si>
  <si>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</si>
  <si>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</si>
  <si>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</si>
  <si>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</si>
  <si>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</si>
  <si>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</si>
  <si>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</si>
  <si>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</si>
  <si>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</si>
  <si>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</si>
  <si>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</si>
  <si>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</si>
  <si>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</si>
  <si>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</si>
  <si>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</si>
  <si>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</si>
  <si>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</si>
  <si>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</si>
  <si>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</si>
  <si>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</si>
  <si>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</si>
  <si>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</si>
  <si>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</si>
  <si>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</si>
  <si>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</si>
  <si>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</si>
  <si>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</si>
  <si>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</si>
  <si>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</si>
  <si>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</si>
  <si>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</si>
  <si>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</si>
  <si>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</si>
  <si>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</si>
  <si>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</si>
  <si>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</si>
  <si>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</si>
  <si>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</si>
  <si>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</si>
  <si>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</si>
  <si>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</si>
  <si>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</si>
  <si>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</si>
  <si>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</si>
  <si>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</si>
  <si>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</si>
  <si>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</si>
  <si>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</si>
  <si>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</si>
  <si>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</si>
  <si>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</si>
  <si>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</si>
  <si>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</si>
  <si>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</si>
  <si>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</si>
  <si>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</si>
  <si>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</si>
  <si>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</si>
  <si>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</si>
  <si>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</si>
  <si>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</si>
  <si>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</si>
  <si>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</si>
  <si>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</si>
  <si>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</si>
  <si>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</si>
  <si>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</si>
  <si>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</si>
  <si>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</si>
  <si>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</si>
  <si>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</si>
  <si>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</si>
  <si>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</si>
  <si>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</si>
  <si>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</si>
  <si>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</si>
  <si>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</si>
  <si>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</si>
  <si>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</si>
  <si>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</si>
  <si>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</si>
  <si>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</si>
  <si>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</si>
  <si>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</si>
  <si>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</si>
  <si>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</si>
  <si>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</si>
  <si>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</si>
  <si>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</si>
  <si>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</si>
  <si>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</si>
  <si>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</si>
  <si>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</si>
  <si>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</si>
  <si>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</si>
  <si>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</si>
  <si>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</si>
  <si>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</si>
  <si>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</si>
  <si>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</si>
  <si>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</si>
  <si>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</si>
  <si>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</si>
  <si>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</si>
  <si>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</si>
  <si>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</si>
  <si>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</si>
  <si>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</si>
  <si>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</si>
  <si>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</si>
  <si>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</si>
  <si>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</si>
  <si>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</si>
  <si>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</si>
  <si>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</si>
  <si>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</si>
  <si>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</si>
  <si>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</si>
  <si>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</si>
  <si>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</si>
  <si>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</si>
  <si>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</si>
  <si>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</si>
  <si>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</si>
  <si>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</si>
  <si>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</si>
  <si>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</si>
  <si>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</si>
  <si>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</si>
  <si>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</si>
  <si>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</si>
  <si>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</si>
  <si>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</si>
  <si>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</si>
  <si>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</si>
  <si>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</si>
  <si>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</si>
  <si>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</si>
  <si>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</si>
  <si>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</si>
  <si>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</si>
  <si>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</si>
  <si>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</si>
  <si>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</si>
  <si>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</si>
  <si>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</si>
  <si>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</si>
  <si>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</si>
  <si>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</si>
  <si>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</si>
  <si>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</si>
  <si>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</si>
  <si>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</si>
  <si>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</si>
  <si>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</si>
  <si>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</si>
  <si>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</si>
  <si>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</si>
  <si>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</si>
  <si>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</si>
  <si>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</si>
  <si>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</si>
  <si>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</si>
  <si>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</si>
  <si>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</si>
  <si>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</si>
  <si>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</si>
  <si>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</si>
  <si>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</si>
  <si>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</si>
  <si>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</si>
  <si>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</si>
  <si>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</si>
  <si>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</si>
  <si>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</si>
  <si>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</si>
  <si>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</si>
  <si>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</si>
  <si>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</si>
  <si>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</si>
  <si>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</si>
  <si>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</si>
  <si>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</si>
  <si>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</si>
  <si>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</si>
  <si>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</si>
  <si>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</si>
  <si>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</si>
  <si>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</si>
  <si>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</si>
  <si>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</si>
  <si>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</si>
  <si>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</si>
  <si>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</si>
  <si>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</si>
  <si>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</si>
  <si>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</si>
  <si>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</si>
  <si>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</si>
  <si>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</si>
  <si>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</si>
  <si>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</si>
  <si>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</si>
  <si>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</si>
  <si>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</si>
  <si>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</si>
  <si>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</si>
  <si>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</si>
  <si>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</si>
  <si>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</si>
  <si>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</si>
  <si>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</si>
  <si>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</si>
  <si>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</si>
  <si>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</si>
  <si>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</si>
  <si>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</si>
  <si>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</si>
  <si>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</si>
  <si>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</si>
  <si>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</si>
  <si>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</si>
  <si>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</si>
  <si>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</si>
  <si>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</si>
  <si>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</si>
  <si>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</si>
  <si>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</si>
  <si>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</si>
  <si>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</si>
  <si>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</si>
  <si>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</si>
  <si>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</si>
  <si>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</si>
  <si>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</si>
  <si>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</si>
  <si>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</si>
  <si>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</si>
  <si>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</si>
  <si>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</si>
  <si>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</si>
  <si>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</si>
  <si>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</si>
  <si>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</si>
  <si>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</si>
  <si>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</si>
  <si>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</si>
  <si>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</si>
  <si>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</si>
  <si>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</si>
  <si>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</si>
  <si>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</si>
  <si>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</si>
  <si>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</si>
  <si>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</si>
  <si>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</si>
  <si>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</si>
  <si>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</si>
  <si>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</si>
  <si>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</si>
  <si>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</si>
  <si>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</si>
  <si>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</si>
  <si>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</si>
  <si>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</si>
  <si>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</si>
  <si>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</si>
  <si>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</si>
  <si>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</si>
  <si>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</si>
  <si>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</si>
  <si>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</si>
  <si>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</si>
  <si>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</si>
  <si>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</si>
  <si>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</si>
  <si>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</si>
  <si>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</si>
  <si>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</si>
  <si>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</si>
  <si>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</si>
  <si>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</si>
  <si>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</si>
  <si>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</si>
  <si>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</si>
  <si>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</si>
  <si>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</si>
  <si>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</si>
  <si>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</si>
  <si>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</si>
  <si>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</si>
  <si>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</si>
  <si>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</si>
  <si>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</si>
  <si>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</si>
  <si>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</si>
  <si>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</si>
  <si>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</si>
  <si>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</si>
  <si>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</si>
  <si>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</si>
  <si>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</si>
  <si>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</si>
  <si>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</si>
  <si>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</si>
  <si>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</si>
  <si>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</si>
  <si>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</si>
  <si>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</si>
  <si>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</si>
  <si>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</si>
  <si>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</si>
  <si>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</si>
  <si>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</si>
  <si>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</si>
  <si>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</si>
  <si>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</si>
  <si>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</si>
  <si>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</si>
  <si>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</si>
  <si>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</si>
  <si>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</si>
  <si>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</si>
  <si>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</si>
  <si>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</si>
  <si>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</si>
  <si>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</si>
  <si>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</si>
  <si>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</si>
  <si>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</si>
  <si>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</si>
  <si>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</si>
  <si>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</si>
  <si>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</si>
  <si>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</si>
  <si>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</si>
  <si>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</si>
  <si>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</si>
  <si>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</si>
  <si>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</si>
  <si>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</si>
  <si>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</si>
  <si>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</si>
  <si>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</si>
  <si>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</si>
  <si>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</si>
  <si>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</si>
  <si>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</si>
  <si>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</si>
  <si>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</si>
  <si>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</si>
  <si>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</si>
  <si>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</si>
  <si>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</si>
  <si>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</si>
  <si>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</si>
  <si>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</si>
  <si>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</si>
  <si>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</si>
  <si>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</si>
  <si>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</si>
  <si>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</si>
  <si>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</si>
  <si>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</si>
  <si>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</si>
  <si>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</si>
  <si>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</si>
  <si>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</si>
  <si>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</si>
  <si>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</si>
  <si>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</si>
  <si>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</si>
  <si>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</si>
  <si>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</si>
  <si>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</si>
  <si>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</si>
  <si>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</si>
  <si>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</si>
  <si>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</si>
  <si>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</si>
  <si>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</si>
  <si>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</si>
  <si>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</si>
  <si>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</si>
  <si>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</si>
  <si>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</si>
  <si>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</si>
  <si>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</si>
  <si>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</si>
  <si>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</si>
  <si>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</si>
  <si>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</si>
  <si>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</si>
  <si>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</si>
  <si>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</si>
  <si>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</si>
  <si>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</si>
  <si>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</si>
  <si>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</si>
  <si>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</si>
  <si>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</si>
  <si>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</si>
  <si>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</si>
  <si>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</si>
  <si>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</si>
  <si>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</si>
  <si>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</si>
  <si>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</si>
  <si>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</si>
  <si>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</si>
  <si>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</si>
  <si>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</si>
  <si>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</si>
  <si>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</si>
  <si>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</si>
  <si>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</si>
  <si>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</si>
  <si>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</si>
  <si>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</si>
  <si>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</si>
  <si>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</si>
  <si>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</si>
  <si>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</si>
  <si>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</si>
  <si>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</si>
  <si>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</si>
  <si>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</si>
  <si>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</si>
  <si>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</si>
  <si>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</si>
  <si>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</si>
  <si>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</si>
  <si>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</si>
  <si>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</si>
  <si>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</si>
  <si>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</si>
  <si>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</si>
  <si>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</si>
  <si>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</si>
  <si>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</si>
  <si>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</si>
  <si>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</si>
  <si>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</si>
  <si>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</si>
  <si>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</si>
  <si>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</si>
  <si>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</si>
  <si>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</si>
  <si>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</si>
  <si>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</si>
  <si>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</si>
  <si>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</si>
  <si>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</si>
  <si>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</si>
  <si>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</si>
  <si>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</si>
  <si>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</si>
  <si>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</si>
  <si>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</si>
  <si>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</si>
  <si>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</si>
  <si>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</si>
  <si>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</si>
  <si>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</si>
  <si>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</si>
  <si>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</si>
  <si>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</si>
  <si>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</si>
  <si>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</si>
  <si>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</si>
  <si>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</si>
  <si>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</si>
  <si>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</si>
  <si>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</si>
  <si>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</si>
  <si>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</si>
  <si>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</si>
  <si>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</si>
  <si>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</si>
  <si>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</si>
  <si>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</si>
  <si>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</si>
  <si>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</si>
  <si>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</si>
  <si>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</si>
  <si>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</si>
  <si>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</si>
  <si>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</si>
  <si>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</si>
  <si>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</si>
  <si>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</si>
  <si>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</si>
  <si>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</si>
  <si>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</si>
  <si>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</si>
  <si>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</si>
  <si>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</si>
  <si>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</si>
  <si>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</si>
  <si>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</si>
  <si>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</si>
  <si>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</si>
  <si>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</si>
  <si>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</si>
  <si>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</si>
  <si>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</si>
  <si>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</si>
  <si>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</si>
  <si>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</si>
  <si>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</si>
  <si>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</si>
  <si>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</si>
  <si>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</si>
  <si>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</si>
  <si>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</si>
  <si>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</si>
  <si>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</si>
  <si>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</si>
  <si>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</si>
  <si>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</si>
  <si>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</si>
  <si>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</si>
  <si>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</si>
  <si>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</si>
  <si>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</si>
  <si>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</si>
  <si>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</si>
  <si>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</si>
  <si>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</si>
  <si>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</si>
  <si>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</si>
  <si>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</si>
  <si>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</si>
  <si>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</si>
  <si>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</si>
  <si>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</si>
  <si>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</si>
  <si>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</si>
  <si>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</si>
  <si>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</si>
  <si>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</si>
  <si>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</si>
  <si>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</si>
  <si>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</si>
  <si>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</si>
  <si>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</si>
  <si>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</si>
  <si>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</si>
  <si>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</si>
  <si>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</si>
  <si>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</si>
  <si>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</si>
  <si>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</si>
  <si>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</si>
  <si>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</si>
  <si>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</si>
  <si>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</si>
  <si>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</si>
  <si>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</si>
  <si>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</si>
  <si>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</si>
  <si>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</si>
  <si>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</si>
  <si>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</si>
  <si>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</si>
  <si>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</si>
  <si>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</si>
  <si>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</si>
  <si>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</si>
  <si>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</si>
  <si>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</si>
  <si>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</si>
  <si>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</si>
  <si>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</si>
  <si>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</si>
  <si>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</si>
  <si>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</si>
  <si>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</si>
  <si>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</si>
  <si>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</si>
  <si>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</si>
  <si>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</si>
  <si>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</si>
  <si>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</si>
  <si>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</si>
  <si>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</si>
  <si>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</si>
  <si>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</si>
  <si>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</si>
  <si>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</si>
  <si>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</si>
  <si>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</si>
  <si>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</si>
  <si>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</si>
  <si>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</si>
  <si>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</si>
  <si>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</si>
  <si>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</si>
  <si>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</si>
  <si>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</si>
  <si>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</si>
  <si>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</si>
  <si>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</si>
  <si>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</si>
  <si>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</si>
  <si>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</si>
  <si>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</si>
  <si>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</si>
  <si>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</si>
  <si>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</si>
  <si>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</si>
  <si>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</si>
  <si>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</si>
  <si>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</si>
  <si>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</si>
  <si>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</si>
  <si>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</si>
  <si>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</si>
  <si>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</si>
  <si>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</si>
  <si>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</si>
  <si>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</si>
  <si>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</si>
  <si>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</si>
  <si>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</si>
  <si>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</si>
  <si>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</si>
  <si>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</si>
  <si>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</si>
  <si>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</si>
  <si>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</si>
  <si>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</si>
  <si>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</si>
  <si>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</si>
  <si>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</si>
  <si>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</si>
  <si>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</si>
  <si>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</si>
  <si>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</si>
  <si>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</si>
  <si>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</si>
  <si>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</si>
  <si>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</si>
  <si>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</si>
  <si>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</si>
  <si>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</si>
  <si>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</si>
  <si>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</si>
  <si>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</si>
  <si>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</si>
  <si>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</si>
  <si>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</si>
  <si>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</si>
  <si>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</si>
  <si>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</si>
  <si>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</si>
  <si>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</si>
  <si>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</si>
  <si>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</si>
  <si>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</si>
  <si>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</si>
  <si>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</si>
  <si>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</si>
  <si>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</si>
  <si>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</si>
  <si>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</si>
  <si>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</si>
  <si>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</si>
  <si>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</si>
  <si>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</si>
  <si>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</si>
  <si>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</si>
  <si>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</si>
  <si>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</si>
  <si>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</si>
  <si>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</si>
  <si>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</si>
  <si>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</si>
  <si>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</si>
  <si>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</si>
  <si>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</si>
  <si>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</si>
  <si>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</si>
  <si>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</si>
  <si>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</si>
  <si>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</si>
  <si>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</si>
  <si>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</si>
  <si>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</si>
  <si>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</si>
  <si>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</si>
  <si>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</si>
  <si>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</si>
  <si>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</si>
  <si>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</si>
  <si>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</si>
  <si>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</si>
  <si>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</si>
  <si>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</si>
  <si>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</si>
  <si>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</si>
  <si>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</si>
  <si>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</si>
  <si>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</si>
  <si>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</si>
  <si>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</si>
  <si>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</si>
  <si>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</si>
  <si>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</si>
  <si>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</si>
  <si>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</si>
  <si>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</si>
  <si>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</si>
  <si>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</si>
  <si>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</si>
  <si>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</si>
  <si>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</si>
  <si>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</si>
  <si>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</si>
  <si>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</si>
  <si>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</si>
  <si>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</si>
  <si>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</si>
  <si>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</si>
  <si>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</si>
  <si>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</si>
  <si>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</si>
  <si>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</si>
  <si>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</si>
  <si>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</si>
  <si>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</si>
  <si>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</si>
  <si>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</si>
  <si>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</si>
  <si>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</si>
  <si>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</si>
  <si>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</si>
  <si>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</si>
  <si>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</si>
  <si>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</si>
  <si>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</si>
  <si>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</si>
  <si>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</si>
  <si>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</si>
  <si>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</si>
  <si>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</si>
  <si>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</si>
  <si>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</si>
  <si>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</si>
  <si>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</si>
  <si>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</si>
  <si>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</si>
  <si>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</si>
  <si>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</si>
  <si>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</si>
  <si>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</si>
  <si>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</si>
  <si>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</si>
  <si>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</si>
  <si>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</si>
  <si>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</si>
  <si>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</si>
  <si>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</si>
  <si>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</si>
  <si>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</si>
  <si>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</si>
  <si>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</si>
  <si>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</si>
  <si>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</si>
  <si>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</si>
  <si>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</si>
  <si>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</si>
  <si>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</si>
  <si>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</si>
  <si>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</si>
  <si>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</si>
  <si>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</si>
  <si>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</si>
  <si>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</si>
  <si>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</si>
  <si>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</si>
  <si>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</si>
  <si>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</si>
  <si>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</si>
  <si>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</si>
  <si>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</si>
  <si>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</si>
  <si>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</si>
  <si>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</si>
  <si>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</si>
  <si>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</si>
  <si>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</si>
  <si>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</si>
  <si>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</si>
  <si>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</si>
  <si>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</si>
  <si>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</si>
  <si>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</si>
  <si>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</si>
  <si>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</si>
  <si>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</si>
  <si>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</si>
  <si>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</si>
  <si>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</si>
  <si>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</si>
  <si>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</si>
  <si>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</si>
  <si>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</si>
  <si>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</si>
  <si>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</si>
  <si>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</si>
  <si>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</si>
  <si>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</si>
  <si>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</si>
  <si>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</si>
  <si>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</si>
  <si>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</si>
  <si>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</si>
  <si>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</si>
  <si>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</si>
  <si>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</si>
  <si>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</si>
  <si>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</si>
  <si>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</si>
  <si>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</si>
  <si>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</si>
  <si>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</si>
  <si>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</si>
  <si>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</si>
  <si>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</si>
  <si>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</si>
  <si>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</si>
  <si>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</si>
  <si>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</si>
  <si>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</si>
  <si>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</si>
  <si>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</si>
  <si>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</si>
  <si>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</si>
  <si>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</si>
  <si>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</si>
  <si>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</si>
  <si>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</si>
  <si>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</si>
  <si>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</si>
  <si>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</si>
  <si>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</si>
  <si>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</si>
  <si>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</si>
  <si>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</si>
  <si>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</si>
  <si>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</si>
  <si>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</si>
  <si>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</si>
  <si>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</si>
  <si>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</si>
  <si>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</si>
  <si>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</si>
  <si>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</si>
  <si>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</si>
  <si>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</si>
  <si>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</si>
  <si>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</si>
  <si>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</si>
  <si>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</si>
  <si>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</si>
  <si>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</si>
  <si>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</si>
  <si>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</si>
  <si>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</si>
  <si>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</si>
  <si>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</si>
  <si>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</si>
  <si>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</si>
  <si>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</si>
  <si>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</si>
  <si>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</si>
  <si>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</si>
  <si>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</si>
  <si>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</si>
  <si>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</si>
  <si>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</si>
  <si>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</si>
  <si>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</si>
  <si>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</si>
  <si>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</si>
  <si>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</si>
  <si>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</si>
  <si>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</si>
  <si>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</si>
  <si>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</si>
  <si>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</si>
  <si>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</si>
  <si>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</si>
  <si>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</si>
  <si>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</si>
  <si>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</si>
  <si>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</si>
  <si>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</si>
  <si>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</si>
  <si>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</si>
  <si>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</si>
  <si>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</si>
  <si>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</si>
  <si>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</si>
  <si>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</si>
  <si>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</si>
  <si>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</si>
  <si>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</si>
  <si>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</si>
  <si>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</si>
  <si>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</si>
  <si>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</si>
  <si>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</si>
  <si>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</si>
  <si>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</si>
  <si>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</si>
  <si>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</si>
  <si>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</si>
  <si>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</si>
  <si>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</si>
  <si>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</si>
  <si>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</si>
  <si>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</si>
  <si>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</si>
  <si>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</si>
  <si>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</si>
  <si>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</si>
  <si>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</si>
  <si>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</si>
  <si>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</si>
  <si>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</si>
  <si>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</si>
  <si>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</si>
  <si>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</si>
  <si>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</si>
  <si>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</si>
  <si>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</si>
  <si>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</si>
  <si>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</si>
  <si>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</si>
  <si>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</si>
  <si>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</si>
  <si>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</si>
  <si>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</si>
  <si>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</si>
  <si>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</si>
  <si>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</si>
  <si>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</si>
  <si>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</si>
  <si>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</si>
  <si>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</si>
  <si>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</si>
  <si>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</si>
  <si>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</si>
  <si>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</si>
  <si>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</si>
  <si>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</si>
  <si>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</si>
  <si>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</si>
  <si>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</si>
  <si>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</si>
  <si>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</si>
  <si>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</si>
  <si>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</si>
  <si>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</si>
  <si>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</si>
  <si>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</si>
  <si>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</si>
  <si>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</si>
  <si>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</si>
  <si>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</si>
  <si>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</si>
  <si>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</si>
  <si>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</si>
  <si>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</si>
  <si>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</si>
  <si>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</si>
  <si>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</si>
  <si>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</si>
  <si>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</si>
  <si>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</si>
  <si>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</si>
  <si>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</si>
  <si>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</si>
  <si>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</si>
  <si>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</si>
  <si>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</si>
  <si>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</si>
  <si>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</si>
  <si>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</si>
  <si>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</si>
  <si>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</si>
  <si>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</si>
  <si>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</si>
  <si>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</si>
  <si>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</si>
  <si>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</si>
  <si>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</si>
  <si>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</si>
  <si>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</si>
  <si>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</si>
  <si>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</si>
  <si>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</si>
  <si>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</si>
  <si>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</si>
  <si>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</si>
  <si>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</si>
  <si>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</si>
  <si>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</si>
  <si>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</si>
  <si>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</si>
  <si>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</si>
  <si>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</si>
  <si>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</si>
  <si>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</si>
  <si>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</si>
  <si>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</si>
  <si>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</si>
  <si>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</si>
  <si>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</si>
  <si>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</si>
  <si>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</si>
  <si>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</si>
  <si>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</si>
  <si>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</si>
  <si>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</si>
  <si>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</si>
  <si>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</si>
  <si>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</si>
  <si>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</si>
  <si>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</si>
  <si>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</si>
  <si>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</si>
  <si>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</si>
  <si>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</si>
  <si>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</si>
  <si>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</si>
  <si>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</si>
  <si>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</si>
  <si>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</si>
  <si>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</si>
  <si>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</si>
  <si>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</si>
  <si>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</si>
  <si>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</si>
  <si>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</si>
  <si>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</si>
  <si>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</si>
  <si>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</si>
  <si>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</si>
  <si>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</si>
  <si>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</si>
  <si>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</si>
  <si>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</si>
  <si>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</si>
  <si>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</si>
  <si>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</si>
  <si>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</si>
  <si>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</si>
  <si>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</si>
  <si>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</si>
  <si>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</si>
  <si>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</si>
  <si>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</si>
  <si>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</si>
  <si>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</si>
  <si>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</si>
  <si>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</si>
  <si>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</si>
  <si>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</si>
  <si>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</si>
  <si>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</si>
  <si>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</si>
  <si>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</si>
  <si>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</si>
  <si>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</si>
  <si>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</si>
  <si>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</si>
  <si>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</si>
  <si>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</si>
  <si>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</si>
  <si>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</si>
  <si>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</si>
  <si>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</si>
  <si>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</si>
  <si>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</si>
  <si>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</si>
  <si>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</si>
  <si>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</si>
  <si>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</si>
  <si>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</si>
  <si>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</si>
  <si>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</si>
  <si>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</si>
  <si>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</si>
  <si>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</si>
  <si>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</si>
  <si>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</si>
  <si>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</si>
  <si>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</si>
  <si>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</si>
  <si>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</si>
  <si>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</si>
  <si>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</si>
  <si>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</si>
  <si>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</si>
  <si>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</si>
  <si>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</si>
  <si>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</si>
  <si>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</si>
  <si>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</si>
  <si>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</si>
  <si>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</si>
  <si>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</si>
  <si>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</si>
  <si>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</si>
  <si>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</si>
  <si>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</si>
  <si>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</si>
  <si>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</si>
  <si>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</si>
  <si>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</si>
  <si>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</si>
  <si>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</si>
  <si>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</si>
  <si>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</si>
  <si>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</si>
  <si>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</si>
  <si>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</si>
  <si>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</si>
  <si>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</si>
  <si>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</si>
  <si>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</si>
  <si>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</si>
  <si>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</si>
  <si>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</si>
  <si>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</si>
  <si>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</si>
  <si>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</si>
  <si>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</si>
  <si>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</si>
  <si>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</si>
  <si>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</si>
  <si>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</si>
  <si>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</si>
  <si>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</si>
  <si>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</si>
  <si>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</si>
  <si>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</si>
  <si>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</si>
  <si>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</si>
  <si>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</si>
  <si>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</si>
  <si>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</si>
  <si>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</si>
  <si>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</si>
  <si>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</si>
  <si>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</si>
  <si>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</si>
  <si>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</si>
  <si>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</si>
  <si>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</si>
  <si>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</si>
  <si>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</si>
  <si>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</si>
  <si>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</si>
  <si>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</si>
  <si>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</si>
  <si>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</si>
  <si>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</si>
  <si>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</si>
  <si>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</si>
  <si>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</si>
  <si>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</si>
  <si>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</si>
  <si>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</si>
  <si>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</si>
  <si>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</si>
  <si>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</si>
  <si>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</si>
  <si>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</si>
  <si>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</si>
  <si>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</si>
  <si>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</si>
  <si>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</si>
  <si>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</si>
  <si>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</si>
  <si>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</si>
  <si>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</si>
  <si>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</si>
  <si>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</si>
  <si>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</si>
  <si>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</si>
  <si>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</si>
  <si>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</si>
  <si>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</si>
  <si>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</si>
  <si>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</si>
  <si>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</si>
  <si>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</si>
  <si>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</si>
  <si>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</si>
  <si>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</si>
  <si>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</si>
  <si>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</si>
  <si>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</si>
  <si>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</si>
  <si>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</si>
  <si>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</si>
  <si>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</si>
  <si>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</si>
  <si>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</si>
  <si>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</si>
  <si>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</si>
  <si>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</si>
  <si>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</si>
  <si>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</si>
  <si>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</si>
  <si>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</si>
  <si>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</si>
  <si>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</si>
  <si>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</si>
  <si>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</si>
  <si>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</si>
  <si>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</si>
  <si>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</si>
  <si>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</si>
  <si>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</si>
  <si>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</si>
  <si>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</si>
  <si>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</si>
  <si>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</si>
  <si>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</si>
  <si>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</si>
  <si>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</si>
  <si>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</si>
  <si>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</si>
  <si>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</si>
  <si>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</si>
  <si>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</si>
  <si>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</si>
  <si>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</si>
  <si>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</si>
  <si>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</si>
  <si>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</si>
  <si>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</si>
  <si>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</si>
  <si>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</si>
  <si>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</si>
  <si>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</si>
  <si>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</si>
  <si>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</si>
  <si>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</si>
  <si>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</si>
  <si>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</si>
  <si>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</si>
  <si>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</si>
  <si>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</si>
  <si>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</si>
  <si>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</si>
  <si>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</si>
  <si>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</si>
  <si>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</si>
  <si>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</si>
  <si>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</si>
  <si>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</si>
  <si>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</si>
  <si>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</si>
  <si>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</si>
  <si>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</si>
  <si>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</si>
  <si>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</si>
  <si>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</si>
  <si>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</si>
  <si>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</si>
  <si>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</si>
  <si>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</si>
  <si>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</si>
  <si>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</si>
  <si>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</si>
  <si>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</si>
  <si>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</si>
  <si>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</si>
  <si>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</si>
  <si>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</si>
  <si>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</si>
  <si>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</si>
  <si>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</si>
  <si>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</si>
  <si>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</si>
  <si>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</si>
  <si>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</si>
  <si>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</si>
  <si>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</si>
  <si>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</si>
  <si>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</si>
  <si>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</si>
  <si>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</si>
  <si>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</si>
  <si>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</si>
  <si>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</si>
  <si>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</si>
  <si>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</si>
  <si>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</si>
  <si>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</si>
  <si>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</si>
  <si>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</si>
  <si>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</si>
  <si>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</si>
  <si>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</si>
  <si>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</si>
  <si>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</si>
  <si>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</si>
  <si>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</si>
  <si>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</si>
  <si>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</si>
  <si>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</si>
  <si>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</si>
  <si>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</si>
  <si>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</si>
  <si>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</si>
  <si>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</si>
  <si>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</si>
  <si>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</si>
  <si>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</si>
  <si>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</si>
  <si>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</si>
  <si>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</si>
  <si>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</si>
  <si>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</si>
  <si>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</si>
  <si>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</si>
  <si>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</si>
  <si>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</si>
  <si>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</si>
  <si>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</si>
  <si>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</si>
  <si>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</si>
  <si>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</si>
  <si>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</si>
  <si>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</si>
  <si>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</si>
  <si>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</si>
  <si>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</si>
  <si>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</si>
  <si>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</si>
  <si>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</si>
  <si>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</si>
  <si>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</si>
  <si>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</si>
  <si>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</si>
  <si>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</si>
  <si>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</si>
  <si>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</si>
  <si>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</si>
  <si>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</si>
  <si>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</si>
  <si>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</si>
  <si>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</si>
  <si>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</si>
  <si>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</si>
  <si>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</si>
  <si>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</si>
  <si>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</si>
  <si>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</si>
  <si>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</si>
  <si>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</si>
  <si>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</si>
  <si>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</si>
  <si>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</si>
  <si>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</si>
  <si>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</si>
  <si>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</si>
  <si>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</si>
  <si>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</si>
  <si>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</si>
  <si>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</si>
  <si>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</si>
  <si>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</si>
  <si>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</si>
  <si>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</si>
  <si>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</si>
  <si>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</si>
  <si>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</si>
  <si>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</si>
  <si>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</si>
  <si>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</si>
  <si>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</si>
  <si>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</si>
  <si>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</si>
  <si>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</si>
  <si>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</si>
  <si>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</si>
  <si>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</si>
  <si>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</si>
  <si>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</si>
  <si>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</si>
  <si>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</si>
  <si>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</si>
  <si>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</si>
  <si>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</si>
  <si>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</si>
  <si>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</si>
  <si>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</si>
  <si>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</si>
  <si>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</si>
  <si>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</si>
  <si>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</si>
  <si>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</si>
  <si>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</si>
  <si>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</si>
  <si>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</si>
  <si>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</si>
  <si>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</si>
  <si>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</si>
  <si>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</si>
  <si>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</si>
  <si>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</si>
  <si>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</si>
  <si>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</si>
  <si>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</si>
  <si>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</si>
  <si>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</si>
  <si>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</si>
  <si>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</si>
  <si>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</si>
  <si>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</si>
  <si>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</si>
  <si>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</si>
  <si>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</si>
  <si>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</si>
  <si>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</si>
  <si>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</si>
  <si>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</si>
  <si>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</si>
  <si>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</si>
  <si>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</si>
  <si>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</si>
  <si>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</si>
  <si>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</si>
  <si>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</si>
  <si>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</si>
  <si>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</si>
  <si>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</si>
  <si>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</si>
  <si>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</si>
  <si>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</si>
  <si>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</si>
  <si>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</si>
  <si>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</si>
  <si>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</si>
  <si>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</si>
  <si>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</si>
  <si>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</si>
  <si>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</si>
  <si>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</si>
  <si>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</si>
  <si>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</si>
  <si>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</si>
  <si>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</si>
  <si>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</si>
  <si>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</si>
  <si>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</si>
  <si>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</si>
  <si>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</si>
  <si>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</si>
  <si>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</si>
  <si>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</si>
  <si>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</si>
  <si>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</si>
  <si>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</si>
  <si>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</si>
  <si>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</si>
  <si>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</si>
  <si>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</si>
  <si>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</si>
  <si>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</si>
  <si>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</si>
  <si>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</si>
  <si>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</si>
  <si>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</si>
  <si>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</si>
  <si>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</si>
  <si>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</si>
  <si>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</si>
  <si>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</si>
  <si>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</si>
  <si>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</si>
  <si>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</si>
  <si>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</si>
  <si>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</si>
  <si>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</si>
  <si>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</si>
  <si>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</si>
  <si>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</si>
  <si>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</si>
  <si>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</si>
  <si>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</si>
  <si>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</si>
  <si>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</si>
  <si>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</si>
  <si>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</si>
  <si>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</si>
  <si>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</si>
  <si>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</si>
  <si>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</si>
  <si>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</si>
  <si>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</si>
  <si>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</si>
  <si>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</si>
  <si>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</si>
  <si>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</si>
  <si>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</si>
  <si>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</si>
  <si>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</si>
  <si>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</si>
  <si>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</si>
  <si>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</si>
  <si>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</si>
  <si>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</si>
  <si>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</si>
  <si>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</si>
  <si>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</si>
  <si>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</si>
  <si>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</si>
  <si>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</si>
  <si>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</si>
  <si>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</si>
  <si>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</si>
  <si>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</si>
  <si>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</si>
  <si>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</si>
  <si>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</si>
  <si>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</si>
  <si>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</si>
  <si>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</si>
  <si>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</si>
  <si>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</si>
  <si>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</si>
  <si>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</si>
  <si>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</si>
  <si>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</si>
  <si>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</si>
  <si>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</si>
  <si>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</si>
  <si>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</si>
  <si>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</si>
  <si>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</si>
  <si>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</si>
  <si>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</si>
  <si>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</si>
  <si>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</si>
  <si>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</si>
  <si>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</si>
  <si>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</si>
  <si>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</si>
  <si>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</si>
  <si>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</si>
  <si>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</si>
  <si>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</si>
  <si>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</si>
  <si>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</si>
  <si>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</si>
  <si>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</si>
  <si>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</si>
  <si>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</si>
  <si>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</si>
  <si>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</si>
  <si>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</si>
  <si>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</si>
  <si>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</si>
  <si>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</si>
  <si>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</si>
  <si>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</si>
  <si>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</si>
  <si>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</si>
  <si>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</si>
  <si>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</si>
  <si>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</si>
  <si>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</si>
  <si>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</si>
  <si>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</si>
  <si>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</si>
  <si>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</si>
  <si>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</si>
  <si>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</si>
  <si>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</si>
  <si>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</si>
  <si>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</si>
  <si>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</si>
  <si>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</si>
  <si>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</si>
  <si>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</si>
  <si>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</si>
  <si>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</si>
  <si>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</si>
  <si>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</si>
  <si>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</si>
  <si>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</si>
  <si>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</si>
  <si>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</si>
  <si>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</si>
  <si>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</si>
  <si>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</si>
  <si>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</si>
  <si>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</si>
  <si>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</si>
  <si>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</si>
  <si>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</si>
  <si>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</si>
  <si>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</si>
  <si>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</si>
  <si>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</si>
  <si>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</si>
  <si>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</si>
  <si>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</si>
  <si>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</si>
  <si>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</si>
  <si>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</si>
  <si>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</si>
  <si>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</si>
  <si>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</si>
  <si>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</si>
  <si>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</si>
  <si>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</si>
  <si>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</si>
  <si>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</si>
  <si>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</si>
  <si>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</si>
  <si>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</si>
  <si>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</si>
  <si>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</si>
  <si>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</si>
  <si>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</si>
  <si>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</si>
  <si>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</si>
  <si>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</si>
  <si>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</si>
  <si>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</si>
  <si>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</si>
  <si>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</si>
  <si>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</si>
  <si>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</si>
  <si>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</si>
  <si>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</si>
  <si>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</si>
  <si>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</si>
  <si>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</si>
  <si>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</si>
  <si>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</si>
  <si>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</si>
  <si>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</si>
  <si>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</si>
  <si>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</si>
  <si>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</si>
  <si>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</si>
  <si>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</si>
  <si>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</si>
  <si>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</si>
  <si>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</si>
  <si>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</si>
  <si>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</si>
  <si>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</si>
  <si>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</si>
  <si>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</si>
  <si>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</si>
  <si>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</si>
  <si>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</si>
  <si>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</si>
  <si>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</si>
  <si>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</si>
  <si>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</si>
  <si>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</si>
  <si>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</si>
  <si>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</si>
  <si>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</si>
  <si>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</si>
  <si>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</si>
  <si>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</si>
  <si>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</si>
  <si>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</si>
  <si>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</si>
  <si>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</si>
  <si>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</si>
  <si>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</si>
  <si>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</si>
  <si>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</si>
  <si>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</si>
  <si>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</si>
  <si>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</si>
  <si>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</si>
  <si>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</si>
  <si>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</si>
  <si>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</si>
  <si>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</si>
  <si>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</si>
  <si>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</si>
  <si>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</si>
  <si>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</si>
  <si>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</si>
  <si>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</si>
  <si>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</si>
  <si>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</si>
  <si>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</si>
  <si>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</si>
  <si>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</si>
  <si>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</si>
  <si>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</si>
  <si>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</si>
  <si>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</si>
  <si>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</si>
  <si>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</si>
  <si>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</si>
  <si>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</si>
  <si>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</si>
  <si>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</si>
  <si>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</si>
  <si>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</si>
  <si>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</si>
  <si>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</si>
  <si>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</si>
  <si>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</si>
  <si>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</si>
  <si>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</si>
  <si>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</si>
  <si>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</si>
  <si>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</si>
  <si>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</si>
  <si>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</si>
  <si>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</si>
  <si>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</si>
  <si>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</si>
  <si>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</si>
  <si>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</si>
  <si>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</si>
  <si>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</si>
  <si>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</si>
  <si>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</si>
  <si>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</si>
  <si>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</si>
  <si>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</si>
  <si>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</si>
  <si>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</si>
  <si>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</si>
  <si>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</si>
  <si>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</si>
  <si>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</si>
  <si>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</si>
  <si>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</si>
  <si>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</si>
  <si>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</si>
  <si>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</si>
  <si>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</si>
  <si>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</si>
  <si>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</si>
  <si>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</si>
  <si>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</si>
  <si>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</si>
  <si>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</si>
  <si>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</si>
  <si>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</si>
  <si>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</si>
  <si>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</si>
  <si>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</si>
  <si>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</si>
  <si>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</si>
  <si>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</si>
  <si>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</si>
  <si>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</si>
  <si>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</si>
  <si>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</si>
  <si>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</si>
  <si>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</si>
  <si>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</si>
  <si>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</si>
  <si>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</si>
  <si>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</si>
  <si>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</si>
  <si>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</si>
  <si>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</si>
  <si>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</si>
  <si>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</si>
  <si>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</si>
  <si>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</si>
  <si>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</si>
  <si>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</si>
  <si>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</si>
  <si>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</si>
  <si>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</si>
  <si>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</si>
  <si>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</si>
  <si>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</si>
  <si>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</si>
  <si>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</si>
  <si>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</si>
  <si>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</si>
  <si>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</si>
  <si>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</si>
  <si>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</si>
  <si>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</si>
  <si>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</si>
  <si>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</si>
  <si>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</si>
  <si>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</si>
  <si>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</si>
  <si>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</si>
  <si>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</si>
  <si>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</si>
  <si>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</si>
  <si>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</si>
  <si>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</si>
  <si>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</si>
  <si>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</si>
  <si>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</si>
  <si>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</si>
  <si>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</si>
  <si>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</si>
  <si>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</si>
  <si>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</si>
  <si>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</si>
  <si>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</si>
  <si>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</si>
  <si>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</si>
  <si>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</si>
  <si>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</si>
  <si>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</si>
  <si>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</si>
  <si>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</si>
  <si>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</si>
  <si>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</si>
  <si>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</si>
  <si>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</si>
  <si>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</si>
  <si>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</si>
  <si>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</si>
  <si>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</si>
  <si>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</si>
  <si>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</si>
  <si>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</si>
  <si>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</si>
  <si>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</si>
  <si>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</si>
  <si>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</si>
  <si>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</si>
  <si>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</si>
  <si>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</si>
  <si>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</si>
  <si>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</si>
  <si>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</si>
  <si>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</si>
  <si>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</si>
  <si>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</si>
  <si>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</si>
  <si>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</si>
  <si>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</si>
  <si>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</si>
  <si>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</si>
  <si>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</si>
  <si>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</si>
  <si>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</si>
  <si>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</si>
  <si>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</si>
  <si>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</si>
  <si>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</si>
  <si>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</si>
  <si>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</si>
  <si>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</si>
  <si>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</si>
  <si>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</si>
  <si>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</si>
  <si>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</si>
  <si>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</si>
  <si>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</si>
  <si>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</si>
  <si>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</si>
  <si>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</si>
  <si>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</si>
  <si>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</si>
  <si>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</si>
  <si>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</si>
  <si>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</si>
  <si>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</si>
  <si>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</si>
  <si>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</si>
  <si>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</si>
  <si>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</si>
  <si>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</si>
  <si>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</si>
  <si>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</si>
  <si>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</si>
  <si>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</si>
  <si>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</si>
  <si>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</si>
  <si>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</si>
  <si>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</si>
  <si>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</si>
  <si>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</si>
  <si>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</si>
  <si>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</si>
  <si>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</si>
  <si>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</si>
  <si>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</si>
  <si>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</si>
  <si>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</si>
  <si>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</si>
  <si>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</si>
  <si>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</si>
  <si>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</si>
  <si>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</si>
  <si>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</si>
  <si>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</si>
  <si>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</si>
  <si>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</si>
  <si>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</si>
  <si>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</si>
  <si>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</si>
  <si>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</si>
  <si>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</si>
  <si>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</si>
  <si>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</si>
  <si>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</si>
  <si>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</si>
  <si>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</si>
  <si>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</si>
  <si>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</si>
  <si>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</si>
  <si>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</si>
  <si>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</si>
  <si>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</si>
  <si>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</si>
  <si>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</si>
  <si>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</si>
  <si>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</si>
  <si>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</si>
  <si>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</si>
  <si>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</si>
  <si>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</si>
  <si>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</si>
  <si>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</si>
  <si>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</si>
  <si>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</si>
  <si>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</si>
  <si>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</si>
  <si>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</si>
  <si>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</si>
  <si>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</si>
  <si>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</si>
  <si>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</si>
  <si>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</si>
  <si>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</si>
  <si>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</si>
  <si>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</si>
  <si>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</si>
  <si>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</si>
  <si>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</si>
  <si>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</si>
  <si>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</si>
  <si>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</si>
  <si>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</si>
  <si>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</si>
  <si>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</si>
  <si>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</si>
  <si>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</si>
  <si>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</si>
  <si>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</si>
  <si>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</si>
  <si>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</si>
  <si>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</si>
  <si>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</si>
  <si>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</si>
  <si>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</si>
  <si>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</si>
  <si>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</si>
  <si>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</si>
  <si>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</si>
  <si>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</si>
  <si>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</si>
  <si>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</si>
  <si>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</si>
  <si>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</si>
  <si>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</si>
  <si>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</si>
  <si>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</si>
  <si>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</si>
  <si>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</si>
  <si>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</si>
  <si>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</si>
  <si>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</si>
  <si>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</si>
  <si>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</si>
  <si>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</si>
  <si>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</si>
  <si>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</si>
  <si>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</si>
  <si>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</si>
  <si>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</si>
  <si>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</si>
  <si>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</si>
  <si>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</si>
  <si>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</si>
  <si>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</si>
  <si>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</si>
  <si>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</si>
  <si>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</si>
  <si>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</si>
  <si>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</si>
  <si>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</si>
  <si>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</si>
  <si>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</si>
  <si>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</si>
  <si>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</si>
  <si>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</si>
  <si>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</si>
  <si>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</si>
  <si>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</si>
  <si>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</si>
  <si>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</si>
  <si>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</si>
  <si>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</si>
  <si>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</si>
  <si>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</si>
  <si>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</si>
  <si>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</si>
  <si>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</si>
  <si>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</si>
  <si>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</si>
  <si>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</si>
  <si>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</si>
  <si>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</si>
  <si>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</si>
  <si>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</si>
  <si>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</si>
  <si>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</si>
  <si>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</si>
  <si>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</si>
  <si>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</si>
  <si>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</si>
  <si>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</si>
  <si>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</si>
  <si>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</si>
  <si>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</si>
  <si>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</si>
  <si>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</si>
  <si>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</si>
  <si>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</si>
  <si>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</si>
  <si>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</si>
  <si>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</si>
  <si>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</si>
  <si>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</si>
  <si>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</si>
  <si>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</si>
  <si>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</si>
  <si>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</si>
  <si>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</si>
  <si>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</si>
  <si>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</si>
  <si>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</si>
  <si>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</si>
  <si>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</si>
  <si>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</si>
  <si>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</si>
  <si>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</si>
  <si>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</si>
  <si>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</si>
  <si>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</si>
  <si>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</si>
  <si>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</si>
  <si>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</si>
  <si>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</si>
  <si>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</si>
  <si>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</si>
  <si>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</si>
  <si>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</si>
  <si>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</si>
  <si>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</si>
  <si>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</si>
  <si>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</si>
  <si>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</si>
  <si>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</si>
  <si>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</si>
  <si>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</si>
  <si>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</si>
  <si>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</si>
  <si>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</si>
  <si>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</si>
  <si>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</si>
  <si>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</si>
  <si>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</si>
  <si>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</si>
  <si>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</si>
  <si>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</si>
  <si>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</si>
  <si>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</si>
  <si>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</si>
  <si>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</si>
  <si>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</si>
  <si>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</si>
  <si>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</si>
  <si>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</si>
  <si>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</si>
  <si>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</si>
  <si>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</si>
  <si>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</si>
  <si>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</si>
  <si>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</si>
  <si>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</si>
  <si>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</si>
  <si>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</si>
  <si>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</si>
  <si>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</si>
  <si>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</si>
  <si>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</si>
  <si>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</si>
  <si>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</si>
  <si>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</si>
  <si>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</si>
  <si>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</si>
  <si>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</si>
  <si>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</si>
  <si>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</si>
  <si>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</si>
  <si>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</si>
  <si>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</si>
  <si>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</si>
  <si>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</si>
  <si>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</si>
  <si>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</si>
  <si>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</si>
  <si>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</si>
  <si>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</si>
  <si>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</si>
  <si>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</si>
  <si>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</si>
  <si>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</si>
  <si>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</si>
  <si>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</si>
  <si>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</si>
  <si>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</si>
  <si>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</si>
  <si>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</si>
  <si>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</si>
  <si>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</si>
  <si>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</si>
  <si>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</si>
  <si>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</si>
  <si>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</si>
  <si>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</si>
  <si>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</si>
  <si>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</si>
  <si>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</si>
  <si>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</si>
  <si>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</si>
  <si>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</si>
  <si>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</si>
  <si>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</si>
  <si>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</si>
  <si>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</si>
  <si>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</si>
  <si>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</si>
  <si>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</si>
  <si>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</si>
  <si>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</si>
  <si>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</si>
  <si>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</si>
  <si>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</si>
  <si>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</si>
  <si>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</si>
  <si>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</si>
  <si>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</si>
  <si>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</si>
  <si>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</si>
  <si>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</si>
  <si>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</si>
  <si>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</si>
  <si>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</si>
  <si>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</si>
  <si>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</si>
  <si>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</si>
  <si>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</si>
  <si>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</si>
  <si>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</si>
  <si>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</si>
  <si>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</si>
  <si>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</si>
  <si>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</si>
  <si>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</si>
  <si>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</si>
  <si>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</si>
  <si>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</si>
  <si>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</si>
  <si>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</si>
  <si>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</si>
  <si>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</si>
  <si>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</si>
  <si>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</si>
  <si>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</si>
  <si>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</si>
  <si>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</si>
  <si>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</si>
  <si>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</si>
  <si>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</si>
  <si>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</si>
  <si>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</si>
  <si>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</si>
  <si>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</si>
  <si>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</si>
  <si>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</si>
  <si>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</si>
  <si>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</si>
  <si>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</si>
  <si>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</si>
  <si>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</si>
  <si>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</si>
  <si>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</si>
  <si>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</si>
  <si>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</si>
  <si>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</si>
  <si>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</si>
  <si>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</si>
  <si>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</si>
  <si>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</si>
  <si>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</si>
  <si>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</si>
  <si>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</si>
  <si>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</si>
  <si>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</si>
  <si>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</si>
  <si>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</si>
  <si>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</si>
  <si>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</si>
  <si>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</si>
  <si>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</si>
  <si>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</si>
  <si>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</si>
  <si>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</si>
  <si>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</si>
  <si>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</si>
  <si>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</si>
  <si>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</si>
  <si>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</si>
  <si>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</si>
  <si>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</si>
  <si>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</si>
  <si>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</si>
  <si>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</si>
  <si>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</si>
  <si>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</si>
  <si>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</si>
  <si>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</si>
  <si>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</si>
  <si>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</si>
  <si>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</si>
  <si>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</si>
  <si>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</si>
  <si>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</si>
  <si>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</si>
  <si>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</si>
  <si>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</si>
  <si>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</si>
  <si>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</si>
  <si>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</si>
  <si>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</si>
  <si>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</si>
  <si>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</si>
  <si>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</si>
  <si>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</si>
  <si>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</si>
  <si>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</si>
  <si>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</si>
  <si>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</si>
  <si>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</si>
  <si>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</si>
  <si>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</si>
  <si>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</si>
  <si>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</si>
  <si>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</si>
  <si>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</si>
  <si>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</si>
  <si>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</si>
  <si>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</si>
  <si>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</si>
  <si>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</si>
  <si>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</si>
  <si>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</si>
  <si>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</si>
  <si>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</si>
  <si>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</si>
  <si>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</si>
  <si>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</si>
  <si>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</si>
  <si>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</si>
  <si>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</si>
  <si>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</si>
  <si>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</si>
  <si>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</si>
  <si>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</si>
  <si>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</si>
  <si>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</si>
  <si>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</si>
  <si>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</si>
  <si>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</si>
  <si>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</si>
  <si>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</si>
  <si>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</si>
  <si>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</si>
  <si>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</si>
  <si>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</si>
  <si>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</si>
  <si>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</si>
  <si>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</si>
  <si>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</si>
  <si>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</si>
  <si>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</si>
  <si>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</si>
  <si>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</si>
  <si>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</si>
  <si>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</si>
  <si>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</si>
  <si>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</si>
  <si>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</si>
  <si>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</si>
  <si>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</si>
  <si>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</si>
  <si>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</si>
  <si>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</si>
  <si>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</si>
  <si>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</si>
  <si>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</si>
  <si>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</si>
  <si>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</si>
  <si>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</si>
  <si>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</si>
  <si>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</si>
  <si>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</si>
  <si>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</si>
  <si>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</si>
  <si>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</si>
  <si>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</si>
  <si>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</si>
  <si>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</si>
  <si>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</si>
  <si>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</si>
  <si>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</si>
  <si>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</si>
  <si>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</si>
  <si>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</si>
  <si>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</si>
  <si>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</si>
  <si>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</si>
  <si>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</si>
  <si>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</si>
  <si>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</si>
  <si>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</si>
  <si>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</si>
  <si>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</si>
  <si>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</si>
  <si>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</si>
  <si>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</si>
  <si>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</si>
  <si>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</si>
  <si>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</si>
  <si>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</si>
  <si>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</si>
  <si>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</si>
  <si>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</si>
  <si>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</si>
  <si>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</si>
  <si>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</si>
  <si>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</si>
  <si>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</si>
  <si>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</si>
  <si>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</si>
  <si>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</si>
  <si>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</si>
  <si>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</si>
  <si>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</si>
  <si>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</si>
  <si>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</si>
  <si>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</si>
  <si>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</si>
  <si>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</si>
  <si>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</si>
  <si>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</si>
  <si>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</si>
  <si>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</si>
  <si>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</si>
  <si>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</si>
  <si>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</si>
  <si>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</si>
  <si>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</si>
  <si>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</si>
  <si>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</si>
  <si>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</si>
  <si>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</si>
  <si>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</si>
  <si>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</si>
  <si>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</si>
  <si>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</si>
  <si>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</si>
  <si>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</si>
  <si>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</si>
  <si>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</si>
  <si>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</si>
  <si>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</si>
  <si>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</si>
  <si>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</si>
  <si>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</si>
  <si>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</si>
  <si>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</si>
  <si>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</si>
  <si>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</si>
  <si>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</si>
  <si>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</si>
  <si>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</si>
  <si>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</si>
  <si>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</si>
  <si>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</si>
  <si>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</si>
  <si>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</si>
  <si>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</si>
  <si>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</si>
  <si>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</si>
  <si>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</si>
  <si>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</si>
  <si>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</si>
  <si>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</si>
  <si>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</si>
  <si>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</si>
  <si>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</si>
  <si>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</si>
  <si>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</si>
  <si>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</si>
  <si>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</si>
  <si>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</si>
  <si>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</si>
  <si>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</si>
  <si>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</si>
  <si>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</si>
  <si>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</si>
  <si>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</si>
  <si>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</si>
  <si>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</si>
  <si>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</si>
  <si>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</si>
  <si>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</si>
  <si>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</si>
  <si>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</si>
  <si>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</si>
  <si>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</si>
  <si>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</si>
  <si>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</si>
  <si>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</si>
  <si>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</si>
  <si>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</si>
  <si>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</si>
  <si>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</si>
  <si>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</si>
  <si>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</si>
  <si>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</si>
  <si>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</si>
  <si>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</si>
  <si>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</si>
  <si>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</si>
  <si>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</si>
  <si>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</si>
  <si>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</si>
  <si>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</si>
  <si>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</si>
  <si>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</si>
  <si>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</si>
  <si>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</si>
  <si>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</si>
  <si>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</si>
  <si>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</si>
  <si>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</si>
  <si>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</si>
  <si>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</si>
  <si>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</si>
  <si>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</si>
  <si>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</si>
  <si>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</si>
  <si>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</si>
  <si>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</si>
  <si>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</si>
  <si>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</si>
  <si>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</si>
  <si>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</si>
  <si>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</si>
  <si>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</si>
  <si>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</si>
  <si>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</si>
  <si>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</si>
  <si>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</si>
  <si>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</si>
  <si>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</si>
  <si>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</si>
  <si>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</si>
  <si>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</si>
  <si>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</si>
  <si>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</si>
  <si>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</si>
  <si>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</si>
  <si>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</si>
  <si>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</si>
  <si>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</si>
  <si>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</si>
  <si>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</si>
  <si>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</si>
  <si>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</si>
  <si>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</si>
  <si>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</si>
  <si>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</si>
  <si>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</si>
  <si>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</si>
  <si>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</si>
  <si>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</si>
  <si>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</si>
  <si>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</si>
  <si>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</si>
  <si>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</si>
  <si>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</si>
  <si>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</si>
  <si>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</si>
  <si>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</si>
  <si>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</si>
  <si>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</si>
  <si>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</si>
  <si>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</si>
  <si>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</si>
  <si>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</si>
  <si>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</si>
  <si>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</si>
  <si>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</si>
  <si>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</si>
  <si>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</si>
  <si>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</si>
  <si>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</si>
  <si>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</si>
  <si>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</si>
  <si>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</si>
  <si>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</si>
  <si>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</si>
  <si>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</si>
  <si>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</si>
  <si>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</si>
  <si>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</si>
  <si>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</si>
  <si>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</si>
  <si>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</si>
  <si>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</si>
  <si>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</si>
  <si>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</si>
  <si>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</si>
  <si>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</si>
  <si>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</si>
  <si>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</si>
  <si>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</si>
  <si>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</si>
  <si>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</si>
  <si>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</si>
  <si>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</si>
  <si>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</si>
  <si>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</si>
  <si>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</si>
  <si>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</si>
  <si>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</si>
  <si>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</si>
  <si>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</si>
  <si>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</si>
  <si>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</si>
  <si>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</si>
  <si>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</si>
  <si>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</si>
  <si>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</si>
  <si>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</si>
  <si>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</si>
  <si>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</si>
  <si>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</si>
  <si>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</si>
  <si>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</si>
  <si>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</si>
  <si>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</si>
  <si>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</si>
  <si>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</si>
  <si>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</si>
  <si>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</si>
  <si>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</si>
  <si>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</si>
  <si>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</si>
  <si>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</si>
  <si>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</si>
  <si>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</si>
  <si>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</si>
  <si>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</si>
  <si>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</si>
  <si>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</si>
  <si>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</si>
  <si>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</si>
  <si>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</si>
  <si>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</si>
  <si>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</si>
  <si>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</si>
  <si>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</si>
  <si>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</si>
  <si>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</si>
  <si>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</si>
  <si>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</si>
  <si>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</si>
  <si>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</si>
  <si>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</si>
  <si>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</si>
  <si>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</si>
  <si>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</si>
  <si>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</si>
  <si>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</si>
  <si>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</si>
  <si>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</si>
  <si>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</si>
  <si>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</si>
  <si>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</si>
  <si>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</si>
  <si>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</si>
  <si>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</si>
  <si>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</si>
  <si>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</si>
  <si>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</si>
  <si>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</si>
  <si>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</si>
  <si>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</si>
  <si>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</si>
  <si>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</si>
  <si>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</si>
  <si>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</si>
  <si>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</si>
  <si>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</si>
  <si>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</si>
  <si>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</si>
  <si>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</si>
  <si>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</si>
  <si>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</si>
  <si>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</si>
  <si>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</si>
  <si>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</si>
  <si>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</si>
  <si>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</si>
  <si>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</si>
  <si>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</si>
  <si>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</si>
  <si>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</si>
  <si>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</si>
  <si>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</si>
  <si>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</si>
  <si>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</si>
  <si>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</si>
  <si>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</si>
  <si>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</si>
  <si>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</si>
  <si>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</si>
  <si>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</si>
  <si>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</si>
  <si>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</si>
  <si>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</si>
  <si>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</si>
  <si>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</si>
  <si>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</si>
  <si>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</si>
  <si>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</si>
  <si>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</si>
  <si>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</si>
  <si>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</si>
  <si>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</si>
  <si>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</si>
  <si>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</si>
  <si>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</si>
  <si>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</si>
  <si>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</si>
  <si>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</si>
  <si>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</si>
  <si>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</si>
  <si>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</si>
  <si>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</si>
  <si>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</si>
  <si>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</si>
  <si>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</si>
  <si>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</si>
  <si>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</si>
  <si>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</si>
  <si>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</si>
  <si>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</si>
  <si>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</si>
  <si>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</si>
  <si>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</si>
  <si>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</si>
  <si>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</si>
  <si>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</si>
  <si>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</si>
  <si>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</si>
  <si>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</si>
  <si>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</si>
  <si>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</si>
  <si>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</si>
  <si>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</si>
  <si>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</si>
  <si>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</si>
  <si>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</si>
  <si>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</si>
  <si>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</si>
  <si>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</si>
  <si>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</si>
  <si>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</si>
  <si>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</si>
  <si>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</si>
  <si>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</si>
  <si>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</si>
  <si>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</si>
  <si>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</si>
  <si>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</si>
  <si>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</si>
  <si>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</si>
  <si>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</si>
  <si>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</si>
  <si>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</si>
  <si>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</si>
  <si>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</si>
  <si>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</si>
  <si>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</si>
  <si>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</si>
  <si>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</si>
  <si>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</si>
  <si>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</si>
  <si>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</si>
  <si>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</si>
  <si>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</si>
  <si>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</si>
  <si>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</si>
  <si>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</si>
  <si>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</si>
  <si>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</si>
  <si>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</si>
  <si>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</si>
  <si>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</si>
  <si>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</si>
  <si>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</si>
  <si>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</si>
  <si>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</si>
  <si>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</si>
  <si>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</si>
  <si>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</si>
  <si>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</si>
  <si>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</si>
  <si>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</si>
  <si>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</si>
  <si>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</si>
  <si>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</si>
  <si>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</si>
  <si>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</si>
  <si>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</si>
  <si>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</si>
  <si>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</si>
  <si>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</si>
  <si>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</si>
  <si>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</si>
  <si>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</si>
  <si>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</si>
  <si>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</si>
  <si>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</si>
  <si>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</si>
  <si>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</si>
  <si>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</si>
  <si>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</si>
  <si>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</si>
  <si>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</si>
  <si>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</si>
  <si>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</si>
  <si>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</si>
  <si>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</si>
  <si>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</si>
  <si>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</si>
  <si>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</si>
  <si>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</si>
  <si>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</si>
  <si>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</si>
  <si>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</si>
  <si>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</si>
  <si>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</si>
  <si>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</si>
  <si>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</si>
  <si>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</si>
  <si>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</si>
  <si>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</si>
  <si>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</si>
  <si>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</si>
  <si>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</si>
  <si>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</si>
  <si>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</si>
  <si>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</si>
  <si>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</si>
  <si>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</si>
  <si>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</si>
  <si>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</si>
  <si>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</si>
  <si>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</si>
  <si>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</si>
  <si>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</si>
  <si>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</si>
  <si>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</si>
  <si>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</si>
  <si>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</si>
  <si>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</si>
  <si>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</si>
  <si>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</si>
  <si>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</si>
  <si>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</si>
  <si>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</si>
  <si>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</si>
  <si>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</si>
  <si>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</si>
  <si>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</si>
  <si>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</si>
  <si>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</si>
  <si>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</si>
  <si>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</si>
  <si>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</si>
  <si>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</si>
  <si>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</si>
  <si>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</si>
  <si>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</si>
  <si>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</si>
  <si>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</si>
  <si>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</si>
  <si>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</si>
  <si>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</si>
  <si>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</si>
  <si>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</si>
  <si>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</si>
  <si>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</si>
  <si>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</si>
  <si>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</si>
  <si>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</si>
  <si>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</si>
  <si>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</si>
  <si>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</si>
  <si>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</si>
  <si>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</si>
  <si>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</si>
  <si>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</si>
  <si>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</si>
  <si>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</si>
  <si>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</si>
  <si>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</si>
  <si>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</si>
  <si>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</si>
  <si>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</si>
  <si>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</si>
  <si>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</si>
  <si>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</si>
  <si>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</si>
  <si>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</si>
  <si>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</si>
  <si>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</si>
  <si>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</si>
  <si>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</si>
  <si>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</si>
  <si>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</si>
  <si>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</si>
  <si>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</si>
  <si>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</si>
  <si>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</si>
  <si>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</si>
  <si>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</si>
  <si>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</si>
  <si>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</si>
  <si>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</si>
  <si>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</si>
  <si>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</si>
  <si>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</si>
  <si>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</si>
  <si>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</si>
  <si>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</si>
  <si>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</si>
  <si>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</si>
  <si>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</si>
  <si>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</si>
  <si>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</si>
  <si>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</si>
  <si>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</si>
  <si>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</si>
  <si>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</si>
  <si>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</si>
  <si>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</si>
  <si>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</si>
  <si>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</si>
  <si>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</si>
  <si>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</si>
  <si>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</si>
  <si>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</si>
  <si>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</si>
  <si>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</si>
  <si>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</si>
  <si>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</si>
  <si>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</si>
  <si>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</si>
  <si>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</si>
  <si>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</si>
  <si>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</si>
  <si>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</si>
  <si>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</si>
  <si>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</si>
  <si>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</si>
  <si>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</si>
  <si>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</si>
  <si>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</si>
  <si>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</si>
  <si>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</si>
  <si>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</si>
  <si>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</si>
  <si>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</si>
  <si>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</si>
  <si>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</si>
  <si>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</si>
  <si>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</si>
  <si>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</si>
  <si>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</si>
  <si>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</si>
  <si>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</si>
  <si>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</si>
  <si>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</si>
  <si>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</si>
  <si>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</si>
  <si>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</si>
  <si>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</si>
  <si>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</si>
  <si>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</si>
  <si>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</si>
  <si>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</si>
  <si>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</si>
  <si>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</si>
  <si>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</si>
  <si>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</si>
  <si>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</si>
  <si>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</si>
  <si>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</si>
  <si>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</si>
  <si>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</si>
  <si>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</si>
  <si>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</si>
  <si>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</si>
  <si>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</si>
  <si>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</si>
  <si>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</si>
  <si>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</si>
  <si>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</si>
  <si>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</si>
  <si>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</si>
  <si>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</si>
  <si>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</si>
  <si>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</si>
  <si>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</si>
  <si>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</si>
  <si>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</si>
  <si>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</si>
  <si>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</si>
  <si>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</si>
  <si>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</si>
  <si>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</si>
  <si>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</si>
  <si>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</si>
  <si>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</si>
  <si>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</si>
  <si>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</si>
  <si>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</si>
  <si>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</si>
  <si>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</si>
  <si>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</si>
  <si>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</si>
  <si>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</si>
  <si>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</si>
  <si>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</si>
  <si>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</si>
  <si>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</si>
  <si>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</si>
  <si>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</si>
  <si>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</si>
  <si>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</si>
  <si>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</si>
  <si>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</si>
  <si>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</si>
  <si>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</si>
  <si>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</si>
  <si>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</si>
  <si>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</si>
  <si>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</si>
  <si>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</si>
  <si>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</si>
  <si>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</si>
  <si>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</si>
  <si>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</si>
  <si>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</si>
  <si>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</si>
  <si>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</si>
  <si>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</si>
  <si>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</si>
  <si>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</si>
  <si>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</si>
  <si>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</si>
  <si>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</si>
  <si>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</si>
  <si>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</si>
  <si>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</si>
  <si>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</si>
  <si>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</si>
  <si>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</si>
  <si>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</si>
  <si>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</si>
  <si>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</si>
  <si>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</si>
  <si>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</si>
  <si>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</si>
  <si>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</si>
  <si>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</si>
  <si>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</si>
  <si>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</si>
  <si>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</si>
  <si>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</si>
  <si>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</si>
  <si>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</si>
  <si>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</si>
  <si>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</si>
  <si>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</si>
  <si>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</si>
  <si>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</si>
  <si>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</si>
  <si>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</si>
  <si>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</si>
  <si>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</si>
  <si>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</si>
  <si>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</si>
  <si>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</si>
  <si>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</si>
  <si>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</si>
  <si>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</si>
  <si>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</si>
  <si>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</si>
  <si>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</si>
  <si>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</si>
  <si>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</si>
  <si>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</si>
  <si>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</si>
  <si>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</si>
  <si>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</si>
  <si>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</si>
  <si>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</si>
  <si>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</si>
  <si>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</si>
  <si>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</si>
  <si>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</si>
  <si>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</si>
  <si>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</si>
  <si>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</si>
  <si>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</si>
  <si>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</si>
  <si>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</si>
  <si>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</si>
  <si>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</si>
  <si>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</si>
  <si>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</si>
  <si>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</si>
  <si>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</si>
  <si>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</si>
  <si>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</si>
  <si>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</si>
  <si>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</si>
  <si>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</si>
  <si>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</si>
  <si>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</si>
  <si>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</si>
  <si>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</si>
  <si>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</si>
  <si>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</si>
  <si>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</si>
  <si>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</si>
  <si>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</si>
  <si>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</si>
  <si>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</si>
  <si>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</si>
  <si>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</si>
  <si>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</si>
  <si>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</si>
  <si>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</si>
  <si>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</si>
  <si>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</si>
  <si>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</si>
  <si>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</si>
  <si>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</si>
  <si>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</si>
  <si>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</si>
  <si>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</si>
  <si>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</si>
  <si>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</si>
  <si>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</si>
  <si>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</si>
  <si>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</si>
  <si>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</si>
  <si>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</si>
  <si>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</si>
  <si>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</si>
  <si>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</si>
  <si>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</si>
  <si>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</si>
  <si>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</si>
  <si>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</si>
  <si>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</si>
  <si>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</si>
  <si>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</si>
  <si>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</si>
  <si>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</si>
  <si>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</si>
  <si>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</si>
  <si>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</si>
  <si>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</si>
  <si>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</si>
  <si>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</si>
  <si>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</si>
  <si>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</si>
  <si>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</si>
  <si>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</si>
  <si>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</si>
  <si>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</si>
  <si>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</si>
  <si>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</si>
  <si>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</si>
  <si>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</si>
  <si>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</si>
  <si>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</si>
  <si>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</si>
  <si>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</si>
  <si>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</si>
  <si>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</si>
  <si>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</si>
  <si>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</si>
  <si>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</si>
  <si>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</si>
  <si>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</si>
  <si>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</si>
  <si>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</si>
  <si>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</si>
  <si>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</si>
  <si>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</si>
  <si>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</si>
  <si>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</si>
  <si>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</si>
  <si>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</si>
  <si>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</si>
  <si>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</si>
  <si>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</si>
  <si>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</si>
  <si>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</si>
  <si>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</si>
  <si>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</si>
  <si>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</si>
  <si>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</si>
  <si>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</si>
  <si>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</si>
  <si>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</si>
  <si>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</si>
  <si>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</si>
  <si>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</si>
  <si>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</si>
  <si>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</si>
  <si>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</si>
  <si>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</si>
  <si>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</si>
  <si>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</si>
  <si>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</si>
  <si>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</si>
  <si>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</si>
  <si>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</si>
  <si>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</si>
  <si>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</si>
  <si>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</si>
  <si>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</si>
  <si>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</si>
  <si>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</si>
  <si>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</si>
  <si>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</si>
  <si>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</si>
  <si>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</si>
  <si>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</si>
  <si>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</si>
  <si>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</si>
  <si>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</si>
  <si>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</si>
  <si>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</si>
  <si>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</si>
  <si>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</si>
  <si>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</si>
  <si>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</si>
  <si>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</si>
  <si>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</si>
  <si>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</si>
  <si>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</si>
  <si>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</si>
  <si>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</si>
  <si>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</si>
  <si>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</si>
  <si>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</si>
  <si>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</si>
  <si>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</si>
  <si>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</si>
  <si>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</si>
  <si>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</si>
  <si>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</si>
  <si>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</si>
  <si>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</si>
  <si>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</si>
  <si>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</si>
  <si>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</si>
  <si>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</si>
  <si>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</si>
  <si>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</si>
  <si>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</si>
  <si>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</si>
  <si>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</si>
  <si>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</si>
  <si>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</si>
  <si>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</si>
  <si>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</si>
  <si>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</si>
  <si>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</si>
  <si>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</si>
  <si>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</si>
  <si>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</si>
  <si>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</si>
  <si>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</si>
  <si>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</si>
  <si>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</si>
  <si>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</si>
  <si>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</si>
  <si>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</si>
  <si>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</si>
  <si>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</si>
  <si>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</si>
  <si>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</si>
  <si>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</si>
  <si>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</si>
  <si>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</si>
  <si>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</si>
  <si>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</si>
  <si>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</si>
  <si>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</si>
  <si>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</si>
  <si>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</si>
  <si>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</si>
  <si>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</si>
  <si>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</si>
  <si>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</si>
  <si>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</si>
  <si>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</si>
  <si>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</si>
  <si>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</si>
  <si>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</si>
  <si>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</si>
  <si>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</si>
  <si>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</si>
  <si>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</si>
  <si>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</si>
  <si>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</si>
  <si>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</si>
  <si>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</si>
  <si>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</si>
  <si>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</si>
  <si>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</si>
  <si>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</si>
  <si>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</si>
  <si>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</si>
  <si>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</si>
  <si>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</si>
  <si>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</si>
  <si>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</si>
  <si>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</si>
  <si>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</si>
  <si>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</si>
  <si>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</si>
  <si>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</si>
  <si>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</si>
  <si>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</si>
  <si>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</si>
  <si>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</si>
  <si>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</si>
  <si>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</si>
  <si>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</si>
  <si>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</si>
  <si>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</si>
  <si>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</si>
  <si>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</si>
  <si>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</si>
  <si>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</si>
  <si>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</si>
  <si>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</si>
  <si>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</si>
  <si>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</si>
  <si>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</si>
  <si>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</si>
  <si>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</si>
  <si>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</si>
  <si>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</si>
  <si>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</si>
  <si>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</si>
  <si>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</si>
  <si>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</si>
  <si>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</si>
  <si>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</si>
  <si>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</si>
  <si>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</si>
  <si>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</si>
  <si>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</si>
  <si>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</si>
  <si>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</si>
  <si>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</si>
  <si>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</si>
  <si>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</si>
  <si>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</si>
  <si>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</si>
  <si>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</si>
  <si>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</si>
  <si>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</si>
  <si>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</si>
  <si>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</si>
  <si>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</si>
  <si>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</si>
  <si>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</si>
  <si>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</si>
  <si>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</si>
  <si>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</si>
  <si>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</si>
  <si>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</si>
  <si>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</si>
  <si>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</si>
  <si>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</si>
  <si>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</si>
  <si>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</si>
  <si>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</si>
  <si>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</si>
  <si>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</si>
  <si>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</si>
  <si>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</si>
  <si>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</si>
  <si>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</si>
  <si>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</si>
  <si>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</si>
  <si>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</si>
  <si>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</si>
  <si>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</si>
  <si>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</si>
  <si>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</si>
  <si>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</si>
  <si>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</si>
  <si>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</si>
  <si>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</si>
  <si>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</si>
  <si>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</si>
  <si>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</si>
  <si>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</si>
  <si>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</si>
  <si>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</si>
  <si>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</si>
  <si>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</si>
  <si>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</si>
  <si>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</si>
  <si>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</si>
  <si>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</si>
  <si>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</si>
  <si>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</si>
  <si>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</si>
  <si>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</si>
  <si>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</si>
  <si>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</si>
  <si>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</si>
  <si>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</si>
  <si>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</si>
  <si>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</si>
  <si>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</si>
  <si>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</si>
  <si>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</si>
  <si>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</si>
  <si>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</si>
  <si>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</si>
  <si>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</si>
  <si>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</si>
  <si>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</si>
  <si>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</si>
  <si>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</si>
  <si>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</si>
  <si>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</si>
  <si>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</si>
  <si>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</si>
  <si>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</si>
  <si>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</si>
  <si>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</si>
  <si>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</si>
  <si>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</si>
  <si>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</si>
  <si>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</si>
  <si>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</si>
  <si>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</si>
  <si>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</si>
  <si>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</si>
  <si>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</si>
  <si>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</si>
  <si>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</si>
  <si>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</si>
  <si>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</si>
  <si>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</si>
  <si>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</si>
  <si>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</si>
  <si>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</si>
  <si>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</si>
  <si>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</si>
  <si>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</si>
  <si>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</si>
  <si>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</si>
  <si>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</si>
  <si>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</si>
  <si>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</si>
  <si>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</si>
  <si>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</si>
  <si>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</si>
  <si>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</si>
  <si>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</si>
  <si>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</si>
  <si>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</si>
  <si>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</si>
  <si>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</si>
  <si>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</si>
  <si>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</si>
  <si>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</si>
  <si>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</si>
  <si>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</si>
  <si>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</si>
  <si>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</si>
  <si>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</si>
  <si>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</si>
  <si>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</si>
  <si>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</si>
  <si>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</si>
  <si>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</si>
  <si>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</si>
  <si>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</si>
  <si>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</si>
  <si>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</si>
  <si>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</si>
  <si>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</si>
  <si>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</si>
  <si>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</si>
  <si>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</si>
  <si>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</si>
  <si>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</si>
  <si>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</si>
  <si>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</si>
  <si>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</si>
  <si>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</si>
  <si>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</si>
  <si>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</si>
  <si>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</si>
  <si>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</si>
  <si>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</si>
  <si>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</si>
  <si>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</si>
  <si>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</si>
  <si>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</si>
  <si>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</si>
  <si>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</si>
  <si>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</si>
  <si>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</si>
  <si>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</si>
  <si>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</si>
  <si>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</si>
  <si>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</si>
  <si>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</si>
  <si>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</si>
  <si>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</si>
  <si>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</si>
  <si>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</si>
  <si>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</si>
  <si>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</si>
  <si>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</si>
  <si>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</si>
  <si>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</si>
  <si>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</si>
  <si>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</si>
  <si>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</si>
  <si>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</si>
  <si>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</si>
  <si>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</si>
  <si>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</si>
  <si>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</si>
  <si>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</si>
  <si>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</si>
  <si>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</si>
  <si>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</si>
  <si>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</si>
  <si>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</si>
  <si>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</si>
  <si>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</si>
  <si>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</si>
  <si>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</si>
  <si>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</si>
  <si>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</si>
  <si>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</si>
  <si>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</si>
  <si>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</si>
  <si>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</si>
  <si>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</si>
  <si>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</si>
  <si>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</si>
  <si>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</si>
  <si>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</si>
  <si>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</si>
  <si>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</si>
  <si>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</si>
  <si>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</si>
  <si>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</si>
  <si>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</si>
  <si>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</si>
  <si>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</si>
  <si>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</si>
  <si>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</si>
  <si>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</si>
  <si>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</si>
  <si>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</si>
  <si>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</si>
  <si>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</si>
  <si>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</si>
  <si>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</si>
  <si>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</si>
  <si>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</si>
  <si>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</si>
  <si>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</si>
  <si>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</si>
  <si>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</si>
  <si>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</si>
  <si>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</si>
  <si>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</si>
  <si>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</si>
  <si>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</si>
  <si>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</si>
  <si>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</si>
  <si>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</si>
  <si>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</si>
  <si>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</si>
  <si>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</si>
  <si>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</si>
  <si>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</si>
  <si>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</si>
  <si>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</si>
  <si>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</si>
  <si>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</si>
  <si>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</si>
  <si>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</si>
  <si>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</si>
  <si>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</si>
  <si>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</si>
  <si>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</si>
  <si>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</si>
  <si>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</si>
  <si>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</si>
  <si>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</si>
  <si>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</si>
  <si>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</si>
  <si>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</si>
  <si>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</si>
  <si>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</si>
  <si>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</si>
  <si>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</si>
  <si>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</si>
  <si>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</si>
  <si>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</si>
  <si>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</si>
  <si>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</si>
  <si>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</si>
  <si>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</si>
  <si>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</si>
  <si>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</si>
  <si>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</si>
  <si>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</si>
  <si>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</si>
  <si>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</si>
  <si>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</si>
  <si>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</si>
  <si>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</si>
  <si>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</si>
  <si>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</si>
  <si>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</si>
  <si>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</si>
  <si>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</si>
  <si>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</si>
  <si>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</si>
  <si>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</si>
  <si>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</si>
  <si>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</si>
  <si>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</si>
  <si>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</si>
  <si>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</si>
  <si>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</si>
  <si>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</si>
  <si>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</si>
  <si>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</si>
  <si>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</si>
  <si>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</si>
  <si>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</si>
  <si>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</si>
  <si>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</si>
  <si>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</si>
  <si>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</si>
  <si>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</si>
  <si>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</si>
  <si>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</si>
  <si>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</si>
  <si>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</si>
  <si>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</si>
  <si>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</si>
  <si>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</si>
  <si>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</si>
  <si>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</si>
  <si>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</si>
  <si>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</si>
  <si>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</si>
  <si>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</si>
  <si>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</si>
  <si>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</si>
  <si>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</si>
  <si>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</si>
  <si>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</si>
  <si>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</si>
  <si>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</si>
  <si>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</si>
  <si>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</si>
  <si>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</si>
  <si>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</si>
  <si>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</si>
  <si>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</si>
  <si>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</si>
  <si>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</si>
  <si>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</si>
  <si>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</si>
  <si>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</si>
  <si>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</si>
  <si>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</si>
  <si>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</si>
  <si>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</si>
  <si>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</si>
  <si>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</si>
  <si>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</si>
  <si>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</si>
  <si>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</si>
  <si>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</si>
  <si>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</si>
  <si>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</si>
  <si>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</si>
  <si>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</si>
  <si>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</si>
  <si>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</si>
  <si>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</si>
  <si>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</si>
  <si>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</si>
  <si>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</si>
  <si>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</si>
  <si>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</si>
  <si>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</si>
  <si>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</si>
  <si>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</si>
  <si>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</si>
  <si>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</si>
  <si>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</si>
  <si>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</si>
  <si>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</si>
  <si>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</si>
  <si>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</si>
  <si>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</si>
  <si>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</si>
  <si>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</si>
  <si>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</si>
  <si>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</si>
  <si>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</si>
  <si>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</si>
  <si>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</si>
  <si>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</si>
  <si>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</si>
  <si>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</si>
  <si>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</si>
  <si>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</si>
  <si>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</si>
  <si>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</si>
  <si>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</si>
  <si>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</si>
  <si>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</si>
  <si>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</si>
  <si>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</si>
  <si>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</si>
  <si>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</si>
  <si>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</si>
  <si>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</si>
  <si>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</si>
  <si>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</si>
  <si>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</si>
  <si>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</si>
  <si>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</si>
  <si>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</si>
  <si>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</si>
  <si>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</si>
  <si>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</si>
  <si>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</si>
  <si>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</si>
  <si>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</si>
  <si>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</si>
  <si>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</si>
  <si>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</si>
  <si>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</si>
  <si>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</si>
  <si>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</si>
  <si>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</si>
  <si>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</si>
  <si>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</si>
  <si>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</si>
  <si>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</si>
  <si>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</si>
  <si>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</si>
  <si>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</si>
  <si>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</si>
  <si>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</si>
  <si>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</si>
  <si>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</si>
  <si>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</si>
  <si>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</si>
  <si>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</si>
  <si>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</si>
  <si>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</si>
  <si>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</si>
  <si>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</si>
  <si>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</si>
  <si>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</si>
  <si>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</si>
  <si>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</si>
  <si>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</si>
  <si>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</si>
  <si>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</si>
  <si>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</si>
  <si>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</si>
  <si>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</si>
  <si>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</si>
  <si>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</si>
  <si>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</si>
  <si>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</si>
  <si>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</si>
  <si>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</si>
  <si>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</si>
  <si>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</si>
  <si>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</si>
  <si>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</si>
  <si>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</si>
  <si>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</si>
  <si>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</si>
  <si>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</si>
  <si>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</si>
  <si>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</si>
  <si>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</si>
  <si>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</si>
  <si>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</si>
  <si>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</si>
  <si>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</si>
  <si>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</si>
  <si>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</si>
  <si>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</si>
  <si>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</si>
  <si>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</si>
  <si>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</si>
  <si>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</si>
  <si>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</si>
  <si>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</si>
  <si>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</si>
  <si>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</si>
  <si>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</si>
  <si>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</si>
  <si>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</si>
  <si>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</si>
  <si>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</si>
  <si>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</si>
  <si>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</si>
  <si>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</si>
  <si>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</si>
  <si>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</si>
  <si>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</si>
  <si>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</si>
  <si>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</si>
  <si>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</si>
  <si>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</si>
  <si>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</si>
  <si>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</si>
  <si>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</si>
  <si>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</si>
  <si>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</si>
  <si>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</si>
  <si>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</si>
  <si>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</si>
  <si>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</si>
  <si>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</si>
  <si>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</si>
  <si>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</si>
  <si>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</si>
  <si>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</si>
  <si>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</si>
  <si>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</si>
  <si>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</si>
  <si>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</si>
  <si>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</si>
  <si>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</si>
  <si>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</si>
  <si>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</si>
  <si>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</si>
  <si>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</si>
  <si>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</si>
  <si>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</si>
  <si>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</si>
  <si>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</si>
  <si>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</si>
  <si>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</si>
  <si>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</si>
  <si>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</si>
  <si>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</si>
  <si>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</si>
  <si>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</si>
  <si>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</si>
  <si>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</si>
  <si>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</si>
  <si>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</si>
  <si>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</si>
  <si>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</si>
  <si>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</si>
  <si>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</si>
  <si>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</si>
  <si>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</si>
  <si>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</si>
  <si>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</si>
  <si>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</si>
  <si>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</si>
  <si>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</si>
  <si>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</si>
  <si>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</si>
  <si>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</si>
  <si>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</si>
  <si>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</si>
  <si>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</si>
  <si>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</si>
  <si>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</si>
  <si>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</si>
  <si>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</si>
  <si>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</si>
  <si>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</si>
  <si>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</si>
  <si>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</si>
  <si>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</si>
  <si>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</si>
  <si>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</si>
  <si>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</si>
  <si>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</si>
  <si>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</si>
  <si>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</si>
  <si>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</si>
  <si>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</si>
  <si>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</si>
  <si>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</si>
  <si>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</si>
  <si>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</si>
  <si>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</si>
  <si>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</si>
  <si>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</si>
  <si>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</si>
  <si>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</si>
  <si>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</si>
  <si>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</si>
  <si>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</si>
  <si>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</si>
  <si>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</si>
  <si>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</si>
  <si>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</si>
  <si>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</si>
  <si>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</si>
  <si>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</si>
  <si>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</si>
  <si>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</si>
  <si>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</si>
  <si>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</si>
  <si>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</si>
  <si>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</si>
  <si>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</si>
  <si>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</si>
  <si>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</si>
  <si>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</si>
  <si>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</si>
  <si>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</si>
  <si>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</si>
  <si>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</si>
  <si>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</si>
  <si>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</si>
  <si>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</si>
  <si>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</si>
  <si>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</si>
  <si>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</si>
  <si>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</si>
  <si>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</si>
  <si>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</si>
  <si>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</si>
  <si>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</si>
  <si>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</si>
  <si>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</si>
  <si>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</si>
  <si>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</si>
  <si>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</si>
  <si>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</si>
  <si>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</si>
  <si>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</si>
  <si>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</si>
  <si>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</si>
  <si>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</si>
  <si>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</si>
  <si>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</si>
  <si>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</si>
  <si>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</si>
  <si>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</si>
  <si>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</si>
  <si>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</si>
  <si>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</si>
  <si>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</si>
  <si>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</si>
  <si>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</si>
  <si>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</si>
  <si>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</si>
  <si>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</si>
  <si>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</si>
  <si>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</si>
  <si>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</si>
  <si>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</si>
  <si>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</si>
  <si>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</si>
  <si>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</si>
  <si>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</si>
  <si>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</si>
  <si>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</si>
  <si>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</si>
  <si>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</si>
  <si>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</si>
  <si>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</si>
  <si>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</si>
  <si>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</si>
  <si>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</si>
  <si>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</si>
  <si>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</si>
  <si>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</si>
  <si>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</si>
  <si>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</si>
  <si>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</si>
  <si>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</si>
  <si>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</si>
  <si>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</si>
  <si>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</si>
  <si>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</si>
  <si>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</si>
  <si>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</si>
  <si>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</si>
  <si>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</si>
  <si>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</si>
  <si>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</si>
  <si>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</si>
  <si>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</si>
  <si>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</si>
  <si>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</si>
  <si>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</si>
  <si>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</si>
  <si>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</si>
  <si>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</si>
  <si>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</si>
  <si>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</si>
  <si>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</si>
  <si>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</si>
  <si>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</si>
  <si>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</si>
  <si>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</si>
  <si>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</si>
  <si>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</si>
  <si>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</si>
  <si>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</si>
  <si>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</si>
  <si>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</si>
  <si>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</si>
  <si>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</si>
  <si>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</si>
  <si>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</si>
  <si>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</si>
  <si>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</si>
  <si>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</si>
  <si>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</si>
  <si>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</si>
  <si>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</si>
  <si>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</si>
  <si>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</si>
  <si>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</si>
  <si>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</si>
  <si>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</si>
  <si>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</si>
  <si>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</si>
  <si>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</si>
  <si>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</si>
  <si>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</si>
  <si>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</si>
  <si>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</si>
  <si>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</si>
  <si>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</si>
  <si>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</si>
  <si>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</si>
  <si>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</si>
  <si>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</si>
  <si>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</si>
  <si>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</si>
  <si>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</si>
  <si>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</si>
  <si>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</si>
  <si>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</si>
  <si>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</si>
  <si>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</si>
  <si>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</si>
  <si>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</si>
  <si>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</si>
  <si>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</si>
  <si>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</si>
  <si>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</si>
  <si>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</si>
  <si>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</si>
  <si>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</si>
  <si>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</si>
  <si>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</si>
  <si>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</si>
  <si>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</si>
  <si>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</si>
  <si>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</si>
  <si>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</si>
  <si>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</si>
  <si>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</si>
  <si>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</si>
  <si>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</si>
  <si>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</si>
  <si>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</si>
  <si>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</si>
  <si>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</si>
  <si>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</si>
  <si>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</si>
  <si>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</si>
  <si>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</si>
  <si>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</si>
  <si>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</si>
  <si>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</si>
  <si>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</si>
  <si>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</si>
  <si>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</si>
  <si>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</si>
  <si>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</si>
  <si>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</si>
  <si>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</si>
  <si>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</si>
  <si>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</si>
  <si>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</si>
  <si>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</si>
  <si>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</si>
  <si>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</si>
  <si>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</si>
  <si>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</si>
  <si>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</si>
  <si>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</si>
  <si>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</si>
  <si>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</si>
  <si>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</si>
  <si>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</si>
  <si>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</si>
  <si>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</si>
  <si>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</si>
  <si>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</si>
  <si>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</si>
  <si>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</si>
  <si>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</si>
  <si>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</si>
  <si>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</si>
  <si>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</si>
  <si>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</si>
  <si>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</si>
  <si>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</si>
  <si>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</si>
  <si>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</si>
  <si>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</si>
  <si>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</si>
  <si>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</si>
  <si>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</si>
  <si>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</si>
  <si>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</si>
  <si>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</si>
  <si>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</si>
  <si>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</si>
  <si>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</si>
  <si>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</si>
  <si>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</si>
  <si>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</si>
  <si>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</si>
  <si>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</si>
  <si>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</si>
  <si>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</si>
  <si>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</si>
  <si>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</si>
  <si>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</si>
  <si>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</si>
  <si>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</si>
  <si>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</si>
  <si>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</si>
  <si>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</si>
  <si>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</si>
  <si>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</si>
  <si>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</si>
  <si>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</si>
  <si>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</si>
  <si>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</si>
  <si>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</si>
  <si>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</si>
  <si>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</si>
  <si>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</si>
  <si>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</si>
  <si>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</si>
  <si>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</si>
  <si>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</si>
  <si>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</si>
  <si>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</si>
  <si>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</si>
  <si>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</si>
  <si>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</si>
  <si>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</si>
  <si>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</si>
  <si>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</si>
  <si>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</si>
  <si>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</si>
  <si>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</si>
  <si>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</si>
  <si>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</si>
  <si>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</si>
  <si>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</si>
  <si>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</si>
  <si>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</si>
  <si>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</si>
  <si>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</si>
  <si>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</si>
  <si>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</si>
  <si>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</si>
  <si>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</si>
  <si>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</si>
  <si>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</si>
  <si>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</si>
  <si>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</si>
  <si>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</si>
  <si>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</si>
  <si>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</si>
  <si>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</si>
  <si>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</si>
  <si>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</si>
  <si>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</si>
  <si>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</si>
  <si>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</si>
  <si>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</si>
  <si>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</si>
  <si>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</si>
  <si>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</si>
  <si>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</si>
  <si>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</si>
  <si>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</si>
  <si>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</si>
  <si>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</si>
  <si>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</si>
  <si>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</si>
  <si>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</si>
  <si>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</si>
  <si>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</si>
  <si>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</si>
  <si>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</si>
  <si>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</si>
  <si>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</si>
  <si>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</si>
  <si>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</si>
  <si>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</si>
  <si>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</si>
  <si>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</si>
  <si>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</si>
  <si>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</si>
  <si>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</si>
  <si>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</si>
  <si>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</si>
  <si>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</si>
  <si>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</si>
  <si>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</si>
  <si>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</si>
  <si>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</si>
  <si>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</si>
  <si>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</si>
  <si>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</si>
  <si>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</si>
  <si>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</si>
  <si>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</si>
  <si>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</si>
  <si>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</si>
  <si>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</si>
  <si>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</si>
  <si>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</si>
  <si>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</si>
  <si>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</si>
  <si>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</si>
  <si>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</si>
  <si>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</si>
  <si>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</si>
  <si>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</si>
  <si>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</si>
  <si>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</si>
  <si>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</si>
  <si>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</si>
  <si>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</si>
  <si>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</si>
  <si>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</si>
  <si>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</si>
  <si>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</si>
  <si>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</si>
  <si>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</si>
  <si>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</si>
  <si>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</si>
  <si>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</si>
  <si>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</si>
  <si>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</si>
  <si>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</si>
  <si>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</si>
  <si>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</si>
  <si>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</si>
  <si>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</si>
  <si>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</si>
  <si>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</si>
  <si>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</si>
  <si>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</si>
  <si>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</si>
  <si>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</si>
  <si>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</si>
  <si>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</si>
  <si>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</si>
  <si>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</si>
  <si>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</si>
  <si>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</si>
  <si>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</si>
  <si>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</si>
  <si>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</si>
  <si>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</si>
  <si>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</si>
  <si>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</si>
  <si>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</si>
  <si>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</si>
  <si>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</si>
  <si>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</si>
  <si>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</si>
  <si>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</si>
  <si>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</si>
  <si>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</si>
  <si>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</si>
  <si>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</si>
  <si>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</si>
  <si>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</si>
  <si>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</si>
  <si>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</si>
  <si>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</si>
  <si>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</si>
  <si>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</si>
  <si>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</si>
  <si>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</si>
  <si>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</si>
  <si>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</si>
  <si>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</si>
  <si>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</si>
  <si>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</si>
  <si>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</si>
  <si>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</si>
  <si>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</si>
  <si>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</si>
  <si>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</si>
  <si>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</si>
  <si>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</si>
  <si>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</si>
  <si>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</si>
  <si>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</si>
  <si>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</si>
  <si>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</si>
  <si>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</si>
  <si>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</si>
  <si>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</si>
  <si>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</si>
  <si>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</si>
  <si>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</si>
  <si>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</si>
  <si>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</si>
  <si>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</si>
  <si>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</si>
  <si>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</si>
  <si>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</si>
  <si>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</si>
  <si>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</si>
  <si>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</si>
  <si>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</si>
  <si>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</si>
  <si>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</si>
  <si>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</si>
  <si>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</si>
  <si>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</si>
  <si>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</si>
  <si>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</si>
  <si>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</si>
  <si>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</si>
  <si>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</si>
  <si>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</si>
  <si>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</si>
  <si>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</si>
  <si>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</si>
  <si>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</si>
  <si>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</si>
  <si>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</si>
  <si>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</si>
  <si>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</si>
  <si>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</si>
  <si>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</si>
  <si>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</si>
  <si>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</si>
  <si>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</si>
  <si>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</si>
  <si>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</si>
  <si>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</si>
  <si>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</si>
  <si>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</si>
  <si>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</si>
  <si>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</si>
  <si>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</si>
  <si>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</si>
  <si>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</si>
  <si>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</si>
  <si>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</si>
  <si>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</si>
  <si>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</si>
  <si>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</si>
  <si>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</si>
  <si>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</si>
  <si>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</si>
  <si>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</si>
  <si>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</si>
  <si>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</si>
  <si>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</si>
  <si>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</si>
  <si>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</si>
  <si>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</si>
  <si>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</si>
  <si>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</si>
  <si>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</si>
  <si>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</si>
  <si>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</si>
  <si>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</si>
  <si>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</si>
  <si>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</si>
  <si>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</si>
  <si>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</si>
  <si>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</si>
  <si>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</si>
  <si>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</si>
  <si>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</si>
  <si>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</si>
  <si>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</si>
  <si>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</si>
  <si>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</si>
  <si>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</si>
  <si>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</si>
  <si>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</si>
  <si>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</si>
  <si>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</si>
  <si>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</si>
  <si>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</si>
  <si>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</si>
  <si>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</si>
  <si>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</si>
  <si>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</si>
  <si>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</si>
  <si>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</si>
  <si>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</si>
  <si>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</si>
  <si>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</si>
  <si>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</si>
  <si>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</si>
  <si>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</si>
  <si>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</si>
  <si>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</si>
  <si>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</si>
  <si>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</si>
  <si>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</si>
  <si>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</si>
  <si>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</si>
  <si>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</si>
  <si>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</si>
  <si>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</si>
  <si>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</si>
  <si>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</si>
  <si>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</si>
  <si>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</si>
  <si>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</si>
  <si>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</si>
  <si>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</si>
  <si>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</si>
  <si>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</si>
  <si>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</si>
  <si>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</si>
  <si>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</si>
  <si>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</si>
  <si>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</si>
  <si>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</si>
  <si>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</si>
  <si>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</si>
  <si>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</si>
  <si>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</si>
  <si>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</si>
  <si>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</si>
  <si>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</si>
  <si>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</si>
  <si>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</si>
  <si>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</si>
  <si>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</si>
  <si>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</si>
  <si>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</si>
  <si>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</si>
  <si>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</si>
  <si>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</si>
  <si>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</si>
  <si>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</si>
  <si>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</si>
  <si>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</si>
  <si>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</si>
  <si>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</si>
  <si>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</si>
  <si>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</si>
  <si>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</si>
  <si>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</si>
  <si>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</si>
  <si>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</si>
  <si>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</si>
  <si>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</si>
  <si>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</si>
  <si>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</si>
  <si>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</si>
  <si>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</si>
  <si>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</si>
  <si>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</si>
  <si>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</si>
  <si>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</si>
  <si>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</si>
  <si>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</si>
  <si>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</si>
  <si>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</si>
  <si>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</si>
  <si>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</si>
  <si>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</si>
  <si>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</si>
  <si>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</si>
  <si>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</si>
  <si>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</si>
  <si>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</si>
  <si>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</si>
  <si>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</si>
  <si>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</si>
  <si>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</si>
  <si>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</si>
  <si>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</si>
  <si>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</si>
  <si>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</si>
  <si>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</si>
  <si>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</si>
  <si>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</si>
  <si>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</si>
  <si>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</si>
  <si>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</si>
  <si>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</si>
  <si>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</si>
  <si>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</si>
  <si>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</si>
  <si>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</si>
  <si>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</si>
  <si>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</si>
  <si>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</si>
  <si>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</si>
  <si>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</si>
  <si>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</si>
  <si>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</si>
  <si>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</si>
  <si>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</si>
  <si>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</si>
  <si>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</si>
  <si>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</si>
  <si>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</si>
  <si>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</si>
  <si>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</si>
  <si>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</si>
  <si>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</si>
  <si>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</si>
  <si>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</si>
  <si>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</si>
  <si>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</si>
  <si>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</si>
  <si>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</si>
  <si>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</si>
  <si>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</si>
  <si>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</si>
  <si>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</si>
  <si>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</si>
  <si>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</si>
  <si>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</si>
  <si>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</si>
  <si>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</si>
  <si>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</si>
  <si>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</si>
  <si>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</si>
  <si>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</si>
  <si>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</si>
  <si>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</si>
  <si>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</si>
  <si>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</si>
  <si>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</si>
  <si>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</si>
  <si>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</si>
  <si>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</si>
  <si>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</si>
  <si>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</si>
  <si>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</si>
  <si>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</si>
  <si>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</si>
  <si>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</si>
  <si>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</si>
  <si>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</si>
  <si>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</si>
  <si>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</si>
  <si>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</si>
  <si>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</si>
  <si>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</si>
  <si>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</si>
  <si>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</si>
  <si>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</si>
  <si>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</si>
  <si>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</si>
  <si>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</si>
  <si>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</si>
  <si>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</si>
  <si>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</si>
  <si>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</si>
  <si>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</si>
  <si>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</si>
  <si>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</si>
  <si>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</si>
  <si>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</si>
  <si>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</si>
  <si>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</si>
  <si>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</si>
  <si>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</si>
  <si>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</si>
  <si>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</si>
  <si>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</si>
  <si>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</si>
  <si>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</si>
  <si>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</si>
  <si>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</si>
  <si>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</si>
  <si>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</si>
  <si>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</si>
  <si>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</si>
  <si>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</si>
  <si>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</si>
  <si>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</si>
  <si>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</si>
  <si>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</si>
  <si>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</si>
  <si>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</si>
  <si>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</si>
  <si>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</si>
  <si>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</si>
  <si>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</si>
  <si>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</si>
  <si>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</si>
  <si>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</si>
  <si>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</si>
  <si>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</si>
  <si>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</si>
  <si>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</si>
  <si>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</si>
  <si>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</si>
  <si>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</si>
  <si>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</si>
  <si>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</si>
  <si>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</si>
  <si>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</si>
  <si>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</si>
  <si>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</si>
  <si>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</si>
  <si>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</si>
  <si>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</si>
  <si>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</si>
  <si>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</si>
  <si>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</si>
  <si>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</si>
  <si>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</si>
  <si>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</si>
  <si>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</si>
  <si>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</si>
  <si>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</si>
  <si>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</si>
  <si>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</si>
  <si>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</si>
  <si>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</si>
  <si>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</si>
  <si>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</si>
  <si>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</si>
  <si>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</si>
  <si>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</si>
  <si>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</si>
  <si>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</si>
  <si>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</si>
  <si>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</si>
  <si>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</si>
  <si>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</si>
  <si>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</si>
  <si>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</si>
  <si>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</si>
  <si>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</si>
  <si>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</si>
  <si>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</si>
  <si>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</si>
  <si>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</si>
  <si>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</si>
  <si>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</si>
  <si>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</si>
  <si>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</si>
  <si>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</si>
  <si>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</si>
  <si>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</si>
  <si>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</si>
  <si>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</si>
  <si>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</si>
  <si>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</si>
  <si>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</si>
  <si>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</si>
  <si>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</si>
  <si>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</si>
  <si>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</si>
  <si>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</si>
  <si>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</si>
  <si>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</si>
  <si>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</si>
  <si>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</si>
  <si>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</si>
  <si>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</si>
  <si>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</si>
  <si>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</si>
  <si>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</si>
  <si>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</si>
  <si>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</si>
  <si>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</si>
  <si>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</si>
  <si>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</si>
  <si>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</si>
  <si>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</si>
  <si>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</si>
  <si>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</si>
  <si>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</si>
  <si>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</si>
  <si>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</si>
  <si>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</si>
  <si>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</si>
  <si>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</si>
  <si>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</si>
  <si>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</si>
  <si>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</si>
  <si>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</si>
  <si>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</si>
  <si>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</si>
  <si>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</si>
  <si>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</si>
  <si>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</si>
  <si>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</si>
  <si>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</si>
  <si>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</si>
  <si>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</si>
  <si>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</si>
  <si>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</si>
  <si>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</si>
  <si>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</si>
  <si>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</si>
  <si>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</si>
  <si>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</si>
  <si>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</si>
  <si>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</si>
  <si>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</si>
  <si>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</si>
  <si>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</si>
  <si>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</si>
  <si>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</si>
  <si>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</si>
  <si>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</si>
  <si>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</si>
  <si>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</si>
  <si>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</si>
  <si>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</si>
  <si>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</si>
  <si>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</si>
  <si>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</si>
  <si>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</si>
  <si>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</si>
  <si>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</si>
  <si>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</si>
  <si>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</si>
  <si>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</si>
  <si>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</si>
  <si>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</si>
  <si>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</si>
  <si>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</si>
  <si>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</si>
  <si>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</si>
  <si>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</si>
  <si>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</si>
  <si>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</si>
  <si>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</si>
  <si>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</si>
  <si>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</si>
  <si>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</si>
  <si>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</si>
  <si>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</si>
  <si>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</si>
  <si>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</si>
  <si>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</si>
  <si>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</si>
  <si>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</si>
  <si>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</si>
  <si>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</si>
  <si>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</si>
  <si>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</si>
  <si>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</si>
  <si>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</si>
  <si>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</si>
  <si>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</si>
  <si>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</si>
  <si>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</si>
  <si>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</si>
  <si>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</si>
  <si>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</si>
  <si>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</si>
  <si>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</si>
  <si>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</si>
  <si>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</si>
  <si>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</si>
  <si>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</si>
  <si>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</si>
  <si>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</si>
  <si>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</si>
  <si>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</si>
  <si>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</si>
  <si>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</si>
  <si>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</si>
  <si>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</si>
  <si>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</si>
  <si>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</si>
  <si>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</si>
  <si>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</si>
  <si>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</si>
  <si>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</si>
  <si>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</si>
  <si>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</si>
  <si>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</si>
  <si>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</si>
  <si>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</si>
  <si>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</si>
  <si>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</si>
  <si>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</si>
  <si>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</si>
  <si>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</si>
  <si>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</si>
  <si>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</si>
  <si>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</si>
  <si>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</si>
  <si>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</si>
  <si>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</si>
  <si>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</si>
  <si>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</si>
  <si>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</si>
  <si>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</si>
  <si>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</si>
  <si>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</si>
  <si>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</si>
  <si>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</si>
  <si>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</si>
  <si>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</si>
  <si>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</si>
  <si>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</si>
  <si>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</si>
  <si>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</si>
  <si>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</si>
  <si>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</si>
  <si>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</si>
  <si>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</si>
  <si>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</si>
  <si>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</si>
  <si>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</si>
  <si>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</si>
  <si>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</si>
  <si>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</si>
  <si>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</si>
  <si>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</si>
  <si>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</si>
  <si>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</si>
  <si>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</si>
  <si>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</si>
  <si>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</si>
  <si>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</si>
  <si>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</si>
  <si>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</si>
  <si>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</si>
  <si>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</si>
  <si>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</si>
  <si>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</si>
  <si>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</si>
  <si>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</si>
  <si>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</si>
  <si>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</si>
  <si>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</si>
  <si>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</si>
  <si>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</si>
  <si>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</si>
  <si>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</si>
  <si>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</si>
  <si>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</si>
  <si>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</si>
  <si>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</si>
  <si>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</si>
  <si>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</si>
  <si>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</si>
  <si>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</si>
  <si>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</si>
  <si>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</si>
  <si>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</si>
  <si>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</si>
  <si>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</si>
  <si>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</si>
  <si>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</si>
  <si>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</si>
  <si>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</si>
  <si>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</si>
  <si>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</si>
  <si>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</si>
  <si>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</si>
  <si>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</si>
  <si>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</si>
  <si>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</si>
  <si>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</si>
  <si>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</si>
  <si>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</si>
  <si>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</si>
  <si>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</si>
  <si>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</si>
  <si>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</si>
  <si>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</si>
  <si>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</si>
  <si>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</si>
  <si>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</si>
  <si>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</si>
  <si>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</si>
  <si>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</si>
  <si>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</si>
  <si>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</si>
  <si>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</si>
  <si>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</si>
  <si>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</si>
  <si>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</si>
  <si>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</si>
  <si>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</si>
  <si>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</si>
  <si>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</si>
  <si>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</si>
  <si>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</si>
  <si>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</si>
  <si>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</si>
  <si>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</si>
  <si>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</si>
  <si>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</si>
  <si>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</si>
  <si>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</si>
  <si>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</si>
  <si>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</si>
  <si>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</si>
  <si>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</si>
  <si>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</si>
  <si>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</si>
  <si>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</si>
  <si>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</si>
  <si>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</si>
  <si>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</si>
  <si>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</si>
  <si>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</si>
  <si>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</si>
  <si>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</si>
  <si>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</si>
  <si>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</si>
  <si>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</si>
  <si>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</si>
  <si>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</si>
  <si>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</si>
  <si>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</si>
  <si>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</si>
  <si>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</si>
  <si>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</si>
  <si>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</si>
  <si>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</si>
  <si>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</si>
  <si>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</si>
  <si>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</si>
  <si>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</si>
  <si>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</si>
  <si>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</si>
  <si>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</si>
  <si>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</si>
  <si>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</si>
  <si>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</si>
  <si>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</si>
  <si>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</si>
  <si>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</si>
  <si>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</si>
  <si>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</si>
  <si>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</si>
  <si>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</si>
  <si>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</si>
  <si>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</si>
  <si>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</si>
  <si>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</si>
  <si>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</si>
  <si>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</si>
  <si>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</si>
  <si>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</si>
  <si>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</si>
  <si>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</si>
  <si>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</si>
  <si>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</si>
  <si>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</si>
  <si>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</si>
  <si>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</si>
  <si>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</si>
  <si>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</si>
  <si>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</si>
  <si>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</si>
  <si>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</si>
  <si>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</si>
  <si>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</si>
  <si>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</si>
  <si>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</si>
  <si>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</si>
  <si>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</si>
  <si>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</si>
  <si>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</si>
  <si>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</si>
  <si>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</si>
  <si>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</si>
  <si>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</si>
  <si>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</si>
  <si>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</si>
  <si>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</si>
  <si>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</si>
  <si>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</si>
  <si>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</si>
  <si>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</si>
  <si>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</si>
  <si>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</si>
  <si>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</si>
  <si>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</si>
  <si>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</si>
  <si>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</si>
  <si>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</si>
  <si>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</si>
  <si>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</si>
  <si>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</si>
  <si>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</si>
  <si>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</si>
  <si>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</si>
  <si>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</si>
  <si>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</si>
  <si>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</si>
  <si>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</si>
  <si>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</si>
  <si>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</si>
  <si>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</si>
  <si>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</si>
  <si>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</si>
  <si>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</si>
  <si>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</si>
  <si>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</si>
  <si>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</si>
  <si>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</si>
  <si>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</si>
  <si>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</si>
  <si>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</si>
  <si>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</si>
  <si>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</si>
  <si>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</si>
  <si>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</si>
  <si>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</si>
  <si>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</si>
  <si>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</si>
  <si>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</si>
  <si>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</si>
  <si>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</si>
  <si>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</si>
  <si>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</si>
  <si>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</si>
  <si>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</si>
  <si>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</si>
  <si>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</si>
  <si>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</si>
  <si>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</si>
  <si>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</si>
  <si>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</si>
  <si>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</si>
  <si>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</si>
  <si>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</si>
  <si>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</si>
  <si>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</si>
  <si>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</si>
  <si>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</si>
  <si>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</si>
  <si>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</si>
  <si>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</si>
  <si>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</si>
  <si>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</si>
  <si>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</si>
  <si>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</si>
  <si>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</si>
  <si>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</si>
  <si>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</si>
  <si>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</si>
  <si>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</si>
  <si>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</si>
  <si>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</si>
  <si>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</si>
  <si>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</si>
  <si>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</si>
  <si>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</si>
  <si>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</si>
  <si>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</si>
  <si>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</si>
  <si>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</si>
  <si>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</si>
  <si>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</si>
  <si>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</si>
  <si>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</si>
  <si>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</si>
  <si>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</si>
  <si>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</si>
  <si>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</si>
  <si>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</si>
  <si>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</si>
  <si>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</si>
  <si>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</si>
  <si>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</si>
  <si>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</si>
  <si>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</si>
  <si>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</si>
  <si>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</si>
  <si>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</si>
  <si>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</si>
  <si>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</si>
  <si>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</si>
  <si>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</si>
  <si>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</si>
  <si>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</si>
  <si>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</si>
  <si>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</si>
  <si>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</si>
  <si>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</si>
  <si>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</si>
  <si>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</si>
  <si>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</si>
  <si>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</si>
  <si>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</si>
  <si>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</si>
  <si>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</si>
  <si>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</si>
  <si>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</si>
  <si>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</si>
  <si>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</si>
  <si>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</si>
  <si>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</si>
  <si>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</si>
  <si>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</si>
  <si>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</si>
  <si>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</si>
  <si>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</si>
  <si>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</si>
  <si>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</si>
  <si>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</si>
  <si>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</si>
  <si>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</si>
  <si>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</si>
  <si>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</si>
  <si>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</si>
  <si>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</si>
  <si>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</si>
  <si>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</si>
  <si>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</si>
  <si>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</si>
  <si>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</si>
  <si>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</si>
  <si>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</si>
  <si>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</si>
  <si>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</si>
  <si>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</si>
  <si>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</si>
  <si>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</si>
  <si>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</si>
  <si>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</si>
  <si>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</si>
  <si>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</si>
  <si>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</si>
  <si>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</si>
  <si>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</si>
  <si>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</si>
  <si>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</si>
  <si>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</si>
  <si>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</si>
  <si>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</si>
  <si>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</si>
  <si>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</si>
  <si>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</si>
  <si>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</si>
  <si>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</si>
  <si>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</si>
  <si>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</si>
  <si>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</si>
  <si>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</si>
  <si>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</si>
  <si>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</si>
  <si>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</si>
  <si>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</si>
  <si>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</si>
  <si>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</si>
  <si>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</si>
  <si>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</si>
  <si>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</si>
  <si>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</si>
  <si>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</si>
  <si>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</si>
  <si>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</si>
  <si>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</si>
  <si>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</si>
  <si>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</si>
  <si>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</si>
  <si>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</si>
  <si>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</si>
  <si>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</si>
  <si>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</si>
  <si>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</si>
  <si>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</si>
  <si>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</si>
  <si>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</si>
  <si>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</si>
  <si>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</si>
  <si>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</si>
  <si>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</si>
  <si>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</si>
  <si>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</si>
  <si>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</si>
  <si>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</si>
  <si>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</si>
  <si>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</si>
  <si>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</si>
  <si>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</si>
  <si>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</si>
  <si>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</si>
  <si>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</si>
  <si>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</si>
  <si>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</si>
  <si>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</si>
  <si>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</si>
  <si>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</si>
  <si>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</si>
  <si>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</si>
  <si>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</si>
  <si>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</si>
  <si>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</si>
  <si>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</si>
  <si>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</si>
  <si>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</si>
  <si>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</si>
  <si>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</si>
  <si>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</si>
  <si>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</si>
  <si>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</si>
  <si>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</si>
  <si>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</si>
  <si>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</si>
  <si>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</si>
  <si>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</si>
  <si>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</si>
  <si>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</si>
  <si>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</si>
  <si>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</si>
  <si>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</si>
  <si>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</si>
  <si>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</si>
  <si>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</si>
  <si>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</si>
  <si>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</si>
  <si>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</si>
  <si>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</si>
  <si>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</si>
  <si>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</si>
  <si>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</si>
  <si>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</si>
  <si>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</si>
  <si>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</si>
  <si>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</si>
  <si>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</si>
  <si>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</si>
  <si>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</si>
  <si>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</si>
  <si>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</si>
  <si>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</si>
  <si>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</si>
  <si>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</si>
  <si>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</si>
  <si>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</si>
  <si>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</si>
  <si>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</si>
  <si>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</si>
  <si>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</si>
  <si>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</si>
  <si>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</si>
  <si>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</si>
  <si>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</si>
  <si>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</si>
  <si>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</si>
  <si>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</si>
  <si>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</si>
  <si>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</si>
  <si>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</si>
  <si>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</si>
  <si>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</si>
  <si>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</si>
  <si>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</si>
  <si>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</si>
  <si>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</si>
  <si>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</si>
  <si>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</si>
  <si>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</si>
  <si>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</si>
  <si>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</si>
  <si>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</si>
  <si>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</si>
  <si>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</si>
  <si>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</si>
  <si>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</si>
  <si>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</si>
  <si>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</si>
  <si>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</si>
  <si>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</si>
  <si>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</si>
  <si>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</si>
  <si>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</si>
  <si>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</si>
  <si>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</si>
  <si>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</si>
  <si>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</si>
  <si>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</si>
  <si>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</si>
  <si>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</si>
  <si>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</si>
  <si>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</si>
  <si>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</si>
  <si>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</si>
  <si>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</si>
  <si>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</si>
  <si>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</si>
  <si>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</si>
  <si>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</si>
  <si>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</si>
  <si>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</si>
  <si>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</si>
  <si>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</si>
  <si>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</si>
  <si>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</si>
  <si>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</si>
  <si>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</si>
  <si>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</si>
  <si>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</si>
  <si>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</si>
  <si>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</si>
  <si>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</si>
  <si>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</si>
  <si>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</si>
  <si>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</si>
  <si>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</si>
  <si>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</si>
  <si>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</si>
  <si>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</si>
  <si>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</si>
  <si>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</si>
  <si>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</si>
  <si>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</si>
  <si>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</si>
  <si>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</si>
  <si>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</si>
  <si>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</si>
  <si>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</si>
  <si>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</si>
  <si>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</si>
  <si>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</si>
  <si>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</si>
  <si>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</si>
  <si>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</si>
  <si>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</si>
  <si>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</si>
  <si>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</si>
  <si>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</si>
  <si>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</si>
  <si>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</si>
  <si>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</si>
  <si>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</si>
  <si>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</si>
  <si>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</si>
  <si>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</si>
  <si>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</si>
  <si>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</si>
  <si>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</si>
  <si>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</si>
  <si>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</si>
  <si>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</si>
  <si>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</si>
  <si>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</si>
  <si>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</si>
  <si>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</si>
  <si>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</si>
  <si>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</si>
  <si>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</si>
  <si>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</si>
  <si>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</si>
  <si>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</si>
  <si>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</si>
  <si>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</si>
  <si>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</si>
  <si>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</si>
  <si>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</si>
  <si>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</si>
  <si>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</si>
  <si>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</si>
  <si>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</si>
  <si>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</si>
  <si>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</si>
  <si>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</si>
  <si>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</si>
  <si>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</si>
  <si>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</si>
  <si>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</si>
  <si>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</si>
  <si>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</si>
  <si>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</si>
  <si>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</si>
  <si>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</si>
  <si>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</si>
  <si>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</si>
  <si>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</si>
  <si>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</si>
  <si>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</si>
  <si>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</si>
  <si>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</si>
  <si>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</si>
  <si>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</si>
  <si>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</si>
  <si>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</si>
  <si>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</si>
  <si>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</si>
  <si>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</si>
  <si>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</si>
  <si>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</si>
  <si>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</si>
  <si>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</si>
  <si>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</si>
  <si>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</si>
  <si>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</si>
  <si>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</si>
  <si>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</si>
  <si>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</si>
  <si>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</si>
  <si>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</si>
  <si>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</si>
  <si>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</si>
  <si>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</si>
  <si>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</si>
  <si>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</si>
  <si>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</si>
  <si>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</si>
  <si>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</si>
  <si>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</si>
  <si>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</si>
  <si>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</si>
  <si>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</si>
  <si>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</si>
  <si>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</si>
  <si>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</si>
  <si>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</si>
  <si>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</si>
  <si>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</si>
  <si>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</si>
  <si>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</si>
  <si>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</si>
  <si>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</si>
  <si>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</si>
  <si>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</si>
  <si>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</si>
  <si>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</si>
  <si>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</si>
  <si>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</si>
  <si>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</si>
  <si>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</si>
  <si>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</si>
  <si>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</si>
  <si>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</si>
  <si>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</si>
  <si>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</si>
  <si>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</si>
  <si>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</si>
  <si>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</si>
  <si>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</si>
  <si>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</si>
  <si>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</si>
  <si>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</si>
  <si>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</si>
  <si>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</si>
  <si>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</si>
  <si>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</si>
  <si>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</si>
  <si>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</si>
  <si>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</si>
  <si>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</si>
  <si>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</si>
  <si>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</si>
  <si>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</si>
  <si>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</si>
  <si>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</si>
  <si>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</si>
  <si>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</si>
  <si>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</si>
  <si>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</si>
  <si>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</si>
  <si>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</si>
  <si>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</si>
  <si>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</si>
  <si>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</si>
  <si>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</si>
  <si>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</si>
  <si>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</si>
  <si>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</si>
  <si>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</si>
  <si>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</si>
  <si>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</si>
  <si>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</si>
  <si>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</si>
  <si>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</si>
  <si>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</si>
  <si>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</si>
  <si>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</si>
  <si>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</si>
  <si>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</si>
  <si>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</si>
  <si>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</si>
  <si>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</si>
  <si>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</si>
  <si>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</si>
  <si>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</si>
  <si>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</si>
  <si>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</si>
  <si>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</si>
  <si>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</si>
  <si>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</si>
  <si>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</si>
  <si>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</si>
  <si>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</si>
  <si>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</si>
  <si>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</si>
  <si>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</si>
  <si>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</si>
  <si>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</si>
  <si>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</si>
  <si>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</si>
  <si>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</si>
  <si>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</si>
  <si>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</si>
  <si>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</si>
  <si>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</si>
  <si>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</si>
  <si>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</si>
  <si>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</si>
  <si>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</si>
  <si>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</si>
  <si>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</si>
  <si>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</si>
  <si>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</si>
  <si>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</si>
  <si>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</si>
  <si>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</si>
  <si>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</si>
  <si>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</si>
  <si>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</si>
  <si>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</si>
  <si>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</si>
  <si>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</si>
  <si>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</si>
  <si>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</si>
  <si>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</si>
  <si>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</si>
  <si>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</si>
  <si>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</si>
  <si>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</si>
  <si>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</si>
  <si>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</si>
  <si>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</si>
  <si>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</si>
  <si>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</si>
  <si>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</si>
  <si>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</si>
  <si>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</si>
  <si>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</si>
  <si>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</si>
  <si>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</si>
  <si>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</si>
  <si>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</si>
  <si>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</si>
  <si>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</si>
  <si>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</si>
  <si>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</si>
  <si>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</si>
  <si>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</si>
  <si>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</si>
  <si>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</si>
  <si>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</si>
  <si>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</si>
  <si>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</si>
  <si>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</si>
  <si>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</si>
  <si>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</si>
  <si>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</si>
  <si>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</si>
  <si>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</si>
  <si>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</si>
  <si>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</si>
  <si>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</si>
  <si>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</si>
  <si>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</si>
  <si>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</si>
  <si>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</si>
  <si>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</si>
  <si>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</si>
  <si>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</si>
  <si>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</si>
  <si>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</si>
  <si>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</si>
  <si>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</si>
  <si>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</si>
  <si>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</si>
  <si>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</si>
  <si>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</si>
  <si>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</si>
  <si>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</si>
  <si>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</si>
  <si>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</si>
  <si>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</si>
  <si>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</si>
  <si>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</si>
  <si>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</si>
  <si>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</si>
  <si>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</si>
  <si>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</si>
  <si>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</si>
  <si>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</si>
  <si>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</si>
  <si>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</si>
  <si>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</si>
  <si>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</si>
  <si>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</si>
  <si>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</si>
  <si>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</si>
  <si>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</si>
  <si>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</si>
  <si>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</si>
  <si>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</si>
  <si>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</si>
  <si>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</si>
  <si>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</si>
  <si>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</si>
  <si>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</si>
  <si>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</si>
  <si>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</si>
  <si>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</si>
  <si>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</si>
  <si>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</si>
  <si>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</si>
  <si>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</si>
  <si>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</si>
  <si>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</si>
  <si>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</si>
  <si>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</si>
  <si>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</si>
  <si>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</si>
  <si>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</si>
  <si>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</si>
  <si>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</si>
  <si>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</si>
  <si>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</si>
  <si>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</si>
  <si>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</si>
  <si>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</si>
  <si>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</si>
  <si>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</si>
  <si>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</si>
  <si>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</si>
  <si>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</si>
  <si>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</si>
  <si>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</si>
  <si>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</si>
  <si>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</si>
  <si>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</si>
  <si>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</si>
  <si>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</si>
  <si>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</si>
  <si>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</si>
  <si>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</si>
  <si>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</si>
  <si>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</si>
  <si>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</si>
  <si>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</si>
  <si>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</si>
  <si>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</si>
  <si>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</si>
  <si>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</si>
  <si>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</si>
  <si>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</si>
  <si>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</si>
  <si>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</si>
  <si>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</si>
  <si>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</si>
  <si>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</si>
  <si>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</si>
  <si>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</si>
  <si>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</si>
  <si>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</si>
  <si>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</si>
  <si>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</si>
  <si>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</si>
  <si>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</si>
  <si>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</si>
  <si>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</si>
  <si>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</si>
  <si>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</si>
  <si>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</si>
  <si>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</si>
  <si>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</si>
  <si>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</si>
  <si>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</si>
  <si>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</si>
  <si>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</si>
  <si>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</si>
  <si>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</si>
  <si>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</si>
  <si>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</si>
  <si>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</si>
  <si>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</si>
  <si>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</si>
  <si>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</si>
  <si>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</si>
  <si>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</si>
  <si>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</si>
  <si>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</si>
  <si>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</si>
  <si>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</si>
  <si>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</si>
  <si>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</si>
  <si>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</si>
  <si>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</si>
  <si>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</si>
  <si>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</si>
  <si>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</si>
  <si>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</si>
  <si>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</si>
  <si>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</si>
  <si>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</si>
  <si>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</si>
  <si>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</si>
  <si>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</si>
  <si>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</si>
  <si>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</si>
  <si>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</si>
  <si>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</si>
  <si>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</si>
  <si>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</si>
  <si>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</si>
  <si>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</si>
  <si>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</si>
  <si>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</si>
  <si>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</si>
  <si>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</si>
  <si>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</si>
  <si>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</si>
  <si>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</si>
  <si>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</si>
  <si>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</si>
  <si>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</si>
  <si>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</si>
  <si>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</si>
  <si>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</si>
  <si>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</si>
  <si>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</si>
  <si>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</si>
  <si>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</si>
  <si>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</si>
  <si>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</si>
  <si>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</si>
  <si>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</si>
  <si>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</si>
  <si>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</si>
  <si>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</si>
  <si>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</si>
  <si>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</si>
  <si>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</si>
  <si>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</si>
  <si>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</si>
  <si>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</si>
  <si>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</si>
  <si>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</si>
  <si>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</si>
  <si>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</si>
  <si>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</si>
  <si>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</si>
  <si>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</si>
  <si>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</si>
  <si>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</si>
  <si>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</si>
  <si>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</si>
  <si>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</si>
  <si>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</si>
  <si>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</si>
  <si>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</si>
  <si>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</si>
  <si>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</si>
  <si>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</si>
  <si>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</si>
  <si>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</si>
  <si>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</si>
  <si>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</si>
  <si>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</si>
  <si>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</si>
  <si>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</si>
  <si>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</si>
  <si>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</si>
  <si>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</si>
  <si>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</si>
  <si>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</si>
  <si>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</si>
  <si>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</si>
  <si>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</si>
  <si>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</si>
  <si>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</si>
  <si>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</si>
  <si>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</si>
  <si>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</si>
  <si>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</si>
  <si>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</si>
  <si>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</si>
  <si>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</si>
  <si>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</si>
  <si>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</si>
  <si>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</si>
  <si>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</si>
  <si>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</si>
  <si>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</si>
  <si>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</si>
  <si>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</si>
  <si>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</si>
  <si>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</si>
  <si>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</si>
  <si>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</si>
  <si>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</si>
  <si>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</si>
  <si>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</si>
  <si>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</si>
  <si>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</si>
  <si>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</si>
  <si>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</si>
  <si>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</si>
  <si>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</si>
  <si>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</si>
  <si>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</si>
  <si>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</si>
  <si>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</si>
  <si>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</si>
  <si>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</si>
  <si>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</si>
  <si>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</si>
  <si>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</si>
  <si>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</si>
  <si>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</si>
  <si>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</si>
  <si>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</si>
  <si>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</si>
  <si>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</si>
  <si>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</si>
  <si>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</si>
  <si>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</si>
  <si>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</si>
  <si>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</si>
  <si>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</si>
  <si>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</si>
  <si>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</si>
  <si>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</si>
  <si>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</si>
  <si>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</si>
  <si>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</si>
  <si>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</si>
  <si>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</si>
  <si>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</si>
  <si>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</si>
  <si>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</si>
  <si>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</si>
  <si>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</si>
  <si>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</si>
  <si>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</si>
  <si>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</si>
  <si>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</si>
  <si>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</si>
  <si>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</si>
  <si>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</si>
  <si>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</si>
  <si>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</si>
  <si>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</si>
  <si>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</si>
  <si>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</si>
  <si>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</si>
  <si>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</si>
  <si>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</si>
  <si>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</si>
  <si>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</si>
  <si>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</si>
  <si>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</si>
  <si>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</si>
  <si>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</si>
  <si>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</si>
  <si>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</si>
  <si>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</si>
  <si>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</si>
  <si>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</si>
  <si>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</si>
  <si>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</si>
  <si>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</si>
  <si>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</si>
  <si>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</si>
  <si>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</si>
  <si>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</si>
  <si>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</si>
  <si>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</si>
  <si>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</si>
  <si>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</si>
  <si>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</si>
  <si>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</si>
  <si>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</si>
  <si>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</si>
  <si>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</si>
  <si>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</si>
  <si>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</si>
  <si>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</si>
  <si>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</si>
  <si>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</si>
  <si>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</si>
  <si>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</si>
  <si>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</si>
  <si>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</si>
  <si>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</si>
  <si>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</si>
  <si>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</si>
  <si>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</si>
  <si>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</si>
  <si>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</si>
  <si>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</si>
  <si>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</si>
  <si>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</si>
  <si>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</si>
  <si>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</si>
  <si>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</si>
  <si>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</si>
  <si>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</si>
  <si>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</si>
  <si>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</si>
  <si>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</si>
  <si>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</si>
  <si>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</si>
  <si>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</si>
  <si>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</si>
  <si>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</si>
  <si>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</si>
  <si>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</si>
  <si>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</si>
  <si>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</si>
  <si>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</si>
  <si>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</si>
  <si>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</si>
  <si>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</si>
  <si>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</si>
  <si>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</si>
  <si>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</si>
  <si>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</si>
  <si>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</si>
  <si>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</si>
  <si>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</si>
  <si>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</si>
  <si>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</si>
  <si>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</si>
  <si>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</si>
  <si>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</si>
  <si>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</si>
  <si>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</si>
  <si>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</si>
  <si>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</si>
  <si>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</si>
  <si>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</si>
  <si>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</si>
  <si>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</si>
  <si>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</si>
  <si>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</si>
  <si>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</si>
  <si>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</si>
  <si>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</si>
  <si>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</si>
  <si>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</si>
  <si>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</si>
  <si>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</si>
  <si>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</si>
  <si>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</si>
  <si>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</si>
  <si>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</si>
  <si>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</si>
  <si>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</si>
  <si>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</si>
  <si>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</si>
  <si>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</si>
  <si>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</si>
  <si>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</si>
  <si>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</si>
  <si>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</si>
  <si>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</si>
  <si>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</si>
  <si>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</si>
  <si>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</si>
  <si>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</si>
  <si>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</si>
  <si>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</si>
  <si>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</si>
  <si>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</si>
  <si>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</si>
  <si>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</si>
  <si>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</si>
  <si>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</si>
  <si>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</si>
  <si>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</si>
  <si>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</si>
  <si>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</si>
  <si>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</si>
  <si>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</si>
  <si>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</si>
  <si>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</si>
  <si>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</si>
  <si>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</si>
  <si>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</si>
  <si>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</si>
  <si>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</si>
  <si>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</si>
  <si>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</si>
  <si>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</si>
  <si>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</si>
  <si>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</si>
  <si>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</si>
  <si>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</si>
  <si>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</si>
  <si>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</si>
  <si>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</si>
  <si>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</si>
  <si>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</si>
  <si>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</si>
  <si>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</si>
  <si>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</si>
  <si>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</si>
  <si>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</si>
  <si>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</si>
  <si>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</si>
  <si>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</si>
  <si>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</si>
  <si>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</si>
  <si>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</si>
  <si>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</si>
  <si>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</si>
  <si>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</si>
  <si>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</si>
  <si>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</si>
  <si>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</si>
  <si>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</si>
  <si>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</si>
  <si>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</si>
  <si>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</si>
  <si>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</si>
  <si>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</si>
  <si>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</si>
  <si>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</si>
  <si>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</si>
  <si>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</si>
  <si>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</si>
  <si>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</si>
  <si>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</si>
  <si>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</si>
  <si>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</si>
  <si>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</si>
  <si>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</si>
  <si>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</si>
  <si>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</si>
  <si>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</si>
  <si>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</si>
  <si>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</si>
  <si>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</si>
  <si>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</si>
  <si>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</si>
  <si>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</si>
  <si>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</si>
  <si>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</si>
  <si>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</si>
  <si>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</si>
  <si>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</si>
  <si>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</si>
  <si>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</si>
  <si>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</si>
  <si>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</si>
  <si>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</si>
  <si>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</si>
  <si>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</si>
  <si>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</si>
  <si>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</si>
  <si>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</si>
  <si>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</si>
  <si>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</si>
  <si>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</si>
  <si>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</si>
  <si>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</si>
  <si>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</si>
  <si>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</si>
  <si>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</si>
  <si>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</si>
  <si>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</si>
  <si>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</si>
  <si>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</si>
  <si>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</si>
  <si>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</si>
  <si>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</si>
  <si>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</si>
  <si>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</si>
  <si>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</si>
  <si>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</si>
  <si>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</si>
  <si>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</si>
  <si>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</si>
  <si>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</si>
  <si>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</si>
  <si>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</si>
  <si>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</si>
  <si>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</si>
  <si>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</si>
  <si>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</si>
  <si>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</si>
  <si>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</si>
  <si>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</si>
  <si>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</si>
  <si>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</si>
  <si>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</si>
  <si>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</si>
  <si>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</si>
  <si>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</si>
  <si>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</si>
  <si>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</si>
  <si>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</si>
  <si>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</si>
  <si>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</si>
  <si>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</si>
  <si>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</si>
  <si>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</si>
  <si>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</si>
  <si>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</si>
  <si>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</si>
  <si>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</si>
  <si>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</si>
  <si>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</si>
  <si>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</si>
  <si>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</si>
  <si>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</si>
  <si>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</si>
  <si>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</si>
  <si>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</si>
  <si>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</si>
  <si>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</si>
  <si>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</si>
  <si>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</si>
  <si>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</si>
  <si>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</si>
  <si>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</si>
  <si>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</si>
  <si>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</si>
  <si>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</si>
  <si>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</si>
  <si>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</si>
  <si>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</si>
  <si>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</si>
  <si>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</si>
  <si>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</si>
  <si>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</si>
  <si>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</si>
  <si>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</si>
  <si>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</si>
  <si>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</si>
  <si>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</si>
  <si>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</si>
  <si>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</si>
  <si>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</si>
  <si>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</si>
  <si>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</si>
  <si>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</si>
  <si>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</si>
  <si>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</si>
  <si>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</si>
  <si>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</si>
  <si>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</si>
  <si>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</si>
  <si>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</si>
  <si>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</si>
  <si>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</si>
  <si>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</si>
  <si>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</si>
  <si>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</si>
  <si>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</si>
  <si>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</si>
  <si>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</si>
  <si>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</si>
  <si>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</si>
  <si>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</si>
  <si>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</si>
  <si>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</si>
  <si>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</si>
  <si>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</si>
  <si>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</si>
  <si>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</si>
  <si>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</si>
  <si>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</si>
  <si>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</si>
  <si>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</si>
  <si>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</si>
  <si>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</si>
  <si>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</si>
  <si>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</si>
  <si>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</si>
  <si>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</si>
  <si>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</si>
  <si>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</si>
  <si>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</si>
  <si>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</si>
  <si>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</si>
  <si>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</si>
  <si>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</si>
  <si>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</si>
  <si>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</si>
  <si>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</si>
  <si>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</si>
  <si>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</si>
  <si>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</si>
  <si>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</si>
  <si>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</si>
  <si>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</si>
  <si>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</si>
  <si>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</si>
  <si>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</si>
  <si>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</si>
  <si>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</si>
  <si>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</si>
  <si>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</si>
  <si>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</si>
  <si>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</si>
  <si>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</si>
  <si>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</si>
  <si>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</si>
  <si>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</si>
  <si>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</si>
  <si>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</si>
  <si>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</si>
  <si>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</si>
  <si>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</si>
  <si>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</si>
  <si>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</si>
  <si>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</si>
  <si>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</si>
  <si>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</si>
  <si>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</si>
  <si>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</si>
  <si>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</si>
  <si>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</si>
  <si>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</si>
  <si>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</si>
  <si>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</si>
  <si>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</si>
  <si>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</si>
  <si>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</si>
  <si>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</si>
  <si>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</si>
  <si>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</si>
  <si>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</si>
  <si>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</si>
  <si>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</si>
  <si>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</si>
  <si>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</si>
  <si>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</si>
  <si>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</si>
  <si>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</si>
  <si>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</si>
  <si>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</si>
  <si>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</si>
  <si>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</si>
  <si>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</si>
  <si>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</si>
  <si>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</si>
  <si>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</si>
  <si>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</si>
  <si>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</si>
  <si>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</si>
  <si>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</si>
  <si>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</si>
  <si>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</si>
  <si>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</si>
  <si>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</si>
  <si>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</si>
  <si>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</si>
  <si>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</si>
  <si>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</si>
  <si>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</si>
  <si>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</si>
  <si>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</si>
  <si>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</si>
  <si>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</si>
  <si>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</si>
  <si>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</si>
  <si>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</si>
  <si>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</si>
  <si>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</si>
  <si>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</si>
  <si>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</si>
  <si>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</si>
  <si>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</si>
  <si>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</si>
  <si>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</si>
  <si>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</si>
  <si>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</si>
  <si>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</si>
  <si>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</si>
  <si>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</si>
  <si>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</si>
  <si>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</si>
  <si>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</si>
  <si>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</si>
  <si>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</si>
  <si>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</si>
  <si>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</si>
  <si>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</si>
  <si>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</si>
  <si>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</si>
  <si>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</si>
  <si>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</si>
  <si>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</si>
  <si>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</si>
  <si>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</si>
  <si>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</si>
  <si>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</si>
  <si>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</si>
  <si>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</si>
  <si>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</si>
  <si>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</si>
  <si>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</si>
  <si>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</si>
  <si>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</si>
  <si>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</si>
  <si>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</si>
  <si>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</si>
  <si>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</si>
  <si>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</si>
  <si>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</si>
  <si>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</si>
  <si>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</si>
  <si>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</si>
  <si>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</si>
  <si>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</si>
  <si>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</si>
  <si>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</si>
  <si>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</si>
  <si>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</si>
  <si>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</si>
  <si>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</si>
  <si>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</si>
  <si>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</si>
  <si>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</si>
  <si>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</si>
  <si>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</si>
  <si>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</si>
  <si>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</si>
  <si>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</si>
  <si>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</si>
  <si>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</si>
  <si>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</si>
  <si>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</si>
  <si>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</si>
  <si>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</si>
  <si>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</si>
  <si>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</si>
  <si>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</si>
  <si>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</si>
  <si>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</si>
  <si>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</si>
  <si>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</si>
  <si>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</si>
  <si>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</si>
  <si>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</si>
  <si>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</si>
  <si>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</si>
  <si>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</si>
  <si>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</si>
  <si>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</si>
  <si>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</si>
  <si>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</si>
  <si>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</si>
  <si>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</si>
  <si>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</si>
  <si>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</si>
  <si>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</si>
  <si>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</si>
  <si>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</si>
  <si>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</si>
  <si>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</si>
  <si>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</si>
  <si>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</si>
  <si>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</si>
  <si>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</si>
  <si>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</si>
  <si>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</si>
  <si>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</si>
  <si>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</si>
  <si>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</si>
  <si>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</si>
  <si>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</si>
  <si>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</si>
  <si>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</si>
  <si>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</si>
  <si>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</si>
  <si>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</si>
  <si>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</si>
  <si>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</si>
  <si>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</si>
  <si>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</si>
  <si>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</si>
  <si>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</si>
  <si>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</si>
  <si>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</si>
  <si>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</si>
  <si>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</si>
  <si>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</si>
  <si>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</si>
  <si>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</si>
  <si>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</si>
  <si>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</si>
  <si>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</si>
  <si>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</si>
  <si>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</si>
  <si>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</si>
  <si>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</si>
  <si>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</si>
  <si>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</si>
  <si>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</si>
  <si>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</si>
  <si>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</si>
  <si>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</si>
  <si>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</si>
  <si>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</si>
  <si>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</si>
  <si>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</si>
  <si>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</si>
  <si>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</si>
  <si>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</si>
  <si>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</si>
  <si>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</si>
  <si>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</si>
  <si>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</si>
  <si>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</si>
  <si>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</si>
  <si>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</si>
  <si>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</si>
  <si>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</si>
  <si>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</si>
  <si>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</si>
  <si>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</si>
  <si>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</si>
  <si>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</si>
  <si>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</si>
  <si>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</si>
  <si>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</si>
  <si>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</si>
  <si>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</si>
  <si>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</si>
  <si>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</si>
  <si>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</si>
  <si>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</si>
  <si>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</si>
  <si>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</si>
  <si>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</si>
  <si>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</si>
  <si>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</si>
  <si>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</si>
  <si>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</si>
  <si>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</si>
  <si>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</si>
  <si>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</si>
  <si>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</si>
  <si>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</si>
  <si>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</si>
  <si>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</si>
  <si>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</si>
  <si>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</si>
  <si>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</si>
  <si>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</si>
  <si>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</si>
  <si>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</si>
  <si>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</si>
  <si>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</si>
  <si>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</si>
  <si>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</si>
  <si>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</si>
  <si>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</si>
  <si>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</si>
  <si>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</si>
  <si>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</si>
  <si>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</si>
  <si>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</si>
  <si>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</si>
  <si>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</si>
  <si>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</si>
  <si>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</si>
  <si>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</si>
  <si>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</si>
  <si>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</si>
  <si>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</si>
  <si>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</si>
  <si>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</si>
  <si>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</si>
  <si>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</si>
  <si>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</si>
  <si>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</si>
  <si>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</si>
  <si>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</si>
  <si>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</si>
  <si>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</si>
  <si>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</si>
  <si>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</si>
  <si>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</si>
  <si>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</si>
  <si>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</si>
  <si>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</si>
  <si>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</si>
  <si>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</si>
  <si>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</si>
  <si>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</si>
  <si>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</si>
  <si>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</si>
  <si>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</si>
  <si>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</si>
  <si>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</si>
  <si>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</si>
  <si>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</si>
  <si>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</si>
  <si>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</si>
  <si>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</si>
  <si>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</si>
  <si>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</si>
  <si>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</si>
  <si>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</si>
  <si>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</si>
  <si>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</si>
  <si>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</si>
  <si>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</si>
  <si>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</si>
  <si>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</si>
  <si>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</si>
  <si>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</si>
  <si>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</si>
  <si>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</si>
  <si>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</si>
  <si>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</si>
  <si>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</si>
  <si>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</si>
  <si>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</si>
  <si>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</si>
  <si>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</si>
  <si>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</si>
  <si>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</si>
  <si>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</si>
  <si>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</si>
  <si>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</si>
  <si>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</si>
  <si>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</si>
  <si>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</si>
  <si>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</si>
  <si>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</si>
  <si>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</si>
  <si>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</si>
  <si>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</si>
  <si>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</si>
  <si>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</si>
  <si>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</si>
  <si>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</si>
  <si>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</si>
  <si>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</si>
  <si>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</si>
  <si>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</si>
  <si>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</si>
  <si>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</si>
  <si>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</si>
  <si>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</si>
  <si>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</si>
  <si>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</si>
  <si>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</si>
  <si>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</si>
  <si>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</si>
  <si>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</si>
  <si>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</si>
  <si>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</si>
  <si>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</si>
  <si>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</si>
  <si>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</si>
  <si>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</si>
  <si>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</si>
  <si>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</si>
  <si>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</si>
  <si>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</si>
  <si>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</si>
  <si>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</si>
  <si>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</si>
  <si>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</si>
  <si>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</si>
  <si>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</si>
  <si>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</si>
  <si>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</si>
  <si>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</si>
  <si>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</si>
  <si>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</si>
  <si>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</si>
  <si>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</si>
  <si>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</si>
  <si>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</si>
  <si>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</si>
  <si>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</si>
  <si>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</si>
  <si>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</si>
  <si>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</si>
  <si>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</si>
  <si>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</si>
  <si>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</si>
  <si>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</si>
  <si>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</si>
  <si>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</si>
  <si>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</si>
  <si>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</si>
  <si>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</si>
  <si>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</si>
  <si>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</si>
  <si>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</si>
  <si>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</si>
  <si>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</si>
  <si>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</si>
  <si>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</si>
  <si>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</si>
  <si>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</si>
  <si>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</si>
  <si>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</si>
  <si>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</si>
  <si>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</si>
  <si>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</si>
  <si>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</si>
  <si>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</si>
  <si>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</si>
  <si>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</si>
  <si>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</si>
  <si>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</si>
  <si>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</si>
  <si>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</si>
  <si>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</si>
  <si>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</si>
  <si>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</si>
  <si>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</si>
  <si>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</si>
  <si>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</si>
  <si>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</si>
  <si>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</si>
  <si>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</si>
  <si>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</si>
  <si>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</si>
  <si>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</si>
  <si>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</si>
  <si>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</si>
  <si>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</si>
  <si>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</si>
  <si>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</si>
  <si>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</si>
  <si>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</si>
  <si>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</si>
  <si>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</si>
  <si>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</si>
  <si>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</si>
  <si>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</si>
  <si>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</si>
  <si>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</si>
  <si>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</si>
  <si>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</si>
  <si>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</si>
  <si>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</si>
  <si>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</si>
  <si>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</si>
  <si>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</si>
  <si>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</si>
  <si>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</si>
  <si>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</si>
  <si>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</si>
  <si>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</si>
  <si>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</si>
  <si>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</si>
  <si>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</si>
  <si>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</si>
  <si>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</si>
  <si>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</si>
  <si>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</si>
  <si>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</si>
  <si>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</si>
  <si>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</si>
  <si>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</si>
  <si>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</si>
  <si>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</si>
  <si>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</si>
  <si>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</si>
  <si>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</si>
  <si>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</si>
  <si>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</si>
  <si>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</si>
  <si>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</si>
  <si>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</si>
  <si>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</si>
  <si>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</si>
  <si>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</si>
  <si>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</si>
  <si>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</si>
  <si>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</si>
  <si>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</si>
  <si>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</si>
  <si>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</si>
  <si>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</si>
  <si>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</si>
  <si>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</si>
  <si>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</si>
  <si>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</si>
  <si>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</si>
  <si>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</si>
  <si>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</si>
  <si>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</si>
  <si>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</si>
  <si>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</si>
  <si>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</si>
  <si>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</si>
  <si>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</si>
  <si>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</si>
  <si>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</si>
  <si>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</si>
  <si>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</si>
  <si>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</si>
  <si>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</si>
  <si>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</si>
  <si>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</si>
  <si>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</si>
  <si>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</si>
  <si>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</si>
  <si>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</si>
  <si>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</si>
  <si>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</si>
  <si>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</si>
  <si>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</si>
  <si>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</si>
  <si>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</si>
  <si>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</si>
  <si>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</si>
  <si>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</si>
  <si>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</si>
  <si>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</si>
  <si>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</si>
  <si>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</si>
  <si>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</si>
  <si>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</si>
  <si>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</si>
  <si>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</si>
  <si>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</si>
  <si>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</si>
  <si>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</si>
  <si>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</si>
  <si>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</si>
  <si>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</si>
  <si>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</si>
  <si>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</si>
  <si>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</si>
  <si>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</si>
  <si>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</si>
  <si>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</si>
  <si>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</si>
  <si>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</si>
  <si>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</si>
  <si>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</si>
  <si>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</si>
  <si>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</si>
  <si>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</si>
  <si>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</si>
  <si>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</si>
  <si>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</si>
  <si>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</si>
  <si>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</si>
  <si>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</si>
  <si>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</si>
  <si>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</si>
  <si>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</si>
  <si>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</si>
  <si>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</si>
  <si>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</si>
  <si>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</si>
  <si>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</si>
  <si>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</si>
  <si>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</si>
  <si>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</si>
  <si>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</si>
  <si>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</si>
  <si>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</si>
  <si>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</si>
  <si>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</si>
  <si>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</si>
  <si>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</si>
  <si>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</si>
  <si>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</si>
  <si>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</si>
  <si>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</si>
  <si>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</si>
  <si>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</si>
  <si>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</si>
  <si>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</si>
  <si>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</si>
  <si>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</si>
  <si>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</si>
  <si>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</si>
  <si>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</si>
  <si>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</si>
  <si>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</si>
  <si>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</si>
  <si>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</si>
  <si>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</si>
  <si>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</si>
  <si>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</si>
  <si>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</si>
  <si>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</si>
  <si>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</si>
  <si>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</si>
  <si>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</si>
  <si>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</si>
  <si>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</si>
  <si>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</si>
  <si>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</si>
  <si>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</si>
  <si>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</si>
  <si>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</si>
  <si>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</si>
  <si>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</si>
  <si>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</si>
  <si>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</si>
  <si>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</si>
  <si>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</si>
  <si>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</si>
  <si>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</si>
  <si>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</si>
  <si>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</si>
  <si>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</si>
  <si>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</si>
  <si>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</si>
  <si>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</si>
  <si>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</si>
  <si>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</si>
  <si>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</si>
  <si>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</si>
  <si>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</si>
  <si>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</si>
  <si>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</si>
  <si>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</si>
  <si>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</si>
  <si>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</si>
  <si>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</si>
  <si>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</si>
  <si>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</si>
  <si>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</si>
  <si>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</si>
  <si>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</si>
  <si>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</si>
  <si>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</si>
  <si>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</si>
  <si>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</si>
  <si>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</si>
  <si>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</si>
  <si>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</si>
  <si>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</si>
  <si>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</si>
  <si>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</si>
  <si>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</si>
  <si>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</si>
  <si>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</si>
  <si>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</si>
  <si>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</si>
  <si>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</si>
  <si>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</si>
  <si>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</si>
  <si>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</si>
  <si>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</si>
  <si>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</si>
  <si>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</si>
  <si>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</si>
  <si>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</si>
  <si>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</si>
  <si>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</si>
  <si>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</si>
  <si>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</si>
  <si>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</si>
  <si>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</si>
  <si>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</si>
  <si>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</si>
  <si>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</si>
  <si>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</si>
  <si>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</si>
  <si>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</si>
  <si>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</si>
  <si>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</si>
  <si>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</si>
  <si>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</si>
  <si>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</si>
  <si>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</si>
  <si>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</si>
  <si>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</si>
  <si>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</si>
  <si>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</si>
  <si>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</si>
  <si>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</si>
  <si>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</si>
  <si>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</si>
  <si>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</si>
  <si>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</si>
  <si>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</si>
  <si>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</si>
  <si>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</si>
  <si>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</si>
  <si>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</si>
  <si>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</si>
  <si>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</si>
  <si>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</si>
  <si>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</si>
  <si>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</si>
  <si>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</si>
  <si>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</si>
  <si>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</si>
  <si>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</si>
  <si>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</si>
  <si>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</si>
  <si>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</si>
  <si>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</si>
  <si>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</si>
  <si>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</si>
  <si>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</si>
  <si>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</si>
  <si>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</si>
  <si>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</si>
  <si>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</si>
  <si>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</si>
  <si>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</si>
  <si>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</si>
  <si>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</si>
  <si>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</si>
  <si>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</si>
  <si>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</si>
  <si>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</si>
  <si>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</si>
  <si>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</si>
  <si>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</si>
  <si>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</si>
  <si>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</si>
  <si>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</si>
  <si>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</si>
  <si>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</si>
  <si>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</si>
  <si>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</si>
  <si>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</si>
  <si>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</si>
  <si>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</si>
  <si>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</si>
  <si>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</si>
  <si>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</si>
  <si>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</si>
  <si>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</si>
  <si>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</si>
  <si>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</si>
  <si>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</si>
  <si>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</si>
  <si>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</si>
  <si>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</si>
  <si>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</si>
  <si>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</si>
  <si>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</si>
  <si>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</si>
  <si>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</si>
  <si>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</si>
  <si>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</si>
  <si>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</si>
  <si>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</si>
  <si>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</si>
  <si>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</si>
  <si>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</si>
  <si>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</si>
  <si>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</si>
  <si>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</si>
  <si>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</si>
  <si>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</si>
  <si>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</si>
  <si>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</si>
  <si>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</si>
  <si>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</si>
  <si>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</si>
  <si>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</si>
  <si>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</si>
  <si>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</si>
  <si>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</si>
  <si>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</si>
  <si>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</si>
  <si>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</si>
  <si>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</si>
  <si>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</si>
  <si>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</si>
  <si>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</si>
  <si>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</si>
  <si>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</si>
  <si>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</si>
  <si>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</si>
  <si>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</si>
  <si>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</si>
  <si>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</si>
  <si>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</si>
  <si>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</si>
  <si>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</si>
  <si>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</si>
  <si>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</si>
  <si>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</si>
  <si>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</si>
  <si>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</si>
  <si>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</si>
  <si>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</si>
  <si>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</si>
  <si>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</si>
  <si>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</si>
  <si>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</si>
  <si>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</si>
  <si>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</si>
  <si>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</si>
  <si>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</si>
  <si>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</si>
  <si>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</si>
  <si>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</si>
  <si>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</si>
  <si>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</si>
  <si>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</si>
  <si>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</si>
  <si>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</si>
  <si>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</si>
  <si>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</si>
  <si>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</si>
  <si>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</si>
  <si>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</si>
  <si>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</si>
  <si>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</si>
  <si>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</si>
  <si>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</si>
  <si>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</si>
  <si>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</si>
  <si>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</si>
  <si>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</si>
  <si>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</si>
  <si>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</si>
  <si>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</si>
  <si>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</si>
  <si>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</si>
  <si>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</si>
  <si>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</si>
  <si>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</si>
  <si>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</si>
  <si>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</si>
  <si>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</si>
  <si>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</si>
  <si>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</si>
  <si>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</si>
  <si>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</si>
  <si>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</si>
  <si>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</si>
  <si>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</si>
  <si>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</si>
  <si>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</si>
  <si>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</si>
  <si>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</si>
  <si>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</si>
  <si>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</si>
  <si>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</si>
  <si>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</si>
  <si>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</si>
  <si>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</si>
  <si>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</si>
  <si>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</si>
  <si>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</si>
  <si>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</si>
  <si>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</si>
  <si>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</si>
  <si>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</si>
  <si>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</si>
  <si>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</si>
  <si>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</si>
  <si>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</si>
  <si>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</si>
  <si>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</si>
  <si>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</si>
  <si>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</si>
  <si>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</si>
  <si>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</si>
  <si>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</si>
  <si>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</si>
  <si>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</si>
  <si>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</si>
  <si>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</si>
  <si>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</si>
  <si>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</si>
  <si>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</si>
  <si>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</si>
  <si>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</si>
  <si>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</si>
  <si>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</si>
  <si>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</si>
  <si>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</si>
  <si>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</si>
  <si>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</si>
  <si>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</si>
  <si>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</si>
  <si>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</si>
  <si>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</si>
  <si>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</si>
  <si>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</si>
  <si>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</si>
  <si>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</si>
  <si>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</si>
  <si>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</si>
  <si>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</si>
  <si>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</si>
  <si>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</si>
  <si>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</si>
  <si>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</si>
  <si>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</si>
  <si>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</si>
  <si>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</si>
  <si>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</si>
  <si>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</si>
  <si>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</si>
  <si>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</si>
  <si>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</si>
  <si>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</si>
  <si>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</si>
  <si>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</si>
  <si>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</si>
  <si>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</si>
  <si>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</si>
  <si>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</si>
  <si>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</si>
  <si>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</si>
  <si>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</si>
  <si>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</si>
  <si>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</si>
  <si>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</si>
  <si>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</si>
  <si>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</si>
  <si>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</si>
  <si>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</si>
  <si>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</si>
  <si>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</si>
  <si>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</si>
  <si>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</si>
  <si>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</si>
  <si>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</si>
  <si>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</si>
  <si>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</si>
  <si>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</si>
  <si>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</si>
  <si>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</si>
  <si>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</si>
  <si>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</si>
  <si>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</si>
  <si>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</si>
  <si>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</si>
  <si>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</si>
  <si>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</si>
  <si>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</si>
  <si>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</si>
  <si>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</si>
  <si>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</si>
  <si>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</si>
  <si>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</si>
  <si>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</si>
  <si>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</si>
  <si>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</si>
  <si>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</si>
  <si>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</si>
  <si>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</si>
  <si>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</si>
  <si>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</si>
  <si>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</si>
  <si>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</si>
  <si>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</si>
  <si>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</si>
  <si>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</si>
  <si>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</si>
  <si>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</si>
  <si>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</si>
  <si>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</si>
  <si>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</si>
  <si>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</si>
  <si>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</si>
  <si>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</si>
  <si>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</si>
  <si>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</si>
  <si>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</si>
  <si>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</si>
  <si>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</si>
  <si>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</si>
  <si>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</si>
  <si>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</si>
  <si>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</si>
  <si>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</si>
  <si>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</si>
  <si>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</si>
  <si>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</si>
  <si>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</si>
  <si>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</si>
  <si>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</si>
  <si>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</si>
  <si>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</si>
  <si>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</si>
  <si>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</si>
  <si>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</si>
  <si>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</si>
  <si>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</si>
  <si>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</si>
  <si>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</si>
  <si>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</si>
  <si>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</si>
  <si>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</si>
  <si>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</si>
  <si>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</si>
  <si>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</si>
  <si>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</si>
  <si>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</si>
  <si>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</si>
  <si>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</si>
  <si>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</si>
  <si>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</si>
  <si>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</si>
  <si>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</si>
  <si>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</si>
  <si>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</si>
  <si>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</si>
  <si>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</si>
  <si>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</si>
  <si>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</si>
  <si>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</si>
  <si>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</si>
  <si>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</si>
  <si>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</si>
  <si>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</si>
  <si>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</si>
  <si>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</si>
  <si>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</si>
  <si>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</si>
  <si>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</si>
  <si>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</si>
  <si>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</si>
  <si>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</si>
  <si>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</si>
  <si>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</si>
  <si>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</si>
  <si>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</si>
  <si>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</si>
  <si>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</si>
  <si>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</si>
  <si>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</si>
  <si>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</si>
  <si>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</si>
  <si>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</si>
  <si>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</si>
  <si>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</si>
  <si>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</si>
  <si>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</si>
  <si>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</si>
  <si>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</si>
  <si>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</si>
  <si>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</si>
  <si>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</si>
  <si>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</si>
  <si>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</si>
  <si>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</si>
  <si>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</si>
  <si>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</si>
  <si>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</si>
  <si>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</si>
  <si>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</si>
  <si>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</si>
  <si>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</si>
  <si>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</si>
  <si>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</si>
  <si>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</si>
  <si>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</si>
  <si>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</si>
  <si>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</si>
  <si>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</si>
  <si>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</si>
  <si>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</si>
  <si>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</si>
  <si>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</si>
  <si>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</si>
  <si>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</si>
  <si>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</si>
  <si>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</si>
  <si>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</si>
  <si>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</si>
  <si>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</si>
  <si>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</si>
  <si>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</si>
  <si>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</si>
  <si>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</si>
  <si>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</si>
  <si>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</si>
  <si>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</si>
  <si>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</si>
  <si>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</si>
  <si>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</si>
  <si>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</si>
  <si>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</si>
  <si>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</si>
  <si>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</si>
  <si>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</si>
  <si>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</si>
  <si>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</si>
  <si>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</si>
  <si>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</si>
  <si>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</si>
  <si>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</si>
  <si>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</si>
  <si>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</si>
  <si>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</si>
  <si>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</si>
  <si>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</si>
  <si>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</si>
  <si>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</si>
  <si>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</si>
  <si>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</si>
  <si>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</si>
  <si>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</si>
  <si>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</si>
  <si>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</si>
  <si>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</si>
  <si>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</si>
  <si>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</si>
  <si>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</si>
  <si>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</si>
  <si>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</si>
  <si>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</si>
  <si>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</si>
  <si>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</si>
  <si>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</si>
  <si>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</si>
  <si>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</si>
  <si>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</si>
  <si>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</si>
  <si>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</si>
  <si>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</si>
  <si>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</si>
  <si>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</si>
  <si>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</si>
  <si>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</si>
  <si>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</si>
  <si>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</si>
  <si>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</si>
  <si>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</si>
  <si>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</si>
  <si>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</si>
  <si>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</si>
  <si>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</si>
  <si>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</si>
  <si>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</si>
  <si>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</si>
  <si>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</si>
  <si>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</si>
  <si>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</si>
  <si>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</si>
  <si>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</si>
  <si>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</si>
  <si>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</si>
  <si>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</si>
  <si>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</si>
  <si>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</si>
  <si>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</si>
  <si>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</si>
  <si>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</si>
  <si>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</si>
  <si>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</si>
  <si>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</si>
  <si>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</si>
  <si>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</si>
  <si>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</si>
  <si>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</si>
  <si>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</si>
  <si>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</si>
  <si>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</si>
  <si>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</si>
  <si>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</si>
  <si>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</si>
  <si>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</si>
  <si>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</si>
  <si>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</si>
  <si>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</si>
  <si>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</si>
  <si>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</si>
  <si>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</si>
  <si>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</si>
  <si>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</si>
  <si>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</si>
  <si>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</si>
  <si>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</si>
  <si>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</si>
  <si>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</si>
  <si>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</si>
  <si>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</si>
  <si>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</si>
  <si>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</si>
  <si>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</si>
  <si>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</si>
  <si>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</si>
  <si>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</si>
  <si>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</si>
  <si>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</si>
  <si>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</si>
  <si>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</si>
  <si>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</si>
  <si>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</si>
  <si>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</si>
  <si>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</si>
  <si>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</si>
  <si>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</si>
  <si>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</si>
  <si>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</si>
  <si>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</si>
  <si>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</si>
  <si>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</si>
  <si>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</si>
  <si>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</si>
  <si>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</si>
  <si>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</si>
  <si>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</si>
  <si>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</si>
  <si>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</si>
  <si>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</si>
  <si>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</si>
  <si>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</si>
  <si>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</si>
  <si>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</si>
  <si>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</si>
  <si>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</si>
  <si>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</si>
  <si>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</si>
  <si>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</si>
  <si>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</si>
  <si>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</si>
  <si>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</si>
  <si>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</si>
  <si>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</si>
  <si>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</si>
  <si>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</si>
  <si>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</si>
  <si>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</si>
  <si>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</si>
  <si>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</si>
  <si>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</si>
  <si>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</si>
  <si>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</si>
  <si>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</si>
  <si>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</si>
  <si>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</si>
  <si>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</si>
  <si>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</si>
  <si>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</si>
  <si>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</si>
  <si>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</si>
  <si>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</si>
  <si>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</si>
  <si>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</si>
  <si>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</si>
  <si>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</si>
  <si>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</si>
  <si>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</si>
  <si>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</si>
  <si>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</si>
  <si>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</si>
  <si>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</si>
  <si>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</si>
  <si>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</si>
  <si>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</si>
  <si>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</si>
  <si>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</si>
  <si>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</si>
  <si>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</si>
  <si>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</si>
  <si>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</si>
  <si>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</si>
  <si>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</si>
  <si>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</si>
  <si>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</si>
  <si>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</si>
  <si>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</si>
  <si>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</si>
  <si>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</si>
  <si>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</si>
  <si>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</si>
  <si>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</si>
  <si>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</si>
  <si>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</si>
  <si>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</si>
  <si>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</si>
  <si>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</si>
  <si>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</si>
  <si>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</si>
  <si>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</si>
  <si>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</si>
  <si>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</si>
  <si>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</si>
  <si>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</si>
  <si>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</si>
  <si>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</si>
  <si>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</si>
  <si>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</si>
  <si>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</si>
  <si>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</si>
  <si>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</si>
  <si>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</si>
  <si>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</si>
  <si>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</si>
  <si>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</si>
  <si>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</si>
  <si>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</si>
  <si>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</si>
  <si>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</si>
  <si>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</si>
  <si>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</si>
  <si>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</si>
  <si>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</si>
  <si>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</si>
  <si>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</si>
  <si>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</si>
  <si>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</si>
  <si>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</si>
  <si>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</si>
  <si>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</si>
  <si>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</si>
  <si>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</si>
  <si>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</si>
  <si>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</si>
  <si>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</si>
  <si>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</si>
  <si>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</si>
  <si>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</si>
  <si>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</si>
  <si>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</si>
  <si>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</si>
  <si>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</si>
  <si>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</si>
  <si>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</si>
  <si>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</si>
  <si>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</si>
  <si>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</si>
  <si>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</si>
  <si>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</si>
  <si>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</si>
  <si>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</si>
  <si>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</si>
  <si>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</si>
  <si>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</si>
  <si>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</si>
  <si>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</si>
  <si>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</si>
  <si>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</si>
  <si>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</si>
  <si>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</si>
  <si>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</si>
  <si>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</si>
  <si>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</si>
  <si>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</si>
  <si>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</si>
  <si>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</si>
  <si>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</si>
  <si>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</si>
  <si>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</si>
  <si>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</si>
  <si>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</si>
  <si>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</si>
  <si>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</si>
  <si>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</si>
  <si>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</si>
  <si>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</si>
  <si>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</si>
  <si>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</si>
  <si>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</si>
  <si>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</si>
  <si>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</si>
  <si>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</si>
  <si>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</si>
  <si>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</si>
  <si>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</si>
  <si>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</si>
  <si>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</si>
  <si>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</si>
  <si>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</si>
  <si>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</si>
  <si>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</si>
  <si>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</si>
  <si>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</si>
  <si>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</si>
  <si>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</si>
  <si>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</si>
  <si>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</si>
  <si>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</si>
  <si>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</si>
  <si>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</si>
  <si>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</si>
  <si>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</si>
  <si>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</si>
  <si>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</si>
  <si>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</si>
  <si>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</si>
  <si>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</si>
  <si>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</si>
  <si>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</si>
  <si>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</si>
  <si>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</si>
  <si>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</si>
  <si>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</si>
  <si>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</si>
  <si>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</si>
  <si>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</si>
  <si>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</si>
  <si>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</si>
  <si>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</si>
  <si>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</si>
  <si>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</si>
  <si>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</si>
  <si>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</si>
  <si>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</si>
  <si>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</si>
  <si>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</si>
  <si>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</si>
  <si>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</si>
  <si>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</si>
  <si>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</si>
  <si>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</si>
  <si>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</si>
  <si>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</si>
  <si>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</si>
  <si>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</si>
  <si>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</si>
  <si>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</si>
  <si>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</si>
  <si>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</si>
  <si>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</si>
  <si>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</si>
  <si>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</si>
  <si>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</si>
  <si>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</si>
  <si>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</si>
  <si>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</si>
  <si>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</si>
  <si>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</si>
  <si>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</si>
  <si>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</si>
  <si>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</si>
  <si>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</si>
  <si>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</si>
  <si>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</si>
  <si>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</si>
  <si>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</si>
  <si>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</si>
  <si>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</si>
  <si>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</si>
  <si>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</si>
  <si>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</si>
  <si>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</si>
  <si>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</si>
  <si>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</si>
  <si>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</si>
  <si>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</si>
  <si>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</si>
  <si>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</si>
  <si>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</si>
  <si>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</si>
  <si>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</si>
  <si>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</si>
  <si>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</si>
  <si>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</si>
  <si>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</si>
  <si>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</si>
  <si>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</si>
  <si>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</si>
  <si>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</si>
  <si>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</si>
  <si>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</si>
  <si>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</si>
  <si>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</si>
  <si>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</si>
  <si>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</si>
  <si>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</si>
  <si>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</si>
  <si>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</si>
  <si>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</si>
  <si>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</si>
  <si>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</si>
  <si>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</si>
  <si>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</si>
  <si>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</si>
  <si>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</si>
  <si>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</si>
  <si>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</si>
  <si>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</si>
  <si>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</si>
  <si>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</si>
  <si>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</si>
  <si>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</si>
  <si>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</si>
  <si>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</si>
  <si>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</si>
  <si>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</si>
  <si>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</si>
  <si>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</si>
  <si>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</si>
  <si>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</si>
  <si>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</si>
  <si>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</si>
  <si>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</si>
  <si>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</si>
  <si>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</si>
  <si>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</si>
  <si>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</si>
  <si>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</si>
  <si>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</si>
  <si>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</si>
  <si>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</si>
  <si>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</si>
  <si>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</si>
  <si>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</si>
  <si>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</si>
  <si>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</si>
  <si>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</si>
  <si>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</si>
  <si>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</si>
  <si>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</si>
  <si>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</si>
  <si>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</si>
  <si>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</si>
  <si>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</si>
  <si>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</si>
  <si>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</si>
  <si>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</si>
  <si>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</si>
  <si>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</si>
  <si>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</si>
  <si>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</si>
  <si>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</si>
  <si>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</si>
  <si>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</si>
  <si>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</si>
  <si>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</si>
  <si>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</si>
  <si>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</si>
  <si>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</si>
  <si>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</si>
  <si>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</si>
  <si>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</si>
  <si>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</si>
  <si>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</si>
  <si>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</si>
  <si>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</si>
  <si>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</si>
  <si>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</si>
  <si>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</si>
  <si>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</si>
  <si>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</si>
  <si>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</si>
  <si>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</si>
  <si>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</si>
  <si>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</si>
  <si>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</si>
  <si>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</si>
  <si>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</si>
  <si>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</si>
  <si>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</si>
  <si>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</si>
  <si>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</si>
  <si>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</si>
  <si>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</si>
  <si>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</si>
  <si>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</si>
  <si>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</si>
  <si>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</si>
  <si>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</si>
  <si>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</si>
  <si>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</si>
  <si>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</si>
  <si>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</si>
  <si>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</si>
  <si>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</si>
  <si>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</si>
  <si>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</si>
  <si>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</si>
  <si>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</si>
  <si>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</si>
  <si>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</si>
  <si>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</si>
  <si>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</si>
  <si>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</si>
  <si>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</si>
  <si>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</si>
  <si>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</si>
  <si>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</si>
  <si>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</si>
  <si>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</si>
  <si>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</si>
  <si>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</si>
  <si>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</si>
  <si>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</si>
  <si>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</si>
  <si>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</si>
  <si>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</si>
  <si>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</si>
  <si>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</si>
  <si>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</si>
  <si>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</si>
  <si>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</si>
  <si>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</si>
  <si>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</si>
  <si>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</si>
  <si>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</si>
  <si>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</si>
  <si>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</si>
  <si>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</si>
  <si>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</si>
  <si>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</si>
  <si>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</si>
  <si>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</si>
  <si>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</si>
  <si>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</si>
  <si>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</si>
  <si>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</si>
  <si>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</si>
  <si>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</si>
  <si>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</si>
  <si>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</si>
  <si>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</si>
  <si>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</si>
  <si>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</si>
  <si>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</si>
  <si>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</si>
  <si>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</si>
  <si>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</si>
  <si>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</si>
  <si>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</si>
  <si>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</si>
  <si>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</si>
  <si>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</si>
  <si>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</si>
  <si>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</si>
  <si>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</si>
  <si>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</si>
  <si>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</si>
  <si>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</si>
  <si>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</si>
  <si>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</si>
  <si>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</si>
  <si>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</si>
  <si>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</si>
  <si>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</si>
  <si>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</si>
  <si>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</si>
  <si>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</si>
  <si>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</si>
  <si>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</si>
  <si>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</si>
  <si>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</si>
  <si>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</si>
  <si>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</si>
  <si>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</si>
  <si>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</si>
  <si>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</si>
  <si>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</si>
  <si>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</si>
  <si>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</si>
  <si>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</si>
  <si>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</si>
  <si>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</si>
  <si>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</si>
  <si>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</si>
  <si>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</si>
  <si>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</si>
  <si>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</si>
  <si>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</si>
  <si>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</si>
  <si>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</si>
  <si>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</si>
  <si>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</si>
  <si>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</si>
  <si>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</si>
  <si>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</si>
  <si>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</si>
  <si>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</si>
  <si>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</si>
  <si>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</si>
  <si>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</si>
  <si>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</si>
  <si>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</si>
  <si>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</si>
  <si>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</si>
  <si>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</si>
  <si>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</si>
  <si>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</si>
  <si>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</si>
  <si>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</si>
  <si>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</si>
  <si>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</si>
  <si>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</si>
  <si>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</si>
  <si>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</si>
  <si>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</si>
  <si>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</si>
  <si>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</si>
  <si>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</si>
  <si>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</si>
  <si>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</si>
  <si>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</si>
  <si>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</si>
  <si>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</si>
  <si>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</si>
  <si>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</si>
  <si>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</si>
  <si>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</si>
  <si>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</si>
  <si>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</si>
  <si>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</si>
  <si>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</si>
  <si>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</si>
  <si>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</si>
  <si>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</si>
  <si>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</si>
  <si>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</si>
  <si>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</si>
  <si>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</si>
  <si>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</si>
  <si>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</si>
  <si>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</si>
  <si>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</si>
  <si>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</si>
  <si>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</si>
  <si>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</si>
  <si>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</si>
  <si>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</si>
  <si>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</si>
  <si>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</si>
  <si>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</si>
  <si>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</si>
  <si>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</si>
  <si>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</si>
  <si>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</si>
  <si>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</si>
  <si>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</si>
  <si>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</si>
  <si>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</si>
  <si>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</si>
  <si>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</si>
  <si>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</si>
  <si>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</si>
  <si>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</si>
  <si>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</si>
  <si>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</si>
  <si>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</si>
  <si>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</si>
  <si>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</si>
  <si>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</si>
  <si>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</si>
  <si>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</si>
  <si>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</si>
  <si>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</si>
  <si>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</si>
  <si>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</si>
  <si>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</si>
  <si>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</si>
  <si>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</si>
  <si>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</si>
  <si>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</si>
  <si>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</si>
  <si>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</si>
  <si>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</si>
  <si>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</si>
  <si>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</si>
  <si>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</si>
  <si>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</si>
  <si>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</si>
  <si>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</si>
  <si>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</si>
  <si>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</si>
  <si>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</si>
  <si>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</si>
  <si>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</si>
  <si>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</si>
  <si>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</si>
  <si>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</si>
  <si>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</si>
  <si>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</si>
  <si>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</si>
  <si>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</si>
  <si>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</si>
  <si>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</si>
  <si>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</si>
  <si>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</si>
  <si>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</si>
  <si>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</si>
  <si>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</si>
  <si>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</si>
  <si>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</si>
  <si>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</si>
  <si>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</si>
  <si>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</si>
  <si>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</si>
  <si>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</si>
  <si>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</si>
  <si>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</si>
  <si>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</si>
  <si>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</si>
  <si>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</si>
  <si>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</si>
  <si>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</si>
  <si>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</si>
  <si>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</si>
  <si>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</si>
  <si>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</si>
  <si>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</si>
  <si>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</si>
  <si>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</si>
  <si>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</si>
  <si>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</si>
  <si>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</si>
  <si>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</si>
  <si>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</si>
  <si>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</si>
  <si>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</si>
  <si>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</si>
  <si>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</si>
  <si>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</si>
  <si>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</si>
  <si>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</si>
  <si>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</si>
  <si>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</si>
  <si>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</si>
  <si>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</si>
  <si>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</si>
  <si>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</si>
  <si>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</si>
  <si>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</si>
  <si>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</si>
  <si>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</si>
  <si>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</si>
  <si>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</si>
  <si>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</si>
  <si>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</si>
  <si>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</si>
  <si>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</si>
  <si>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</si>
  <si>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</si>
  <si>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</si>
  <si>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</si>
  <si>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</si>
  <si>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</si>
  <si>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</si>
  <si>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</si>
  <si>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</si>
  <si>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</si>
  <si>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</si>
  <si>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</si>
  <si>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</si>
  <si>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</si>
  <si>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</si>
  <si>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</si>
  <si>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</si>
  <si>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</si>
  <si>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</si>
  <si>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</si>
  <si>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</si>
  <si>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</si>
  <si>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</si>
  <si>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</si>
  <si>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</si>
  <si>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</si>
  <si>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</si>
  <si>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</si>
  <si>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</si>
  <si>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</si>
  <si>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</si>
  <si>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</si>
  <si>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</si>
  <si>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</si>
  <si>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</si>
  <si>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</si>
  <si>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</si>
  <si>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</si>
  <si>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</si>
  <si>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</si>
  <si>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</si>
  <si>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</si>
  <si>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</si>
  <si>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</si>
  <si>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</si>
  <si>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</si>
  <si>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</si>
  <si>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</si>
  <si>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</si>
  <si>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</si>
  <si>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</si>
  <si>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</si>
  <si>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</si>
  <si>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</si>
  <si>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</si>
  <si>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</si>
  <si>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</si>
  <si>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</si>
  <si>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</si>
  <si>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</si>
  <si>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</si>
  <si>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</si>
  <si>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</si>
  <si>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</si>
  <si>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</si>
  <si>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</si>
  <si>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</si>
  <si>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</si>
  <si>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</si>
  <si>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</si>
  <si>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</si>
  <si>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</si>
  <si>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</si>
  <si>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</si>
  <si>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</si>
  <si>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</si>
  <si>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</si>
  <si>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</si>
  <si>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</si>
  <si>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</si>
  <si>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</si>
  <si>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</si>
  <si>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</si>
  <si>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</si>
  <si>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</si>
  <si>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</si>
  <si>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</si>
  <si>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</si>
  <si>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</si>
  <si>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</si>
  <si>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</si>
  <si>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</si>
  <si>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</si>
  <si>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</si>
  <si>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</si>
  <si>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</si>
  <si>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</si>
  <si>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</si>
  <si>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</si>
  <si>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</si>
  <si>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</si>
  <si>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</si>
  <si>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</si>
  <si>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</si>
  <si>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</si>
  <si>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</si>
  <si>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</si>
  <si>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</si>
  <si>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</si>
  <si>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</si>
  <si>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</si>
  <si>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</si>
  <si>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</si>
  <si>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</si>
  <si>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</si>
  <si>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</si>
  <si>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</si>
  <si>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</si>
  <si>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</si>
  <si>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</si>
  <si>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</si>
  <si>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</si>
  <si>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</si>
  <si>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</si>
  <si>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</si>
  <si>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</si>
  <si>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</si>
  <si>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</si>
  <si>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</si>
  <si>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</si>
  <si>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</si>
  <si>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</si>
  <si>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</si>
  <si>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</si>
  <si>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</si>
  <si>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</si>
  <si>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</si>
  <si>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</si>
  <si>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</si>
  <si>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</si>
  <si>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</si>
  <si>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</si>
  <si>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</si>
  <si>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</si>
  <si>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</si>
  <si>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</si>
  <si>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</si>
  <si>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</si>
  <si>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</si>
  <si>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</si>
  <si>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</si>
  <si>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</si>
  <si>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</si>
  <si>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</si>
  <si>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</si>
  <si>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</si>
  <si>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</si>
  <si>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</si>
  <si>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</si>
  <si>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</si>
  <si>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</si>
  <si>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</si>
  <si>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</si>
  <si>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</si>
  <si>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</si>
  <si>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</si>
  <si>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</si>
  <si>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</si>
  <si>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</si>
  <si>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</si>
  <si>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</si>
  <si>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</si>
  <si>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</si>
  <si>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</si>
  <si>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</si>
  <si>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</si>
  <si>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</si>
  <si>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</si>
  <si>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</si>
  <si>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</si>
  <si>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</si>
  <si>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</si>
  <si>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</si>
  <si>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</si>
  <si>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</si>
  <si>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</si>
  <si>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</si>
  <si>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</si>
  <si>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</si>
  <si>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</si>
  <si>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</si>
  <si>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</si>
  <si>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</si>
  <si>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</si>
  <si>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</si>
  <si>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</si>
  <si>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</si>
  <si>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</si>
  <si>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</si>
  <si>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</si>
  <si>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</si>
  <si>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</si>
  <si>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</si>
  <si>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</si>
  <si>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</si>
  <si>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</si>
  <si>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</si>
  <si>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</si>
  <si>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</si>
  <si>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</si>
  <si>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</si>
  <si>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</si>
  <si>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</si>
  <si>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</si>
  <si>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</si>
  <si>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</si>
  <si>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</si>
  <si>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</si>
  <si>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</si>
  <si>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</si>
  <si>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</si>
  <si>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</si>
  <si>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</si>
  <si>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</si>
  <si>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</si>
  <si>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</si>
  <si>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</si>
  <si>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</si>
  <si>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</si>
  <si>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</si>
  <si>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</si>
  <si>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</si>
  <si>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</si>
  <si>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</si>
  <si>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</si>
  <si>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</si>
  <si>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</si>
  <si>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</si>
  <si>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</si>
  <si>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</si>
  <si>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</si>
  <si>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</si>
  <si>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</si>
  <si>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</si>
  <si>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</si>
  <si>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</si>
  <si>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</si>
  <si>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</si>
  <si>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</si>
  <si>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</si>
  <si>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</si>
  <si>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</si>
  <si>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</si>
  <si>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</si>
  <si>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</si>
  <si>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</si>
  <si>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</si>
  <si>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</si>
  <si>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</si>
  <si>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</si>
  <si>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</si>
  <si>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</si>
  <si>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</si>
  <si>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</si>
  <si>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</si>
  <si>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</si>
  <si>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</si>
  <si>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</si>
  <si>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</si>
  <si>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</si>
  <si>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</si>
  <si>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</si>
  <si>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</si>
  <si>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</si>
  <si>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</si>
  <si>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</si>
  <si>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</si>
  <si>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</si>
  <si>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</si>
  <si>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</si>
  <si>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</si>
  <si>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</si>
  <si>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</si>
  <si>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</si>
  <si>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</si>
  <si>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</si>
  <si>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</si>
  <si>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</si>
  <si>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</si>
  <si>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</si>
  <si>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</si>
  <si>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</si>
  <si>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</si>
  <si>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</si>
  <si>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</si>
  <si>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</si>
  <si>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</si>
  <si>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</si>
  <si>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</si>
  <si>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</si>
  <si>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</si>
  <si>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</si>
  <si>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</si>
  <si>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</si>
  <si>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</si>
  <si>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</si>
  <si>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</si>
  <si>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</si>
  <si>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</si>
  <si>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</si>
  <si>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</si>
  <si>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</si>
  <si>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</si>
  <si>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</si>
  <si>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</si>
  <si>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</si>
  <si>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</si>
  <si>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</si>
  <si>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</si>
  <si>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</si>
  <si>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</si>
  <si>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</si>
  <si>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</si>
  <si>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</si>
  <si>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</si>
  <si>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</si>
  <si>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</si>
  <si>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</si>
  <si>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</si>
  <si>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</si>
  <si>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</si>
  <si>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</si>
  <si>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</si>
  <si>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</si>
  <si>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</si>
  <si>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</si>
  <si>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</si>
  <si>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</si>
  <si>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</si>
  <si>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</si>
  <si>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</si>
  <si>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</si>
  <si>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</si>
  <si>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</si>
  <si>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</si>
  <si>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</si>
  <si>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</si>
  <si>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</si>
  <si>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</si>
  <si>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</si>
  <si>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</si>
  <si>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</si>
  <si>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</si>
  <si>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</si>
  <si>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</si>
  <si>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</si>
  <si>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</si>
  <si>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</si>
  <si>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</si>
  <si>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</si>
  <si>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</si>
  <si>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</si>
  <si>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</si>
  <si>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</si>
  <si>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</si>
  <si>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</si>
  <si>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</si>
  <si>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</si>
  <si>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</si>
  <si>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</si>
  <si>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</si>
  <si>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</si>
  <si>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</si>
  <si>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</si>
  <si>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</si>
  <si>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</si>
  <si>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</si>
  <si>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</si>
  <si>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</si>
  <si>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</si>
  <si>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</si>
  <si>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</si>
  <si>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</si>
  <si>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</si>
  <si>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</si>
  <si>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</si>
  <si>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</si>
  <si>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</si>
  <si>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</si>
  <si>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</si>
  <si>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</si>
  <si>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</si>
  <si>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</si>
  <si>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</si>
  <si>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</si>
  <si>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</si>
  <si>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</si>
  <si>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</si>
  <si>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</si>
  <si>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</si>
  <si>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</si>
  <si>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</si>
  <si>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</si>
  <si>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</si>
  <si>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</si>
  <si>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</si>
  <si>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</si>
  <si>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</si>
  <si>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</si>
  <si>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</si>
  <si>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</si>
  <si>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</si>
  <si>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</si>
  <si>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</si>
  <si>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</si>
  <si>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</si>
  <si>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</si>
  <si>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</si>
  <si>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</si>
  <si>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</si>
  <si>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</si>
  <si>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</si>
  <si>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</si>
  <si>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</si>
  <si>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</si>
  <si>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</si>
  <si>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</si>
  <si>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</si>
  <si>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</si>
  <si>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</si>
  <si>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</si>
  <si>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</si>
  <si>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</si>
  <si>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</si>
  <si>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</si>
  <si>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</si>
  <si>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</si>
  <si>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</si>
  <si>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</si>
  <si>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</si>
  <si>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</si>
  <si>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</si>
  <si>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</si>
  <si>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</si>
  <si>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</si>
  <si>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</si>
  <si>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</si>
  <si>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</si>
  <si>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</si>
  <si>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</si>
  <si>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</si>
  <si>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</si>
  <si>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</si>
  <si>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</si>
  <si>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</si>
  <si>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</si>
  <si>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</si>
  <si>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</si>
  <si>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</si>
  <si>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</si>
  <si>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</si>
  <si>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</si>
  <si>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</si>
  <si>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</si>
  <si>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</si>
  <si>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</si>
  <si>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</si>
  <si>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</si>
  <si>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</si>
  <si>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</si>
  <si>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</si>
  <si>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</si>
  <si>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</si>
  <si>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</si>
  <si>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</si>
  <si>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</si>
  <si>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</si>
  <si>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</si>
  <si>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</si>
  <si>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</si>
  <si>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</si>
  <si>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</si>
  <si>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</si>
  <si>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</si>
  <si>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</si>
  <si>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</si>
  <si>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</si>
  <si>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</si>
  <si>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</si>
  <si>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</si>
  <si>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</si>
  <si>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</si>
  <si>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</si>
  <si>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</si>
  <si>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</si>
  <si>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</si>
  <si>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</si>
  <si>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</si>
  <si>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</si>
  <si>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</si>
  <si>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</si>
  <si>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</si>
  <si>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</si>
  <si>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</si>
  <si>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</si>
  <si>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</si>
  <si>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</si>
  <si>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</si>
  <si>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</si>
  <si>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</si>
  <si>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</si>
  <si>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</si>
  <si>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</si>
  <si>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</si>
  <si>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</si>
  <si>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</si>
  <si>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</si>
  <si>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</si>
  <si>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</si>
  <si>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</si>
  <si>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</si>
  <si>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</si>
  <si>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</si>
  <si>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</si>
  <si>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</si>
  <si>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</si>
  <si>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</si>
  <si>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</si>
  <si>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</si>
  <si>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</si>
  <si>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</si>
  <si>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</si>
  <si>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</si>
  <si>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</si>
  <si>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</si>
  <si>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</si>
  <si>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</si>
  <si>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</si>
  <si>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</si>
  <si>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</si>
  <si>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</si>
  <si>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</si>
  <si>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</si>
  <si>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</si>
  <si>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</si>
  <si>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</si>
  <si>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</si>
  <si>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</si>
  <si>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</si>
  <si>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</si>
  <si>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</si>
  <si>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</si>
  <si>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</si>
  <si>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</si>
  <si>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</si>
  <si>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</si>
  <si>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</si>
  <si>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</si>
  <si>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</si>
  <si>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</si>
  <si>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</si>
  <si>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</si>
  <si>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</si>
  <si>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</si>
  <si>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</si>
  <si>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</si>
  <si>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</si>
  <si>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</si>
  <si>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</si>
  <si>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</si>
  <si>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</si>
  <si>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</si>
  <si>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</si>
  <si>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</si>
  <si>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</si>
  <si>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</si>
  <si>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</si>
  <si>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</si>
  <si>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</si>
  <si>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</si>
  <si>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</si>
  <si>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</si>
  <si>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</si>
  <si>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</si>
  <si>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</si>
  <si>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</si>
  <si>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</si>
  <si>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</si>
  <si>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</si>
  <si>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</si>
  <si>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</si>
  <si>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</si>
  <si>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</si>
  <si>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</si>
  <si>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</si>
  <si>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</si>
  <si>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</si>
  <si>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</si>
  <si>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</si>
  <si>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</si>
  <si>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</si>
  <si>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</si>
  <si>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</si>
  <si>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</si>
  <si>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</si>
  <si>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</si>
  <si>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</si>
  <si>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</si>
  <si>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</si>
  <si>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</si>
  <si>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</si>
  <si>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</si>
  <si>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</si>
  <si>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</si>
  <si>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</si>
  <si>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</si>
  <si>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</si>
  <si>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</si>
  <si>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</si>
  <si>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</si>
  <si>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</si>
  <si>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</si>
  <si>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</si>
  <si>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</si>
  <si>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</si>
  <si>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</si>
  <si>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</si>
  <si>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</si>
  <si>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</si>
  <si>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</si>
  <si>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</si>
  <si>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</si>
  <si>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</si>
  <si>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</si>
  <si>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</si>
  <si>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</si>
  <si>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</si>
  <si>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</si>
  <si>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</si>
  <si>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</si>
  <si>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</si>
  <si>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</si>
  <si>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</si>
  <si>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</si>
  <si>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</si>
  <si>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</si>
  <si>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</si>
  <si>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</si>
  <si>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</si>
  <si>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</si>
  <si>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</si>
  <si>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</si>
  <si>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</si>
  <si>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</si>
  <si>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</si>
  <si>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</si>
  <si>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</si>
  <si>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</si>
  <si>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</si>
  <si>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</si>
  <si>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</si>
  <si>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</si>
  <si>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</si>
  <si>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</si>
  <si>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</si>
  <si>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</si>
  <si>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</si>
  <si>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</si>
  <si>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</si>
  <si>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</si>
  <si>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</si>
  <si>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</si>
  <si>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</si>
  <si>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</si>
  <si>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</si>
  <si>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</si>
  <si>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</si>
  <si>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</si>
  <si>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</si>
  <si>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</si>
  <si>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</si>
  <si>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</si>
  <si>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</si>
  <si>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</si>
  <si>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</si>
  <si>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</si>
  <si>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</si>
  <si>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</si>
  <si>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</si>
  <si>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</si>
  <si>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</si>
  <si>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</si>
  <si>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</si>
  <si>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</si>
  <si>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</si>
  <si>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</si>
  <si>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</si>
  <si>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</si>
  <si>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</si>
  <si>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</si>
  <si>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</si>
  <si>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</si>
  <si>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</si>
  <si>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</si>
  <si>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</si>
  <si>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</si>
  <si>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</si>
  <si>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</si>
  <si>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</si>
  <si>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</si>
  <si>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</si>
  <si>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</si>
  <si>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</si>
  <si>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</si>
  <si>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</si>
  <si>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</si>
  <si>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</si>
  <si>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</si>
  <si>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</si>
  <si>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</si>
  <si>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</si>
  <si>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</si>
  <si>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</si>
  <si>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</si>
  <si>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</si>
  <si>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</si>
  <si>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</si>
  <si>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</si>
  <si>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</si>
  <si>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</si>
  <si>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</si>
  <si>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</si>
  <si>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</si>
  <si>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</si>
  <si>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</si>
  <si>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</si>
  <si>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</si>
  <si>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</si>
  <si>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</si>
  <si>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</si>
  <si>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</si>
  <si>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</si>
  <si>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</si>
  <si>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</si>
  <si>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</si>
  <si>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</si>
  <si>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</si>
  <si>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</si>
  <si>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</si>
  <si>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</si>
  <si>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</si>
  <si>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</si>
  <si>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</si>
  <si>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</si>
  <si>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</si>
  <si>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</si>
  <si>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</si>
  <si>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</si>
  <si>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</si>
  <si>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</si>
  <si>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</si>
  <si>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</si>
  <si>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</si>
  <si>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</si>
  <si>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</si>
  <si>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</si>
  <si>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</si>
  <si>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</si>
  <si>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</si>
  <si>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</si>
  <si>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</si>
  <si>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</si>
  <si>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</si>
  <si>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</si>
  <si>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</si>
  <si>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</si>
  <si>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</si>
  <si>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</si>
  <si>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</si>
  <si>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</si>
  <si>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</si>
  <si>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</si>
  <si>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</si>
  <si>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</si>
  <si>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</si>
  <si>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</si>
  <si>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</si>
  <si>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</si>
  <si>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</si>
  <si>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</si>
  <si>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</si>
  <si>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</si>
  <si>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</si>
  <si>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</si>
  <si>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</si>
  <si>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</si>
  <si>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</si>
  <si>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</si>
  <si>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</si>
  <si>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</si>
  <si>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</si>
  <si>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</si>
  <si>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</si>
  <si>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</si>
  <si>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</si>
  <si>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</si>
  <si>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</si>
  <si>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</si>
  <si>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</si>
  <si>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</si>
  <si>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</si>
  <si>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</si>
  <si>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</si>
  <si>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</si>
  <si>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</si>
  <si>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</si>
  <si>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</si>
  <si>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</si>
  <si>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</si>
  <si>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</si>
  <si>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</si>
  <si>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</si>
  <si>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</si>
  <si>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</si>
  <si>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</si>
  <si>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</si>
  <si>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</si>
  <si>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</si>
  <si>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</si>
  <si>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</si>
  <si>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</si>
  <si>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</si>
  <si>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</si>
  <si>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</si>
  <si>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</si>
  <si>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</si>
  <si>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</si>
  <si>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</si>
  <si>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</si>
  <si>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</si>
  <si>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</si>
  <si>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</si>
  <si>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</si>
  <si>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</si>
  <si>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</si>
  <si>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</si>
  <si>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</si>
  <si>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</si>
  <si>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</si>
  <si>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</si>
  <si>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</si>
  <si>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</si>
  <si>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</si>
  <si>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</si>
  <si>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</si>
  <si>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</si>
  <si>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</si>
  <si>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</si>
  <si>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</si>
  <si>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</si>
  <si>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</si>
  <si>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</si>
  <si>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</si>
  <si>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</si>
  <si>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</si>
  <si>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</si>
  <si>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</si>
  <si>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</si>
  <si>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</si>
  <si>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</si>
  <si>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</si>
  <si>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</si>
  <si>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</si>
  <si>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</si>
  <si>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</si>
  <si>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</si>
  <si>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</si>
  <si>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</si>
  <si>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</si>
  <si>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</si>
  <si>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</si>
  <si>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</si>
  <si>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</si>
  <si>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</si>
  <si>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</si>
  <si>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</si>
  <si>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</si>
  <si>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</si>
  <si>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</si>
  <si>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</si>
  <si>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</si>
  <si>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</si>
  <si>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</si>
  <si>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</si>
  <si>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</si>
  <si>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</si>
  <si>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</si>
  <si>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</si>
  <si>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</si>
  <si>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</si>
  <si>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</si>
  <si>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</si>
  <si>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</si>
  <si>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</si>
  <si>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</si>
  <si>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</si>
  <si>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</si>
  <si>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</si>
  <si>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</si>
  <si>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</si>
  <si>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</si>
  <si>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</si>
  <si>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</si>
  <si>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</si>
  <si>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</si>
  <si>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</si>
  <si>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</si>
  <si>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</si>
  <si>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</si>
  <si>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</si>
  <si>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</si>
  <si>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</si>
  <si>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</si>
  <si>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</si>
  <si>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</si>
  <si>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</si>
  <si>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</si>
  <si>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</si>
  <si>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</si>
  <si>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</si>
  <si>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</si>
  <si>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</si>
  <si>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</si>
  <si>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</si>
  <si>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</si>
  <si>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</si>
  <si>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</si>
  <si>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</si>
  <si>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</si>
  <si>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</si>
  <si>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</si>
  <si>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</si>
  <si>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</si>
  <si>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</si>
  <si>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</si>
  <si>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</si>
  <si>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</si>
  <si>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</si>
  <si>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</si>
  <si>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</si>
  <si>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</si>
  <si>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</si>
  <si>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</si>
  <si>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</si>
  <si>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</si>
  <si>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</si>
  <si>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</si>
  <si>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</si>
  <si>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</si>
  <si>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</si>
  <si>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</si>
  <si>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</si>
  <si>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</si>
  <si>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</si>
  <si>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</si>
  <si>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</si>
  <si>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</si>
  <si>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</si>
  <si>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</si>
  <si>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</si>
  <si>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</si>
  <si>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</si>
  <si>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</si>
  <si>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</si>
  <si>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</si>
  <si>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</si>
  <si>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</si>
  <si>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</si>
  <si>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</si>
  <si>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</si>
  <si>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</si>
  <si>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</si>
  <si>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</si>
  <si>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</si>
  <si>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</si>
  <si>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</si>
  <si>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</si>
  <si>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</si>
  <si>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</si>
  <si>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</si>
  <si>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</si>
  <si>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</si>
  <si>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</si>
  <si>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</si>
  <si>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</si>
  <si>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</si>
  <si>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</si>
  <si>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</si>
  <si>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</si>
  <si>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</si>
  <si>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</si>
  <si>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</si>
  <si>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</si>
  <si>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</si>
  <si>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</si>
  <si>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</si>
  <si>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</si>
  <si>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</si>
  <si>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</si>
  <si>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</si>
  <si>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</si>
  <si>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</si>
  <si>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</si>
  <si>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</si>
  <si>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</si>
  <si>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</si>
  <si>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</si>
  <si>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</si>
  <si>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</si>
  <si>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</si>
  <si>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</si>
  <si>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</si>
  <si>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</si>
  <si>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</si>
  <si>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</si>
  <si>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</si>
  <si>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</si>
  <si>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</si>
  <si>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</si>
  <si>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</si>
  <si>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</si>
  <si>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</si>
  <si>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</si>
  <si>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</si>
  <si>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</si>
  <si>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</si>
  <si>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</si>
  <si>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</si>
  <si>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</si>
  <si>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</si>
  <si>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</si>
  <si>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</si>
  <si>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</si>
  <si>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</si>
  <si>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</si>
  <si>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</si>
  <si>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</si>
  <si>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</si>
  <si>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</si>
  <si>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</si>
  <si>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</si>
  <si>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</si>
  <si>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</si>
  <si>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</si>
  <si>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</si>
  <si>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</si>
  <si>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</si>
  <si>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</si>
  <si>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</si>
  <si>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</si>
  <si>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</si>
  <si>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</si>
  <si>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</si>
  <si>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</si>
  <si>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</si>
  <si>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</si>
  <si>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</si>
  <si>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</si>
  <si>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</si>
  <si>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</si>
  <si>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</si>
  <si>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</si>
  <si>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</si>
  <si>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</si>
  <si>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</si>
  <si>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</si>
  <si>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</si>
  <si>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</si>
  <si>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</si>
  <si>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</si>
  <si>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</si>
  <si>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</si>
  <si>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</si>
  <si>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</si>
  <si>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</si>
  <si>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</si>
  <si>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</si>
  <si>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</si>
  <si>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</si>
  <si>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</si>
  <si>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</si>
  <si>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</si>
  <si>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</si>
  <si>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</si>
  <si>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</si>
  <si>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</si>
  <si>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</si>
  <si>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</si>
  <si>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</si>
  <si>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</si>
  <si>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</si>
  <si>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</si>
  <si>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</si>
  <si>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</si>
  <si>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</si>
  <si>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</si>
  <si>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</si>
  <si>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</si>
  <si>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</si>
  <si>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</si>
  <si>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</si>
  <si>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</si>
  <si>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</si>
  <si>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</si>
  <si>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</si>
  <si>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</si>
  <si>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</si>
  <si>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</si>
  <si>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</si>
  <si>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</si>
  <si>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</si>
  <si>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</si>
  <si>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</si>
  <si>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</si>
  <si>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</si>
  <si>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</si>
  <si>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</si>
  <si>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</si>
  <si>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</si>
  <si>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</si>
  <si>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</si>
  <si>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</si>
  <si>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</si>
  <si>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</si>
  <si>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</si>
  <si>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</si>
  <si>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</si>
  <si>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</si>
  <si>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</si>
  <si>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</si>
  <si>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</si>
  <si>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</si>
  <si>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</si>
  <si>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</si>
  <si>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</si>
  <si>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</si>
  <si>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</si>
  <si>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</si>
  <si>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</si>
  <si>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</si>
  <si>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</si>
  <si>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</si>
  <si>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</si>
  <si>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</si>
  <si>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</si>
  <si>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</si>
  <si>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</si>
  <si>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</si>
  <si>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</si>
  <si>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</si>
  <si>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</si>
  <si>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</si>
  <si>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</si>
  <si>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</si>
  <si>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</si>
  <si>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</si>
  <si>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</si>
  <si>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</si>
  <si>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</si>
  <si>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</si>
  <si>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</si>
  <si>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</si>
  <si>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</si>
  <si>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</si>
  <si>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</si>
  <si>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</si>
  <si>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</si>
  <si>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</si>
  <si>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</si>
  <si>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</si>
  <si>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</si>
  <si>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</si>
  <si>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</si>
  <si>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</si>
  <si>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</si>
  <si>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</si>
  <si>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</si>
  <si>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</si>
  <si>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</si>
  <si>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</si>
  <si>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</si>
  <si>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</si>
  <si>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</si>
  <si>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</si>
  <si>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</si>
  <si>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</si>
  <si>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</si>
  <si>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</si>
  <si>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</si>
  <si>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</si>
  <si>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</si>
  <si>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</si>
  <si>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</si>
  <si>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</si>
  <si>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</si>
  <si>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</si>
  <si>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</si>
  <si>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</si>
  <si>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</si>
  <si>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</si>
  <si>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</si>
  <si>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</si>
  <si>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</si>
  <si>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</si>
  <si>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</si>
  <si>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</si>
  <si>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</si>
  <si>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</si>
  <si>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</si>
  <si>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</si>
  <si>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</si>
  <si>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</si>
  <si>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</si>
  <si>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</si>
  <si>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</si>
  <si>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</si>
  <si>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</si>
  <si>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</si>
  <si>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</si>
  <si>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</si>
  <si>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</si>
  <si>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</si>
  <si>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</si>
  <si>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</si>
  <si>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</si>
  <si>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</si>
  <si>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</si>
  <si>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</si>
  <si>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</si>
  <si>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</si>
  <si>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</si>
  <si>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</si>
  <si>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</si>
  <si>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</si>
  <si>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</si>
  <si>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</si>
  <si>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</si>
  <si>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</si>
  <si>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</si>
  <si>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</si>
  <si>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</si>
  <si>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</si>
  <si>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</si>
  <si>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</si>
  <si>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</si>
  <si>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</si>
  <si>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</si>
  <si>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</si>
  <si>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</si>
  <si>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</si>
  <si>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</si>
  <si>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</si>
  <si>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</si>
  <si>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</si>
  <si>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</si>
  <si>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</si>
  <si>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</si>
  <si>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</si>
  <si>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</si>
  <si>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</si>
  <si>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</si>
  <si>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</si>
  <si>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</si>
  <si>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</si>
  <si>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</si>
  <si>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</si>
  <si>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</si>
  <si>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</si>
  <si>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</si>
  <si>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</si>
  <si>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</si>
  <si>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</si>
  <si>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</si>
  <si>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</si>
  <si>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</si>
  <si>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</si>
  <si>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</si>
  <si>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</si>
  <si>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</si>
  <si>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</si>
  <si>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</si>
  <si>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</si>
  <si>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</si>
  <si>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</si>
  <si>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</si>
  <si>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</si>
  <si>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</si>
  <si>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</si>
  <si>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</si>
  <si>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</si>
  <si>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</si>
  <si>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</si>
  <si>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</si>
  <si>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</si>
  <si>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</si>
  <si>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</si>
  <si>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</si>
  <si>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</si>
  <si>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</si>
  <si>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</si>
  <si>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</si>
  <si>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</si>
  <si>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</si>
  <si>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</si>
  <si>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</si>
  <si>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</si>
  <si>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</si>
  <si>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</si>
  <si>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</si>
  <si>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</si>
  <si>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</si>
  <si>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</si>
  <si>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</si>
  <si>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</si>
  <si>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</si>
  <si>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</si>
  <si>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</si>
  <si>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</si>
  <si>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</si>
  <si>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</si>
  <si>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</si>
  <si>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</si>
  <si>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</si>
  <si>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</si>
  <si>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</si>
  <si>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</si>
  <si>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</si>
  <si>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</si>
  <si>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</si>
  <si>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</si>
  <si>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</si>
  <si>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</si>
  <si>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</si>
  <si>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</si>
  <si>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</si>
  <si>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</si>
  <si>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</si>
  <si>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</si>
  <si>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</si>
  <si>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</si>
  <si>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</si>
  <si>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</si>
  <si>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</si>
  <si>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</si>
  <si>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</si>
  <si>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</si>
  <si>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</si>
  <si>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</si>
  <si>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</si>
  <si>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</si>
  <si>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</si>
  <si>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</si>
  <si>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</si>
  <si>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</si>
  <si>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</si>
  <si>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</si>
  <si>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</si>
  <si>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</si>
  <si>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</si>
  <si>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</si>
  <si>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</si>
  <si>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</si>
  <si>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</si>
  <si>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</si>
  <si>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</si>
  <si>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</si>
  <si>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</si>
  <si>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</si>
  <si>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</si>
  <si>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</si>
  <si>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</si>
  <si>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</si>
  <si>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</si>
  <si>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</si>
  <si>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</si>
  <si>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</si>
  <si>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</si>
  <si>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</si>
  <si>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</si>
  <si>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</si>
  <si>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</si>
  <si>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</si>
  <si>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</si>
  <si>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</si>
  <si>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</si>
  <si>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</si>
  <si>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</si>
  <si>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</si>
  <si>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</si>
  <si>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</si>
  <si>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</si>
  <si>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</si>
  <si>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</si>
  <si>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</si>
  <si>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</si>
  <si>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</si>
  <si>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</si>
  <si>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</si>
  <si>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</si>
  <si>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</si>
  <si>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</si>
  <si>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</si>
  <si>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</si>
  <si>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</si>
  <si>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</si>
  <si>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</si>
  <si>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</si>
  <si>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</si>
  <si>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</si>
  <si>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</si>
  <si>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</si>
  <si>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</si>
  <si>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</si>
  <si>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</si>
  <si>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</si>
  <si>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</si>
  <si>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</si>
  <si>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</si>
  <si>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</si>
  <si>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</si>
  <si>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</si>
  <si>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</si>
  <si>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</si>
  <si>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</si>
  <si>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</si>
  <si>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</si>
  <si>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</si>
  <si>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</si>
  <si>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</si>
  <si>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</si>
  <si>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</si>
  <si>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</si>
  <si>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</si>
  <si>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</si>
  <si>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</si>
  <si>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</si>
  <si>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</si>
  <si>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</si>
  <si>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</si>
  <si>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</si>
  <si>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</si>
  <si>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</si>
  <si>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</si>
  <si>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</si>
  <si>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</si>
  <si>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</si>
  <si>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</si>
  <si>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</si>
  <si>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</si>
  <si>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</si>
  <si>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</si>
  <si>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</si>
  <si>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</si>
  <si>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</si>
  <si>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</si>
  <si>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</si>
  <si>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</si>
  <si>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</si>
  <si>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</si>
  <si>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</si>
  <si>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</si>
  <si>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</si>
  <si>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</si>
  <si>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</si>
  <si>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</si>
  <si>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</si>
  <si>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</si>
  <si>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</si>
  <si>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</si>
  <si>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</si>
  <si>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</si>
  <si>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</si>
  <si>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</si>
  <si>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</si>
  <si>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</si>
  <si>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</si>
  <si>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</si>
  <si>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</si>
  <si>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</si>
  <si>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</si>
  <si>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</si>
  <si>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</si>
  <si>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</si>
  <si>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</si>
  <si>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</si>
  <si>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</si>
  <si>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</si>
  <si>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</si>
  <si>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</si>
  <si>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</si>
  <si>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</si>
  <si>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</si>
  <si>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</si>
  <si>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</si>
  <si>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</si>
  <si>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</si>
  <si>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</si>
  <si>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</si>
  <si>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</si>
  <si>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</si>
  <si>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</si>
  <si>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</si>
  <si>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</si>
  <si>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</si>
  <si>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</si>
  <si>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</si>
  <si>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</si>
  <si>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</si>
  <si>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</si>
  <si>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</si>
  <si>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</si>
  <si>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</si>
  <si>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</si>
  <si>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</si>
  <si>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</si>
  <si>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</si>
  <si>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</si>
  <si>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</si>
  <si>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</si>
  <si>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</si>
  <si>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</si>
  <si>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</si>
  <si>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</si>
  <si>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</si>
  <si>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</si>
  <si>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</si>
  <si>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</si>
  <si>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</si>
  <si>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</si>
  <si>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</si>
  <si>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</si>
  <si>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</si>
  <si>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</si>
  <si>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</si>
  <si>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</si>
  <si>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</si>
  <si>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</si>
  <si>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</si>
  <si>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</si>
  <si>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</si>
  <si>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</si>
  <si>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</si>
  <si>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</si>
  <si>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</si>
  <si>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</si>
  <si>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</si>
  <si>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</si>
  <si>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</si>
  <si>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</si>
  <si>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</si>
  <si>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</si>
  <si>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</si>
  <si>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</si>
  <si>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</si>
  <si>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</si>
  <si>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</si>
  <si>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</si>
  <si>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</si>
  <si>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</si>
  <si>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</si>
  <si>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</si>
  <si>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</si>
  <si>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</si>
  <si>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</si>
  <si>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</si>
  <si>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</si>
  <si>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</si>
  <si>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</si>
  <si>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</si>
  <si>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</si>
  <si>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</si>
  <si>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</si>
  <si>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</si>
  <si>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</si>
  <si>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</si>
  <si>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</si>
  <si>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</si>
  <si>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</si>
  <si>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</si>
  <si>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</si>
  <si>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</si>
  <si>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</si>
  <si>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</si>
  <si>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</si>
  <si>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</si>
  <si>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</si>
  <si>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</si>
  <si>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</si>
  <si>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</si>
  <si>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</si>
  <si>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</si>
  <si>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</si>
  <si>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</si>
  <si>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</si>
  <si>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</si>
  <si>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</si>
  <si>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</si>
  <si>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</si>
  <si>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</si>
  <si>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</si>
  <si>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</si>
  <si>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</si>
  <si>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</si>
  <si>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</si>
  <si>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</si>
  <si>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</si>
  <si>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</si>
  <si>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</si>
  <si>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</si>
  <si>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</si>
  <si>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</si>
  <si>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</si>
  <si>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</si>
  <si>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</si>
  <si>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</si>
  <si>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</si>
  <si>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</si>
  <si>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</si>
  <si>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</si>
  <si>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</si>
  <si>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</si>
  <si>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</si>
  <si>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</si>
  <si>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</si>
  <si>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</si>
  <si>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</si>
  <si>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</si>
  <si>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</si>
  <si>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</si>
  <si>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</si>
  <si>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</si>
  <si>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</si>
  <si>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</si>
  <si>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</si>
  <si>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</si>
  <si>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</si>
  <si>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</si>
  <si>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</si>
  <si>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</si>
  <si>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</si>
  <si>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</si>
  <si>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</si>
  <si>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</si>
  <si>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</si>
  <si>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</si>
  <si>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</si>
  <si>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</si>
  <si>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</si>
  <si>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</si>
  <si>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</si>
  <si>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</si>
  <si>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</si>
  <si>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</si>
  <si>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</si>
  <si>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</si>
  <si>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</si>
  <si>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</si>
  <si>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</si>
  <si>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</si>
  <si>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</si>
  <si>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</si>
  <si>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</si>
  <si>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</si>
  <si>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</si>
  <si>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</si>
  <si>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</si>
  <si>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</si>
  <si>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</si>
  <si>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</si>
  <si>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</si>
  <si>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</si>
  <si>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</si>
  <si>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</si>
  <si>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</si>
  <si>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</si>
  <si>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</si>
  <si>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</si>
  <si>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</si>
  <si>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</si>
  <si>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</si>
  <si>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</si>
  <si>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</si>
  <si>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</si>
  <si>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</si>
  <si>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</si>
  <si>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</si>
  <si>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</si>
  <si>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</si>
  <si>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</si>
  <si>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</si>
  <si>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</si>
  <si>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</si>
  <si>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</si>
  <si>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</si>
  <si>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</si>
  <si>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</si>
  <si>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</si>
  <si>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</si>
  <si>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</si>
  <si>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</si>
  <si>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</si>
  <si>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</si>
  <si>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</si>
  <si>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</si>
  <si>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</si>
  <si>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</si>
  <si>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</si>
  <si>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</si>
  <si>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</si>
  <si>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</si>
  <si>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</si>
  <si>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</si>
  <si>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</si>
  <si>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</si>
  <si>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</si>
  <si>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</si>
  <si>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</si>
  <si>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</si>
  <si>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</si>
  <si>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</si>
  <si>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</si>
  <si>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</si>
  <si>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</si>
  <si>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</si>
  <si>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</si>
  <si>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</si>
  <si>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</si>
  <si>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</si>
  <si>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</si>
  <si>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</si>
  <si>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</si>
  <si>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</si>
  <si>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</si>
  <si>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</si>
  <si>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</si>
  <si>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</si>
  <si>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</si>
  <si>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</si>
  <si>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</si>
  <si>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</si>
  <si>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</si>
  <si>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</si>
  <si>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</si>
  <si>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</si>
  <si>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</si>
  <si>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</si>
  <si>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</si>
  <si>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</si>
  <si>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</si>
  <si>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</si>
  <si>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</si>
  <si>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</si>
  <si>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</si>
  <si>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</si>
  <si>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</si>
  <si>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</si>
  <si>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</si>
  <si>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</si>
  <si>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</si>
  <si>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</si>
  <si>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</si>
  <si>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</si>
  <si>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</si>
  <si>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</si>
  <si>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</si>
  <si>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</si>
  <si>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</si>
  <si>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</si>
  <si>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</si>
  <si>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</si>
  <si>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</si>
  <si>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</si>
  <si>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</si>
  <si>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</si>
  <si>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</si>
  <si>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</si>
  <si>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</si>
  <si>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</si>
  <si>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</si>
  <si>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</si>
  <si>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</si>
  <si>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</si>
  <si>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</si>
  <si>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</si>
  <si>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</si>
  <si>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</si>
  <si>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</si>
  <si>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</si>
  <si>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</si>
  <si>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</si>
  <si>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</si>
  <si>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</si>
  <si>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</si>
  <si>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</si>
  <si>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</si>
  <si>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</si>
  <si>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</si>
  <si>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</si>
  <si>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</si>
  <si>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</si>
  <si>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</si>
  <si>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</si>
  <si>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</si>
  <si>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</si>
  <si>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</si>
  <si>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</si>
  <si>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</si>
  <si>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</si>
  <si>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</si>
  <si>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</si>
  <si>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</si>
  <si>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</si>
  <si>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</si>
  <si>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</si>
  <si>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</si>
  <si>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</si>
  <si>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</si>
  <si>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</si>
  <si>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</si>
  <si>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</si>
  <si>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</si>
  <si>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</si>
  <si>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</si>
  <si>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</si>
  <si>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</si>
  <si>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</si>
  <si>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</si>
  <si>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</si>
  <si>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</si>
  <si>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</si>
  <si>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</si>
  <si>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</si>
  <si>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</si>
  <si>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</si>
  <si>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</si>
  <si>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</si>
  <si>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</si>
  <si>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</si>
  <si>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</si>
  <si>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</si>
  <si>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</si>
  <si>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</si>
  <si>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</si>
  <si>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</si>
  <si>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</si>
  <si>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</si>
  <si>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</si>
  <si>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</si>
  <si>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</si>
  <si>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</si>
  <si>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</si>
  <si>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</si>
  <si>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</si>
  <si>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</si>
  <si>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</si>
  <si>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</si>
  <si>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</si>
  <si>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</si>
  <si>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</si>
  <si>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</si>
  <si>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</si>
  <si>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</si>
  <si>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</si>
  <si>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</si>
  <si>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</si>
  <si>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</si>
  <si>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</si>
  <si>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</si>
  <si>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</si>
  <si>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</si>
  <si>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</si>
  <si>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</si>
  <si>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</si>
  <si>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</si>
  <si>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</si>
  <si>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</si>
  <si>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</si>
  <si>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</si>
  <si>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</si>
  <si>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</si>
  <si>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</si>
  <si>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</si>
  <si>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</si>
  <si>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</si>
  <si>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</si>
  <si>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</si>
  <si>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</si>
  <si>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</si>
  <si>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</si>
  <si>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</si>
  <si>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</si>
  <si>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</si>
  <si>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</si>
  <si>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</si>
  <si>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</si>
  <si>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</si>
  <si>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</si>
  <si>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</si>
  <si>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</si>
  <si>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</si>
  <si>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</si>
  <si>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</si>
  <si>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</si>
  <si>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</si>
  <si>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</si>
  <si>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</si>
  <si>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</si>
  <si>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</si>
  <si>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</si>
  <si>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</si>
  <si>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</si>
  <si>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</si>
  <si>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</si>
  <si>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</si>
  <si>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</si>
  <si>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</si>
  <si>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</si>
  <si>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</si>
  <si>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</si>
  <si>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</si>
  <si>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</si>
  <si>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</si>
  <si>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</si>
  <si>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</si>
  <si>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</si>
  <si>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</si>
  <si>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</si>
  <si>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</si>
  <si>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</si>
  <si>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</si>
  <si>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</si>
  <si>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</si>
  <si>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</si>
  <si>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</si>
  <si>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</si>
  <si>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</si>
  <si>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</si>
  <si>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</si>
  <si>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</si>
  <si>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</si>
  <si>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</si>
  <si>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</si>
  <si>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</si>
  <si>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</si>
  <si>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</si>
  <si>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</si>
  <si>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</si>
  <si>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</si>
  <si>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</si>
  <si>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</si>
  <si>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</si>
  <si>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</si>
  <si>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</si>
  <si>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</si>
  <si>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</si>
  <si>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</si>
  <si>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</si>
  <si>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</si>
  <si>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</si>
  <si>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</si>
  <si>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</si>
  <si>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</si>
  <si>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</si>
  <si>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</si>
  <si>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</si>
  <si>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</si>
  <si>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</si>
  <si>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</si>
  <si>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</si>
  <si>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</si>
  <si>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</si>
  <si>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</si>
  <si>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</si>
  <si>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</si>
  <si>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</si>
  <si>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</si>
  <si>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</si>
  <si>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</si>
  <si>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</si>
  <si>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</si>
  <si>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</si>
  <si>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</si>
  <si>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</si>
  <si>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</si>
  <si>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</si>
  <si>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</si>
  <si>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</si>
  <si>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</si>
  <si>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</si>
  <si>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</si>
  <si>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</si>
  <si>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</si>
  <si>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</si>
  <si>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</si>
  <si>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</si>
  <si>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</si>
  <si>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</si>
  <si>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</si>
  <si>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</si>
  <si>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</si>
  <si>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</si>
  <si>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</si>
  <si>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</si>
  <si>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</si>
  <si>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</si>
  <si>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</si>
  <si>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</si>
  <si>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</si>
  <si>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</si>
  <si>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</si>
  <si>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</si>
  <si>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</si>
  <si>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</si>
  <si>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</si>
  <si>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</si>
  <si>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</si>
  <si>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</si>
  <si>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</si>
  <si>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</si>
  <si>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</si>
  <si>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</si>
  <si>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</si>
  <si>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</si>
  <si>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</si>
  <si>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</si>
  <si>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</si>
  <si>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</si>
  <si>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</si>
  <si>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</si>
  <si>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</si>
  <si>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</si>
  <si>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</si>
  <si>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</si>
  <si>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</si>
  <si>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</si>
  <si>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</si>
  <si>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</si>
  <si>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</si>
  <si>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</si>
  <si>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</si>
  <si>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</si>
  <si>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</si>
  <si>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</si>
  <si>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</si>
  <si>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</si>
  <si>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</si>
  <si>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</si>
  <si>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</si>
  <si>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</si>
  <si>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</si>
  <si>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</si>
  <si>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</si>
  <si>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</si>
  <si>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</si>
  <si>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</si>
  <si>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</si>
  <si>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</si>
  <si>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</si>
  <si>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</si>
  <si>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</si>
  <si>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</si>
  <si>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</si>
  <si>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</si>
  <si>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</si>
  <si>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</si>
  <si>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</si>
  <si>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</si>
  <si>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</si>
  <si>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</si>
  <si>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</si>
  <si>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</si>
  <si>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</si>
  <si>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</si>
  <si>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</si>
  <si>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</si>
  <si>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</si>
  <si>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</si>
  <si>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</si>
  <si>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</si>
  <si>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</si>
  <si>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</si>
  <si>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</si>
  <si>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</si>
  <si>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</si>
  <si>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</si>
  <si>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</si>
  <si>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</si>
  <si>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</si>
  <si>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</si>
  <si>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</si>
  <si>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</si>
  <si>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</si>
  <si>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</si>
  <si>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</si>
  <si>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</si>
  <si>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</si>
  <si>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</si>
  <si>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</si>
  <si>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</si>
  <si>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</si>
  <si>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</si>
  <si>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</si>
  <si>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</si>
  <si>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</si>
  <si>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</si>
  <si>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</si>
  <si>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</si>
  <si>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</si>
  <si>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</si>
  <si>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</si>
  <si>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</si>
  <si>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</si>
  <si>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</si>
  <si>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</si>
  <si>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</si>
  <si>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</si>
  <si>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</si>
  <si>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</si>
  <si>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</si>
  <si>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</si>
  <si>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</si>
  <si>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</si>
  <si>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</si>
  <si>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</si>
  <si>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</si>
  <si>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</si>
  <si>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</si>
  <si>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</si>
  <si>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</si>
  <si>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</si>
  <si>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</si>
  <si>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</si>
  <si>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</si>
  <si>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</si>
  <si>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</si>
  <si>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</si>
  <si>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</si>
  <si>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</si>
  <si>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</si>
  <si>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</si>
  <si>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</si>
  <si>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</si>
  <si>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</si>
  <si>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</si>
  <si>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</si>
  <si>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</si>
  <si>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</si>
  <si>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</si>
  <si>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</si>
  <si>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</si>
  <si>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</si>
  <si>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</si>
  <si>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</si>
  <si>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</si>
  <si>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</si>
  <si>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</si>
  <si>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</si>
  <si>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</si>
  <si>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</si>
  <si>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</si>
  <si>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</si>
  <si>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</si>
  <si>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</si>
  <si>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</si>
  <si>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</si>
  <si>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</si>
  <si>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</si>
  <si>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</si>
  <si>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</si>
  <si>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</si>
  <si>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</si>
  <si>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</si>
  <si>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</si>
  <si>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</si>
  <si>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</si>
  <si>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</si>
  <si>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</si>
  <si>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</si>
  <si>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</si>
  <si>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</si>
  <si>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</si>
  <si>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</si>
  <si>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</si>
  <si>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</si>
  <si>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</si>
  <si>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</si>
  <si>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</si>
  <si>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</si>
  <si>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</si>
  <si>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</si>
  <si>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</si>
  <si>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</si>
  <si>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</si>
  <si>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</si>
  <si>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</si>
  <si>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</si>
  <si>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</si>
  <si>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</si>
  <si>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</si>
  <si>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</si>
  <si>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</si>
  <si>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</si>
  <si>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</si>
  <si>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</si>
  <si>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</si>
  <si>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</si>
  <si>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</si>
  <si>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</si>
  <si>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</si>
  <si>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</si>
  <si>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</si>
  <si>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</si>
  <si>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</si>
  <si>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</si>
  <si>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</si>
  <si>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</si>
  <si>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</si>
  <si>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</si>
  <si>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</si>
  <si>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</si>
  <si>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</si>
  <si>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</si>
  <si>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</si>
  <si>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</si>
  <si>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</si>
  <si>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</si>
  <si>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</si>
  <si>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</si>
  <si>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</si>
  <si>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</si>
  <si>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</si>
  <si>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</si>
  <si>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</si>
  <si>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</si>
  <si>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</si>
  <si>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</si>
  <si>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</si>
  <si>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</si>
  <si>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</si>
  <si>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</si>
  <si>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</si>
  <si>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</si>
  <si>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</si>
  <si>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</si>
  <si>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</si>
  <si>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</si>
  <si>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</si>
  <si>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</si>
  <si>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</si>
  <si>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</si>
  <si>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</si>
  <si>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</si>
  <si>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</si>
  <si>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</si>
  <si>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</si>
  <si>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</si>
  <si>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</si>
  <si>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</si>
  <si>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</si>
  <si>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</si>
  <si>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</si>
  <si>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</si>
  <si>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</si>
  <si>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</si>
  <si>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</si>
  <si>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</si>
  <si>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</si>
  <si>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</si>
  <si>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</si>
  <si>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</si>
  <si>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</si>
  <si>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</si>
  <si>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</si>
  <si>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</si>
  <si>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</si>
  <si>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</si>
  <si>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</si>
  <si>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</si>
  <si>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</si>
  <si>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</si>
  <si>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</si>
  <si>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</si>
  <si>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</si>
  <si>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</si>
  <si>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</si>
  <si>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</si>
  <si>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</si>
  <si>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</si>
  <si>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</si>
  <si>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</si>
  <si>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</si>
  <si>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</si>
  <si>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</si>
  <si>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</si>
  <si>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</si>
  <si>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</si>
  <si>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</si>
  <si>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</si>
  <si>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</si>
  <si>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</si>
  <si>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</si>
  <si>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</si>
  <si>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</si>
  <si>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</si>
  <si>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</si>
  <si>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</si>
  <si>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</si>
  <si>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</si>
  <si>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</si>
  <si>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</si>
  <si>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</si>
  <si>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</si>
  <si>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</si>
  <si>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</si>
  <si>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</si>
  <si>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</si>
  <si>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</si>
  <si>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</si>
  <si>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</si>
  <si>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</si>
  <si>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</si>
  <si>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</si>
  <si>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</si>
  <si>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</si>
  <si>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</si>
  <si>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</si>
  <si>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</si>
  <si>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</si>
  <si>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</si>
  <si>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</si>
  <si>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</si>
  <si>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</si>
  <si>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</si>
  <si>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</si>
  <si>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</si>
  <si>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</si>
  <si>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</si>
  <si>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</si>
  <si>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</si>
  <si>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</si>
  <si>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</si>
  <si>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</si>
  <si>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</si>
  <si>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</si>
  <si>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</si>
  <si>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</si>
  <si>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</si>
  <si>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</si>
  <si>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</si>
  <si>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</si>
  <si>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</si>
  <si>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</si>
  <si>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</si>
  <si>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</si>
  <si>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</si>
  <si>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</si>
  <si>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</si>
  <si>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</si>
  <si>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</si>
  <si>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</si>
  <si>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</si>
  <si>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</si>
  <si>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</si>
  <si>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</si>
  <si>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</si>
  <si>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</si>
  <si>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</si>
  <si>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</si>
  <si>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</si>
  <si>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</si>
  <si>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</si>
  <si>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</si>
  <si>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</si>
  <si>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</si>
  <si>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</si>
  <si>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</si>
  <si>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</si>
  <si>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</si>
  <si>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</si>
  <si>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</si>
  <si>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</si>
  <si>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</si>
  <si>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</si>
  <si>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</si>
  <si>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</si>
  <si>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</si>
  <si>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</si>
  <si>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</si>
  <si>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</si>
  <si>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</si>
  <si>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</si>
  <si>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</si>
  <si>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</si>
  <si>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</si>
  <si>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</si>
  <si>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</si>
  <si>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</si>
  <si>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</si>
  <si>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</si>
  <si>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</si>
  <si>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</si>
  <si>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</si>
  <si>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</si>
  <si>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</si>
  <si>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</si>
  <si>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</si>
  <si>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</si>
  <si>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</si>
  <si>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</si>
  <si>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</si>
  <si>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</si>
  <si>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</si>
  <si>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</si>
  <si>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</si>
  <si>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</si>
  <si>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</si>
  <si>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</si>
  <si>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</si>
  <si>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</si>
  <si>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</si>
  <si>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</si>
  <si>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</si>
  <si>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</si>
  <si>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</si>
  <si>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</si>
  <si>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</si>
  <si>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</si>
  <si>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</si>
  <si>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</si>
  <si>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</si>
  <si>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</si>
  <si>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</si>
  <si>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</si>
  <si>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</si>
  <si>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</si>
  <si>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</si>
  <si>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</si>
  <si>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</si>
  <si>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</si>
  <si>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</si>
  <si>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</si>
  <si>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</si>
  <si>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</si>
  <si>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</si>
  <si>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</si>
  <si>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</si>
  <si>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</si>
  <si>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</si>
  <si>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</si>
  <si>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</si>
  <si>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</si>
  <si>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</si>
  <si>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</si>
  <si>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</si>
  <si>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</si>
  <si>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</si>
  <si>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</si>
  <si>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</si>
  <si>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</si>
  <si>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</si>
  <si>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</si>
  <si>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</si>
  <si>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</si>
  <si>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</si>
  <si>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</si>
  <si>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</si>
  <si>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</si>
  <si>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</si>
  <si>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</si>
  <si>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</si>
  <si>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</si>
  <si>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</si>
  <si>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</si>
  <si>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</si>
  <si>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</si>
  <si>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</si>
  <si>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</si>
  <si>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</si>
  <si>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</si>
  <si>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</si>
  <si>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</si>
  <si>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</si>
  <si>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</si>
  <si>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</si>
  <si>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</si>
  <si>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</si>
  <si>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</si>
  <si>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</si>
  <si>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</si>
  <si>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</si>
  <si>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</si>
  <si>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</si>
  <si>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</si>
  <si>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</si>
  <si>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</si>
  <si>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</si>
  <si>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</si>
  <si>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</si>
  <si>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</si>
  <si>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</si>
  <si>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</si>
  <si>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</si>
  <si>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</si>
  <si>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</si>
  <si>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</si>
  <si>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</si>
  <si>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</si>
  <si>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</si>
  <si>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</si>
  <si>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</si>
  <si>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</si>
  <si>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</si>
  <si>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</si>
  <si>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</si>
  <si>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</si>
  <si>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</si>
  <si>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</si>
  <si>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</si>
  <si>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</si>
  <si>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</si>
  <si>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</si>
  <si>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</si>
  <si>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</si>
  <si>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</si>
  <si>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</si>
  <si>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</si>
  <si>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</si>
  <si>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</si>
  <si>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</si>
  <si>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</si>
  <si>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</si>
  <si>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</si>
  <si>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</si>
  <si>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</si>
  <si>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</si>
  <si>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</si>
  <si>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</si>
  <si>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</si>
  <si>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</si>
  <si>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</si>
  <si>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</si>
  <si>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</si>
  <si>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</si>
  <si>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</si>
  <si>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</si>
  <si>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</si>
  <si>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</si>
  <si>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</si>
  <si>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</si>
  <si>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</si>
  <si>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</si>
  <si>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</si>
  <si>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</si>
  <si>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</si>
  <si>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</si>
  <si>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</si>
  <si>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</si>
  <si>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</si>
  <si>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</si>
  <si>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</si>
  <si>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</si>
  <si>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</si>
  <si>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</si>
  <si>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</si>
  <si>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</si>
  <si>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</si>
  <si>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</si>
  <si>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</si>
  <si>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</si>
  <si>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</si>
  <si>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</si>
  <si>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</si>
  <si>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</si>
  <si>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</si>
  <si>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</si>
  <si>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</si>
  <si>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</si>
  <si>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</si>
  <si>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</si>
  <si>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</si>
  <si>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</si>
  <si>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</si>
  <si>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</si>
  <si>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</si>
  <si>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</si>
  <si>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</si>
  <si>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</si>
  <si>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</si>
  <si>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</si>
  <si>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</si>
  <si>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</si>
  <si>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</si>
  <si>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</si>
  <si>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</si>
  <si>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</si>
  <si>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</si>
  <si>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</si>
  <si>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</si>
  <si>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</si>
  <si>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</si>
  <si>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</si>
  <si>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</si>
  <si>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</si>
  <si>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</si>
  <si>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</si>
  <si>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</si>
  <si>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</si>
  <si>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</si>
  <si>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</si>
  <si>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</si>
  <si>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</si>
  <si>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</si>
  <si>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</si>
  <si>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</si>
  <si>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</si>
  <si>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</si>
  <si>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</si>
  <si>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</si>
  <si>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</si>
  <si>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</si>
  <si>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</si>
  <si>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</si>
  <si>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</si>
  <si>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</si>
  <si>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</si>
  <si>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</si>
  <si>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</si>
  <si>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</si>
  <si>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</si>
  <si>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</si>
  <si>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</si>
  <si>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</si>
  <si>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</si>
  <si>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</si>
  <si>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</si>
  <si>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</si>
  <si>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</si>
  <si>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</si>
  <si>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</si>
  <si>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</si>
  <si>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</si>
  <si>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</si>
  <si>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</si>
  <si>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</si>
  <si>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</si>
  <si>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</si>
  <si>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</si>
  <si>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</si>
  <si>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</si>
  <si>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</si>
  <si>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</si>
  <si>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</si>
  <si>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</si>
  <si>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</si>
  <si>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</si>
  <si>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</si>
  <si>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</si>
  <si>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</si>
  <si>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</si>
  <si>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</si>
  <si>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</si>
  <si>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</si>
  <si>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</si>
  <si>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</si>
  <si>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</si>
  <si>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</si>
  <si>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</si>
  <si>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</si>
  <si>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</si>
  <si>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</si>
  <si>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</si>
  <si>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</si>
  <si>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</si>
  <si>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</si>
  <si>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</si>
  <si>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</si>
  <si>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</si>
  <si>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</si>
  <si>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</si>
  <si>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</si>
  <si>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</si>
  <si>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</si>
  <si>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</si>
  <si>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</si>
  <si>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</si>
  <si>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</si>
  <si>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</si>
  <si>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</si>
  <si>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</si>
  <si>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</si>
  <si>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</si>
  <si>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</si>
  <si>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</si>
  <si>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</si>
  <si>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</si>
  <si>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</si>
  <si>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</si>
  <si>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</si>
  <si>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</si>
  <si>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</si>
  <si>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</si>
  <si>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</si>
  <si>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</si>
  <si>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</si>
  <si>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</si>
  <si>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</si>
  <si>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</si>
  <si>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</si>
  <si>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</si>
  <si>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</si>
  <si>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</si>
  <si>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</si>
  <si>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</si>
  <si>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</si>
  <si>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</si>
  <si>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</si>
  <si>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</si>
  <si>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</si>
  <si>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</si>
  <si>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</si>
  <si>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</si>
  <si>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</si>
  <si>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</si>
  <si>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</si>
  <si>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</si>
  <si>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</si>
  <si>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</si>
  <si>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</si>
  <si>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</si>
  <si>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</si>
  <si>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</si>
  <si>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</si>
  <si>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</si>
  <si>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</si>
  <si>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</si>
  <si>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</si>
  <si>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</si>
  <si>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</si>
  <si>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</si>
  <si>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</si>
  <si>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</si>
  <si>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</si>
  <si>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</si>
  <si>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</si>
  <si>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</si>
  <si>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</si>
  <si>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</si>
  <si>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</si>
  <si>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</si>
  <si>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</si>
  <si>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</si>
  <si>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</si>
  <si>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</si>
  <si>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</si>
  <si>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</si>
  <si>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</si>
  <si>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</si>
  <si>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</si>
  <si>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</si>
  <si>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</si>
  <si>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</si>
  <si>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</si>
  <si>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</si>
  <si>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</si>
  <si>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</si>
  <si>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</si>
  <si>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</si>
  <si>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</si>
  <si>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</si>
  <si>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</si>
  <si>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</si>
  <si>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</si>
  <si>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</si>
  <si>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</si>
  <si>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</si>
  <si>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</si>
  <si>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</si>
  <si>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</si>
  <si>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</si>
  <si>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</si>
  <si>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</si>
  <si>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</si>
  <si>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</si>
  <si>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</si>
  <si>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</si>
  <si>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</si>
  <si>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</si>
  <si>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</si>
  <si>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</si>
  <si>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</si>
  <si>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</si>
  <si>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</si>
  <si>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</si>
  <si>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</si>
  <si>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</si>
  <si>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</si>
  <si>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</si>
  <si>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</si>
  <si>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</si>
  <si>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</si>
  <si>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</si>
  <si>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</si>
  <si>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</si>
  <si>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</si>
  <si>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</si>
  <si>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</si>
  <si>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</si>
  <si>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</si>
  <si>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</si>
  <si>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</si>
  <si>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</si>
  <si>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</si>
  <si>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</si>
  <si>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</si>
  <si>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</si>
  <si>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</si>
  <si>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</si>
  <si>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</si>
  <si>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</si>
  <si>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</si>
  <si>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</si>
  <si>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</si>
  <si>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</si>
  <si>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</si>
  <si>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</si>
  <si>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</si>
  <si>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</si>
  <si>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</si>
  <si>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</si>
  <si>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</si>
  <si>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</si>
  <si>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</si>
  <si>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</si>
  <si>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</si>
  <si>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</si>
  <si>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</si>
  <si>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</si>
  <si>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</si>
  <si>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</si>
  <si>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</si>
  <si>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</si>
  <si>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</si>
  <si>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</si>
  <si>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</si>
  <si>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</si>
  <si>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</si>
  <si>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</si>
  <si>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</si>
  <si>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</si>
  <si>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</si>
  <si>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</si>
  <si>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</si>
  <si>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</si>
  <si>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</si>
  <si>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</si>
  <si>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</si>
  <si>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</si>
  <si>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</si>
  <si>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</si>
  <si>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</si>
  <si>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</si>
  <si>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</si>
  <si>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</si>
  <si>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</si>
  <si>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</si>
  <si>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</si>
  <si>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</si>
  <si>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</si>
  <si>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</si>
  <si>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</si>
  <si>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</si>
  <si>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</si>
  <si>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</si>
  <si>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</si>
  <si>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</si>
  <si>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</si>
  <si>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</si>
  <si>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</si>
  <si>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</si>
  <si>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</si>
  <si>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</si>
  <si>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</si>
  <si>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</si>
  <si>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</si>
  <si>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</si>
  <si>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</si>
  <si>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</si>
  <si>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</si>
  <si>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</si>
  <si>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</si>
  <si>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</si>
  <si>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</si>
  <si>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</si>
  <si>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</si>
  <si>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</si>
  <si>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</si>
  <si>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</si>
  <si>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</si>
  <si>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</si>
  <si>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</si>
  <si>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</si>
  <si>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</si>
  <si>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</si>
  <si>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</si>
  <si>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</si>
  <si>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</si>
  <si>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</si>
  <si>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</si>
  <si>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</si>
  <si>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</si>
  <si>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</si>
  <si>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</si>
  <si>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</si>
  <si>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</si>
  <si>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</si>
  <si>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</si>
  <si>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</si>
  <si>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</si>
  <si>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</si>
  <si>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</si>
  <si>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</si>
  <si>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</si>
  <si>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</si>
  <si>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</si>
  <si>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</si>
  <si>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</si>
  <si>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</si>
  <si>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</si>
  <si>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</si>
  <si>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</si>
  <si>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</si>
  <si>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</si>
  <si>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</si>
  <si>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</si>
  <si>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</si>
  <si>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</si>
  <si>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</si>
  <si>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</si>
  <si>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</si>
  <si>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</si>
  <si>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</si>
  <si>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</si>
  <si>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</si>
  <si>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</si>
  <si>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</si>
  <si>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</si>
  <si>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</si>
  <si>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</si>
  <si>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</si>
  <si>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</si>
  <si>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</si>
  <si>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</si>
  <si>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</si>
  <si>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</si>
  <si>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</si>
  <si>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</si>
  <si>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</si>
  <si>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</si>
  <si>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</si>
  <si>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</si>
  <si>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</si>
  <si>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</si>
  <si>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</si>
  <si>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</si>
  <si>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</si>
  <si>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</si>
  <si>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</si>
  <si>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</si>
  <si>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</si>
  <si>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</si>
  <si>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</si>
  <si>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</si>
  <si>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</si>
  <si>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</si>
  <si>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</si>
  <si>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</si>
  <si>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</si>
  <si>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</si>
  <si>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</si>
  <si>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</si>
  <si>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</si>
  <si>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</si>
  <si>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</si>
  <si>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</si>
  <si>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</si>
  <si>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</si>
  <si>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</si>
  <si>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</si>
  <si>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</si>
  <si>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</si>
  <si>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</si>
  <si>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</si>
  <si>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</si>
  <si>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</si>
  <si>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</si>
  <si>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</si>
  <si>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</si>
  <si>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</si>
  <si>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</si>
  <si>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</si>
  <si>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</si>
  <si>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</si>
  <si>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</si>
  <si>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</si>
  <si>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</si>
  <si>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</si>
  <si>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</si>
  <si>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</si>
  <si>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</si>
  <si>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</si>
  <si>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</si>
  <si>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</si>
  <si>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</si>
  <si>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</si>
  <si>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</si>
  <si>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</si>
  <si>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</si>
  <si>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</si>
  <si>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</si>
  <si>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</si>
  <si>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</si>
  <si>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</si>
  <si>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</si>
  <si>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</si>
  <si>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</si>
  <si>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</si>
  <si>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</si>
  <si>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</si>
  <si>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</si>
  <si>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</si>
  <si>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</si>
  <si>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</si>
  <si>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</si>
  <si>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</si>
  <si>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</si>
  <si>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</si>
  <si>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</si>
  <si>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</si>
  <si>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</si>
  <si>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</si>
  <si>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</si>
  <si>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</si>
  <si>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</si>
  <si>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</si>
  <si>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</si>
  <si>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</si>
  <si>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</si>
  <si>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</si>
  <si>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</si>
  <si>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</si>
  <si>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</si>
  <si>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</si>
  <si>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</si>
  <si>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</si>
  <si>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</si>
  <si>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</si>
  <si>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</si>
  <si>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</si>
  <si>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</si>
  <si>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</si>
  <si>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</si>
  <si>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</si>
  <si>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</si>
  <si>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</si>
  <si>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</si>
  <si>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</si>
  <si>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</si>
  <si>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</si>
  <si>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</si>
  <si>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</si>
  <si>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</si>
  <si>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</si>
  <si>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</si>
  <si>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</si>
  <si>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</si>
  <si>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</si>
  <si>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</si>
  <si>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</si>
  <si>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</si>
  <si>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</si>
  <si>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</si>
  <si>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</si>
  <si>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</si>
  <si>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</si>
  <si>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</si>
  <si>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</si>
  <si>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</si>
  <si>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</si>
  <si>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</si>
  <si>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</si>
  <si>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</si>
  <si>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</si>
  <si>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</si>
  <si>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</si>
  <si>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</si>
  <si>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</si>
  <si>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</si>
  <si>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</si>
  <si>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</si>
  <si>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</si>
  <si>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</si>
  <si>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</si>
  <si>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</si>
  <si>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</si>
  <si>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</si>
  <si>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</si>
  <si>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</si>
  <si>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</si>
  <si>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</si>
  <si>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</si>
  <si>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</si>
  <si>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</si>
  <si>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</si>
  <si>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</si>
  <si>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</si>
  <si>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</si>
  <si>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</si>
  <si>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</si>
  <si>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</si>
  <si>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</si>
  <si>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</si>
  <si>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</si>
  <si>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</si>
  <si>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</si>
  <si>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</si>
  <si>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</si>
  <si>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</si>
  <si>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</si>
  <si>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</si>
  <si>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</si>
  <si>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</si>
  <si>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</si>
  <si>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</si>
  <si>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</si>
  <si>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</si>
  <si>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</si>
  <si>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</si>
  <si>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</si>
  <si>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</si>
  <si>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</si>
  <si>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</si>
  <si>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</si>
  <si>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</si>
  <si>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</si>
  <si>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</si>
  <si>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</si>
  <si>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</si>
  <si>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</si>
  <si>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</si>
  <si>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</si>
  <si>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</si>
  <si>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</si>
  <si>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</si>
  <si>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</si>
  <si>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</si>
  <si>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</si>
  <si>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</si>
  <si>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</si>
  <si>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</si>
  <si>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</si>
  <si>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</si>
  <si>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</si>
  <si>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</si>
  <si>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</si>
  <si>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</si>
  <si>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</si>
  <si>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</si>
  <si>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</si>
  <si>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</si>
  <si>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</si>
  <si>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</si>
  <si>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</si>
  <si>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</si>
  <si>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</si>
  <si>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</si>
  <si>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</si>
  <si>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</si>
  <si>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</si>
  <si>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</si>
  <si>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</si>
  <si>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</si>
  <si>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</si>
  <si>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</si>
  <si>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</si>
  <si>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</si>
  <si>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</si>
  <si>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</si>
  <si>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</si>
  <si>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</si>
  <si>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</si>
  <si>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</si>
  <si>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</si>
  <si>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</si>
  <si>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</si>
  <si>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</si>
  <si>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</si>
  <si>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</si>
  <si>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</si>
  <si>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</si>
  <si>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</si>
  <si>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</si>
  <si>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</si>
  <si>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</si>
  <si>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</si>
  <si>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</si>
  <si>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</si>
  <si>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</si>
  <si>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</si>
  <si>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</si>
  <si>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</si>
  <si>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</si>
  <si>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</si>
  <si>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</si>
  <si>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</si>
  <si>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</si>
  <si>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</si>
  <si>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</si>
  <si>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</si>
  <si>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</si>
  <si>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</si>
  <si>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</si>
  <si>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</si>
  <si>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</si>
  <si>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</si>
  <si>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</si>
  <si>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</si>
  <si>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</si>
  <si>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</si>
  <si>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</si>
  <si>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</si>
  <si>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</si>
  <si>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</si>
  <si>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</si>
  <si>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</si>
  <si>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</si>
  <si>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</si>
  <si>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</si>
  <si>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</si>
  <si>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</si>
  <si>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</si>
  <si>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</si>
  <si>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</si>
  <si>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</si>
  <si>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</si>
  <si>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</si>
  <si>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</si>
  <si>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</si>
  <si>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</si>
  <si>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</si>
  <si>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</si>
  <si>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</si>
  <si>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</si>
  <si>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</si>
  <si>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</si>
  <si>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</si>
  <si>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</si>
  <si>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</si>
  <si>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</si>
  <si>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</si>
  <si>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</si>
  <si>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</si>
  <si>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</si>
  <si>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</si>
  <si>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</si>
  <si>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</si>
  <si>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</si>
  <si>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</si>
  <si>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</si>
  <si>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</si>
  <si>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</si>
  <si>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</si>
  <si>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</si>
  <si>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</si>
  <si>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</si>
  <si>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</si>
  <si>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</si>
  <si>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</si>
  <si>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</si>
  <si>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</si>
  <si>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</si>
  <si>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</si>
  <si>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</si>
  <si>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</si>
  <si>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</si>
  <si>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</si>
  <si>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</si>
  <si>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</si>
  <si>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</si>
  <si>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</si>
  <si>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</si>
  <si>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</si>
  <si>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</si>
  <si>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</si>
  <si>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</si>
  <si>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</si>
  <si>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</si>
  <si>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</si>
  <si>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</si>
  <si>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</si>
  <si>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</si>
  <si>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</si>
  <si>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</si>
  <si>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</si>
  <si>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</si>
  <si>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</si>
  <si>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</si>
  <si>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</si>
  <si>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</si>
  <si>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</si>
  <si>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</si>
  <si>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</si>
  <si>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</si>
  <si>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</si>
  <si>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</si>
  <si>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</si>
  <si>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</si>
  <si>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</si>
  <si>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</si>
  <si>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</si>
  <si>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</si>
  <si>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</si>
  <si>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</si>
  <si>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</si>
  <si>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</si>
  <si>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</si>
  <si>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</si>
  <si>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</si>
  <si>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</si>
  <si>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</si>
  <si>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</si>
  <si>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</si>
  <si>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</si>
  <si>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</si>
  <si>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</si>
  <si>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</si>
  <si>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</si>
  <si>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</si>
  <si>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</si>
  <si>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</si>
  <si>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</si>
  <si>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</si>
  <si>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</si>
  <si>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</si>
  <si>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</si>
  <si>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</si>
  <si>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</si>
  <si>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</si>
  <si>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</si>
  <si>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</si>
  <si>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</si>
  <si>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</si>
  <si>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</si>
  <si>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</si>
  <si>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</si>
  <si>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</si>
  <si>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</si>
  <si>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</si>
  <si>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</si>
  <si>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</si>
  <si>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</si>
  <si>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</si>
  <si>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</si>
  <si>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</si>
  <si>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</si>
  <si>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</si>
  <si>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</si>
  <si>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</si>
  <si>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</si>
  <si>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</si>
  <si>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</si>
  <si>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</si>
  <si>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</si>
  <si>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</si>
  <si>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</si>
  <si>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</si>
  <si>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</si>
  <si>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</si>
  <si>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</si>
  <si>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</si>
  <si>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</si>
  <si>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</si>
  <si>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</si>
  <si>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</si>
  <si>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</si>
  <si>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</si>
  <si>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</si>
  <si>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</si>
  <si>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</si>
  <si>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</si>
  <si>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</si>
  <si>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</si>
  <si>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</si>
  <si>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</si>
  <si>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</si>
  <si>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</si>
  <si>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</si>
  <si>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</si>
  <si>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</si>
  <si>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</si>
  <si>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</si>
  <si>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</si>
  <si>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</si>
  <si>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</si>
  <si>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</si>
  <si>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</si>
  <si>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</si>
  <si>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</si>
  <si>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</si>
  <si>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</si>
  <si>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</si>
  <si>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</si>
  <si>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</si>
  <si>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</si>
  <si>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</si>
  <si>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</si>
  <si>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</si>
  <si>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</si>
  <si>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</si>
  <si>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</si>
  <si>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</si>
  <si>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</si>
  <si>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</si>
  <si>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</si>
  <si>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</si>
  <si>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</si>
  <si>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</si>
  <si>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</si>
  <si>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</si>
  <si>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</si>
  <si>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</si>
  <si>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</si>
  <si>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</si>
  <si>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</si>
  <si>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</si>
  <si>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</si>
  <si>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</si>
  <si>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</si>
  <si>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</si>
  <si>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</si>
  <si>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</si>
  <si>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</si>
  <si>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</si>
  <si>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</si>
  <si>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</si>
  <si>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</si>
  <si>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</si>
  <si>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</si>
  <si>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</si>
  <si>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</si>
  <si>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</si>
  <si>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</si>
  <si>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</si>
  <si>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</si>
  <si>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</si>
  <si>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</si>
  <si>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</si>
  <si>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</si>
  <si>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</si>
  <si>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</si>
  <si>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</si>
  <si>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</si>
  <si>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</si>
  <si>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</si>
  <si>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</si>
  <si>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</si>
  <si>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</si>
  <si>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</si>
  <si>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</si>
  <si>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</si>
  <si>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</si>
  <si>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</si>
  <si>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</si>
  <si>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</si>
  <si>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</si>
  <si>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</si>
  <si>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</si>
  <si>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</si>
  <si>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</si>
  <si>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</si>
  <si>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</si>
  <si>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</si>
  <si>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</si>
  <si>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</si>
  <si>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</si>
  <si>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</si>
  <si>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</si>
  <si>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</si>
  <si>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</si>
  <si>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</si>
  <si>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</si>
  <si>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</si>
  <si>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</si>
  <si>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</si>
  <si>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</si>
  <si>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</si>
  <si>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</si>
  <si>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</si>
  <si>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</si>
  <si>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</si>
  <si>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</si>
  <si>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</si>
  <si>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</si>
  <si>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</si>
  <si>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</si>
  <si>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</si>
  <si>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</si>
  <si>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</si>
  <si>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</si>
  <si>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</si>
  <si>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</si>
  <si>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</si>
  <si>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</si>
  <si>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</si>
  <si>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</si>
  <si>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</si>
  <si>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</si>
  <si>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</si>
  <si>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</si>
  <si>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</si>
  <si>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</si>
  <si>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</si>
  <si>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</si>
  <si>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</si>
  <si>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</si>
  <si>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</si>
  <si>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</si>
  <si>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</si>
  <si>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</si>
  <si>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</si>
  <si>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</si>
  <si>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</si>
  <si>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</si>
  <si>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</si>
  <si>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</si>
  <si>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</si>
  <si>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</si>
  <si>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</si>
  <si>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</si>
  <si>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</si>
  <si>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</si>
  <si>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</si>
  <si>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</si>
  <si>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</si>
  <si>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</si>
  <si>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</si>
  <si>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</si>
  <si>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</si>
  <si>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</si>
  <si>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</si>
  <si>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</si>
  <si>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</si>
  <si>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</si>
  <si>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</si>
  <si>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</si>
  <si>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</si>
  <si>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</si>
  <si>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</si>
  <si>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</si>
  <si>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</si>
  <si>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</si>
  <si>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</si>
  <si>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</si>
  <si>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</si>
  <si>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</si>
  <si>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</si>
  <si>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</si>
  <si>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</si>
  <si>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</si>
  <si>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</si>
  <si>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</si>
  <si>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</si>
  <si>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</si>
  <si>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</si>
  <si>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</si>
  <si>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</si>
  <si>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</si>
  <si>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</si>
  <si>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</si>
  <si>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</si>
  <si>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</si>
  <si>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</si>
  <si>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</si>
  <si>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</si>
  <si>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</si>
  <si>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</si>
  <si>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</si>
  <si>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</si>
  <si>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</si>
  <si>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</si>
  <si>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</si>
  <si>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</si>
  <si>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</si>
  <si>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</si>
  <si>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</si>
  <si>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</si>
  <si>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</si>
  <si>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</si>
  <si>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</si>
  <si>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</si>
  <si>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</si>
  <si>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</si>
  <si>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</si>
  <si>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</si>
  <si>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</si>
  <si>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</si>
  <si>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</si>
  <si>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</si>
  <si>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</si>
  <si>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</si>
  <si>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</si>
  <si>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</si>
  <si>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</si>
  <si>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</si>
  <si>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</si>
  <si>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</si>
  <si>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</si>
  <si>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</si>
  <si>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</si>
  <si>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</si>
  <si>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</si>
  <si>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</si>
  <si>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</si>
  <si>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</si>
  <si>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</si>
  <si>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</si>
  <si>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</si>
  <si>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</si>
  <si>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</si>
  <si>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</si>
  <si>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</si>
  <si>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</si>
  <si>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</si>
  <si>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</si>
  <si>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</si>
  <si>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</si>
  <si>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</si>
  <si>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</si>
  <si>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</si>
  <si>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</si>
  <si>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</si>
  <si>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</si>
  <si>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</si>
  <si>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</si>
  <si>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</si>
  <si>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</si>
  <si>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</si>
  <si>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</si>
  <si>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</si>
  <si>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</si>
  <si>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</si>
  <si>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</si>
  <si>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</si>
  <si>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</si>
  <si>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</si>
  <si>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</si>
  <si>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</si>
  <si>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</si>
  <si>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</si>
  <si>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</si>
  <si>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</si>
  <si>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</si>
  <si>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</si>
  <si>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</si>
  <si>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</si>
  <si>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</si>
  <si>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</si>
  <si>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</si>
  <si>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</si>
  <si>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</si>
  <si>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</si>
  <si>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</si>
  <si>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</si>
  <si>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</si>
  <si>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</si>
  <si>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</si>
  <si>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</si>
  <si>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</si>
  <si>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</si>
  <si>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</si>
  <si>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</si>
  <si>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</si>
  <si>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</si>
  <si>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</si>
  <si>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</si>
  <si>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</si>
  <si>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</si>
  <si>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</si>
  <si>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</si>
  <si>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</si>
  <si>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</si>
  <si>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</si>
  <si>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</si>
  <si>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</si>
  <si>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</si>
  <si>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</si>
  <si>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</si>
  <si>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</si>
  <si>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</si>
  <si>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</si>
  <si>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</si>
  <si>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</si>
  <si>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</si>
  <si>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</si>
  <si>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</si>
  <si>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</si>
  <si>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</si>
  <si>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</si>
  <si>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</si>
  <si>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</si>
  <si>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</si>
  <si>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</si>
  <si>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</si>
  <si>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</si>
  <si>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</si>
  <si>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</si>
  <si>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</si>
  <si>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</si>
  <si>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</si>
  <si>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</si>
  <si>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</si>
  <si>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</si>
  <si>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</si>
  <si>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</si>
  <si>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</si>
  <si>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</si>
  <si>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</si>
  <si>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</si>
  <si>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</si>
  <si>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</si>
  <si>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</si>
  <si>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</si>
  <si>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</si>
  <si>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</si>
  <si>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</si>
  <si>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</si>
  <si>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</si>
  <si>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</si>
  <si>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</si>
  <si>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</si>
  <si>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</si>
  <si>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</si>
  <si>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</si>
  <si>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</si>
  <si>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</si>
  <si>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</si>
  <si>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</si>
  <si>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</si>
  <si>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</si>
  <si>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</si>
  <si>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</si>
  <si>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</si>
  <si>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</si>
  <si>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</si>
  <si>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</si>
  <si>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</si>
  <si>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</si>
  <si>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</si>
  <si>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</si>
  <si>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</si>
  <si>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</si>
  <si>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</si>
  <si>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</si>
  <si>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</si>
  <si>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</si>
  <si>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</si>
  <si>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</si>
  <si>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</si>
  <si>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</si>
  <si>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</si>
  <si>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</si>
  <si>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</si>
  <si>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</si>
  <si>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</si>
  <si>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</si>
  <si>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</si>
  <si>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</si>
  <si>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</si>
  <si>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</si>
  <si>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</si>
  <si>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</si>
  <si>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</si>
  <si>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</si>
  <si>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</si>
  <si>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</si>
  <si>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</si>
  <si>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</si>
  <si>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</si>
  <si>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</si>
  <si>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</si>
  <si>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</si>
  <si>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</si>
  <si>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</si>
  <si>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</si>
  <si>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</si>
  <si>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</si>
  <si>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</si>
  <si>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</si>
  <si>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</si>
  <si>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</si>
  <si>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</si>
  <si>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</si>
  <si>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</si>
  <si>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</si>
  <si>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</si>
  <si>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</si>
  <si>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</si>
  <si>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</si>
  <si>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</si>
  <si>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</si>
  <si>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</si>
  <si>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</si>
  <si>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</si>
  <si>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</si>
  <si>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</si>
  <si>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</si>
  <si>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</si>
  <si>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</si>
  <si>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</si>
  <si>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</si>
  <si>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</si>
  <si>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</si>
  <si>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</si>
  <si>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</si>
  <si>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</si>
  <si>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</si>
  <si>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</si>
  <si>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</si>
  <si>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</si>
  <si>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</si>
  <si>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</si>
  <si>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</si>
  <si>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</si>
  <si>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</si>
  <si>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</si>
  <si>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</si>
  <si>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</si>
  <si>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</si>
  <si>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</si>
  <si>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</si>
  <si>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</si>
  <si>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</si>
  <si>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</si>
  <si>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</si>
  <si>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</si>
  <si>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</si>
  <si>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</si>
  <si>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</si>
  <si>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</si>
  <si>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</si>
  <si>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</si>
  <si>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</si>
  <si>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</si>
  <si>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</si>
  <si>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</si>
  <si>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</si>
  <si>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</si>
  <si>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</si>
  <si>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</si>
  <si>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</si>
  <si>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</si>
  <si>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</si>
  <si>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</si>
  <si>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</si>
  <si>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</si>
  <si>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</si>
  <si>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</si>
  <si>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</si>
  <si>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</si>
  <si>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</si>
  <si>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</si>
  <si>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</si>
  <si>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</si>
  <si>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</si>
  <si>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</si>
  <si>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</si>
  <si>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</si>
  <si>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</si>
  <si>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</si>
  <si>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</si>
  <si>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</si>
  <si>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</si>
  <si>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</si>
  <si>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</si>
  <si>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</si>
  <si>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</si>
  <si>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</si>
  <si>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</si>
  <si>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</si>
  <si>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</si>
  <si>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</si>
  <si>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</si>
  <si>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</si>
  <si>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</si>
  <si>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</si>
  <si>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</si>
  <si>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</si>
  <si>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</si>
  <si>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</si>
  <si>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</si>
  <si>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</si>
  <si>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</si>
  <si>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</si>
  <si>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</si>
  <si>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</si>
  <si>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</si>
  <si>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</si>
  <si>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</si>
  <si>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</si>
  <si>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</si>
  <si>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</si>
  <si>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</si>
  <si>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</si>
  <si>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</si>
  <si>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</si>
  <si>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</si>
  <si>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</si>
  <si>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</si>
  <si>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</si>
  <si>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</si>
  <si>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</si>
  <si>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</si>
  <si>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</si>
  <si>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</si>
  <si>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</si>
  <si>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</si>
  <si>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</si>
  <si>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</si>
  <si>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</si>
  <si>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</si>
  <si>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</si>
  <si>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</si>
  <si>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</si>
  <si>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</si>
  <si>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</si>
  <si>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</si>
  <si>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</si>
  <si>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</si>
  <si>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</si>
  <si>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</si>
  <si>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</si>
  <si>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</si>
  <si>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</si>
  <si>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</si>
  <si>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</si>
  <si>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</si>
  <si>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</si>
  <si>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</si>
  <si>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</si>
  <si>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</si>
  <si>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</si>
  <si>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</si>
  <si>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</si>
  <si>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</si>
  <si>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</si>
  <si>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</si>
  <si>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</si>
  <si>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</si>
  <si>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</si>
  <si>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</si>
  <si>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</si>
  <si>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</si>
  <si>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</si>
  <si>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</si>
  <si>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</si>
  <si>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</si>
  <si>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</si>
  <si>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</si>
  <si>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</si>
  <si>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</si>
  <si>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</si>
  <si>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</si>
  <si>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</si>
  <si>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</si>
  <si>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</si>
  <si>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</si>
  <si>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</si>
  <si>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</si>
  <si>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</si>
  <si>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</si>
  <si>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</si>
  <si>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</si>
  <si>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</si>
  <si>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</si>
  <si>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</si>
  <si>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</si>
  <si>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</si>
  <si>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</si>
  <si>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</si>
  <si>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</si>
  <si>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</si>
  <si>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</si>
  <si>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</si>
  <si>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</si>
  <si>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</si>
  <si>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</si>
  <si>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</si>
  <si>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</si>
  <si>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</si>
  <si>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</si>
  <si>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</si>
  <si>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</si>
  <si>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</si>
  <si>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</si>
  <si>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</si>
  <si>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</si>
  <si>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</si>
  <si>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</si>
  <si>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</si>
  <si>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</si>
  <si>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</si>
  <si>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</si>
  <si>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</si>
  <si>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</si>
  <si>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</si>
  <si>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</si>
  <si>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</si>
  <si>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</si>
  <si>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</si>
  <si>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</si>
  <si>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</si>
  <si>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</si>
  <si>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</si>
  <si>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</si>
  <si>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</si>
  <si>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</si>
  <si>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</si>
  <si>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</si>
  <si>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</si>
  <si>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</si>
  <si>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</si>
  <si>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</si>
  <si>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</si>
  <si>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</si>
  <si>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</si>
  <si>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</si>
  <si>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</si>
  <si>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</si>
  <si>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</si>
  <si>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</si>
  <si>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</si>
  <si>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</si>
  <si>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</si>
  <si>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</si>
  <si>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</si>
  <si>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</si>
  <si>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</si>
  <si>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</si>
  <si>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</si>
  <si>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</si>
  <si>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</si>
  <si>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</si>
  <si>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</si>
  <si>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</si>
  <si>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</si>
  <si>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</si>
  <si>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</si>
  <si>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</si>
  <si>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</si>
  <si>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</si>
  <si>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</si>
  <si>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</si>
  <si>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</si>
  <si>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</si>
  <si>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</si>
  <si>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</si>
  <si>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</si>
  <si>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</si>
  <si>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</si>
  <si>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</si>
  <si>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</si>
  <si>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</si>
  <si>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</si>
  <si>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</si>
  <si>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</si>
  <si>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</si>
  <si>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</si>
  <si>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</si>
  <si>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</si>
  <si>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</si>
  <si>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</si>
  <si>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</si>
  <si>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</si>
  <si>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</si>
  <si>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</si>
  <si>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</si>
  <si>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</si>
  <si>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</si>
  <si>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</si>
  <si>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</si>
  <si>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</si>
  <si>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</si>
  <si>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</si>
  <si>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</si>
  <si>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</si>
  <si>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</si>
  <si>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</si>
  <si>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</si>
  <si>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</si>
  <si>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</si>
  <si>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</si>
  <si>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</si>
  <si>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</si>
  <si>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</si>
  <si>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</si>
  <si>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</si>
  <si>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</si>
  <si>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</si>
  <si>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</si>
  <si>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</si>
  <si>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</si>
  <si>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</si>
  <si>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</si>
  <si>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</si>
  <si>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</si>
  <si>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</si>
  <si>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</si>
  <si>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</si>
  <si>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</si>
  <si>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</si>
  <si>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</si>
  <si>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</si>
  <si>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</si>
  <si>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</si>
  <si>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</si>
  <si>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</si>
  <si>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</si>
  <si>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</si>
  <si>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</si>
  <si>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</si>
  <si>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</si>
  <si>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</si>
  <si>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</si>
  <si>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</si>
  <si>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</si>
  <si>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</si>
  <si>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</si>
  <si>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</si>
  <si>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</si>
  <si>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</si>
  <si>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</si>
  <si>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</si>
  <si>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</si>
  <si>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</si>
  <si>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</si>
  <si>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</si>
  <si>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</si>
  <si>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</si>
  <si>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</si>
  <si>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</si>
  <si>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</si>
  <si>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</si>
  <si>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</si>
  <si>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</si>
  <si>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</si>
  <si>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</si>
  <si>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</si>
  <si>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</si>
  <si>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</si>
  <si>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</si>
  <si>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</si>
  <si>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</si>
  <si>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</si>
  <si>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</si>
  <si>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</si>
  <si>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</si>
  <si>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</si>
  <si>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</si>
  <si>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</si>
  <si>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</si>
  <si>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</si>
  <si>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</si>
  <si>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</si>
  <si>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</si>
  <si>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</si>
  <si>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</si>
  <si>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</si>
  <si>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</si>
  <si>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</si>
  <si>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</si>
  <si>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</si>
  <si>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</si>
  <si>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</si>
  <si>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</si>
  <si>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</si>
  <si>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</si>
  <si>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</si>
  <si>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</si>
  <si>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</si>
  <si>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</si>
  <si>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</si>
  <si>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</si>
  <si>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</si>
  <si>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</si>
  <si>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</si>
  <si>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</si>
  <si>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</si>
  <si>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</si>
  <si>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</si>
  <si>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</si>
  <si>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</si>
  <si>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</si>
  <si>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</si>
  <si>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</si>
  <si>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</si>
  <si>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</si>
  <si>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</si>
  <si>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</si>
  <si>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</si>
  <si>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</si>
  <si>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</si>
  <si>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</si>
  <si>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</si>
  <si>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</si>
  <si>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</si>
  <si>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</si>
  <si>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</si>
  <si>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</si>
  <si>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</si>
  <si>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</si>
  <si>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</si>
  <si>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</si>
  <si>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</si>
  <si>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</si>
  <si>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</si>
  <si>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</si>
  <si>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</si>
  <si>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</si>
  <si>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</si>
  <si>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</si>
  <si>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</si>
  <si>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</si>
  <si>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</si>
  <si>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</si>
  <si>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</si>
  <si>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</si>
  <si>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</si>
  <si>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</si>
  <si>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</si>
  <si>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</si>
  <si>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</si>
  <si>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</si>
  <si>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</si>
  <si>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</si>
  <si>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</si>
  <si>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</si>
  <si>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</si>
  <si>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</si>
  <si>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</si>
  <si>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</si>
  <si>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</si>
  <si>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</si>
  <si>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</si>
  <si>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</si>
  <si>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</si>
  <si>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</si>
  <si>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</si>
  <si>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</si>
  <si>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</si>
  <si>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</si>
  <si>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</si>
  <si>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</si>
  <si>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</si>
  <si>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</si>
  <si>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</si>
  <si>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</si>
  <si>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</si>
  <si>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</si>
  <si>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</si>
  <si>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</si>
  <si>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</si>
  <si>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</si>
  <si>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</si>
  <si>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</si>
  <si>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</si>
  <si>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</si>
  <si>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</si>
  <si>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</si>
  <si>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</si>
  <si>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</si>
  <si>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</si>
  <si>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</si>
  <si>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</si>
  <si>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</si>
  <si>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</si>
  <si>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</si>
  <si>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</si>
  <si>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</si>
  <si>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</si>
  <si>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</si>
  <si>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</si>
  <si>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</si>
  <si>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</si>
  <si>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</si>
  <si>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</si>
  <si>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</si>
  <si>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</si>
  <si>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</si>
  <si>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</si>
  <si>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</si>
  <si>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</si>
  <si>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</si>
  <si>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</si>
  <si>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</si>
  <si>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</si>
  <si>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</si>
  <si>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</si>
  <si>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</si>
  <si>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</si>
  <si>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</si>
  <si>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</si>
  <si>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</si>
  <si>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</si>
  <si>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</si>
  <si>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</si>
  <si>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</si>
  <si>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</si>
  <si>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</si>
  <si>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</si>
  <si>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</si>
  <si>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</si>
  <si>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</si>
  <si>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</si>
  <si>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</si>
  <si>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</si>
  <si>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</si>
  <si>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</si>
  <si>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</si>
  <si>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</si>
  <si>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</si>
  <si>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</si>
  <si>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</si>
  <si>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</si>
  <si>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</si>
  <si>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</si>
  <si>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</si>
  <si>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</si>
  <si>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</si>
  <si>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</si>
  <si>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</si>
  <si>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</si>
  <si>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</si>
  <si>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</si>
  <si>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</si>
  <si>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</si>
  <si>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</si>
  <si>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</si>
  <si>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</si>
  <si>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</si>
  <si>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</si>
  <si>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</si>
  <si>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</si>
  <si>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</si>
  <si>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</si>
  <si>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</si>
  <si>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</si>
  <si>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</si>
  <si>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</si>
  <si>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</si>
  <si>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</si>
  <si>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</si>
  <si>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</si>
  <si>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</si>
  <si>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</si>
  <si>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</si>
  <si>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</si>
  <si>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</si>
  <si>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</si>
  <si>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</si>
  <si>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</si>
  <si>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</si>
  <si>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</si>
  <si>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</si>
  <si>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</si>
  <si>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</si>
  <si>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</si>
  <si>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</si>
  <si>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</si>
  <si>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</si>
  <si>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</si>
  <si>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</si>
  <si>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</si>
  <si>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</si>
  <si>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</si>
  <si>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</si>
  <si>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</si>
  <si>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</si>
  <si>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</si>
  <si>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</si>
  <si>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</si>
  <si>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</si>
  <si>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</si>
  <si>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</si>
  <si>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</si>
  <si>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</si>
  <si>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</si>
  <si>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</si>
  <si>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</si>
  <si>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</si>
  <si>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</si>
  <si>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</si>
  <si>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</si>
  <si>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</si>
  <si>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</si>
  <si>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</si>
  <si>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</si>
  <si>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</si>
  <si>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</si>
  <si>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</si>
  <si>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</si>
  <si>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</si>
  <si>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</si>
  <si>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</si>
  <si>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</si>
  <si>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</si>
  <si>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</si>
  <si>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</si>
  <si>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</si>
  <si>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</si>
  <si>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</si>
  <si>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</si>
  <si>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</si>
  <si>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</si>
  <si>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</si>
  <si>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</si>
  <si>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</si>
  <si>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</si>
  <si>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</si>
  <si>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</si>
  <si>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</si>
  <si>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</si>
  <si>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</si>
  <si>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</si>
  <si>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</si>
  <si>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</si>
  <si>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</si>
  <si>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</si>
  <si>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</si>
  <si>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</si>
  <si>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</si>
  <si>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</si>
  <si>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</si>
  <si>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</si>
  <si>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</si>
  <si>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</si>
  <si>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</si>
  <si>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</si>
  <si>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</si>
  <si>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</si>
  <si>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</si>
  <si>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</si>
  <si>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</si>
  <si>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</si>
  <si>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</si>
  <si>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</si>
  <si>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</si>
  <si>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</si>
  <si>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</si>
  <si>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</si>
  <si>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</si>
  <si>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</si>
  <si>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</si>
  <si>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</si>
  <si>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</si>
  <si>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</si>
  <si>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</si>
  <si>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</si>
  <si>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</si>
  <si>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</si>
  <si>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</si>
  <si>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</si>
  <si>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</si>
  <si>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</si>
  <si>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</si>
  <si>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</si>
  <si>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</si>
  <si>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</si>
  <si>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</si>
  <si>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</si>
  <si>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</si>
  <si>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</si>
  <si>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</si>
  <si>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</si>
  <si>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</si>
  <si>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</si>
  <si>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</si>
  <si>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</si>
  <si>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</si>
  <si>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</si>
  <si>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</si>
  <si>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</si>
  <si>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</si>
  <si>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</si>
  <si>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</si>
  <si>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</si>
  <si>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</si>
  <si>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</si>
  <si>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</si>
  <si>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</si>
  <si>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</si>
  <si>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</si>
  <si>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</si>
  <si>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</si>
  <si>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</si>
  <si>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</si>
  <si>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</si>
  <si>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</si>
  <si>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</si>
  <si>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</si>
  <si>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</si>
  <si>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</si>
  <si>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</si>
  <si>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</si>
  <si>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</si>
  <si>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</si>
  <si>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</si>
  <si>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</si>
  <si>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</si>
  <si>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</si>
  <si>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</si>
  <si>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</si>
  <si>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</si>
  <si>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</si>
  <si>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</si>
  <si>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</si>
  <si>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</si>
  <si>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</si>
  <si>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</si>
  <si>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</si>
  <si>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</si>
  <si>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</si>
  <si>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</si>
  <si>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</si>
  <si>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</si>
  <si>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</si>
  <si>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</si>
  <si>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</si>
  <si>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</si>
  <si>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</si>
  <si>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</si>
  <si>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</si>
  <si>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</si>
  <si>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</si>
  <si>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</si>
  <si>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</si>
  <si>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</si>
  <si>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</si>
  <si>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</si>
  <si>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</si>
  <si>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</si>
  <si>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</si>
  <si>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</si>
  <si>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</si>
  <si>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</si>
  <si>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</si>
  <si>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</si>
  <si>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</si>
  <si>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</si>
  <si>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</si>
  <si>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</si>
  <si>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</si>
  <si>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</si>
  <si>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</si>
  <si>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</si>
  <si>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</si>
  <si>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</si>
  <si>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</si>
  <si>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</si>
  <si>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</si>
  <si>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</si>
  <si>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</si>
  <si>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</si>
  <si>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</si>
  <si>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</si>
  <si>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</si>
  <si>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</si>
  <si>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</si>
  <si>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</si>
  <si>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</si>
  <si>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</si>
  <si>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</si>
  <si>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</si>
  <si>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</si>
  <si>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</si>
  <si>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</si>
  <si>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</si>
  <si>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</si>
  <si>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</si>
  <si>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</si>
  <si>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</si>
  <si>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</si>
  <si>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</si>
  <si>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</si>
  <si>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</si>
  <si>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</si>
  <si>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</si>
  <si>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</si>
  <si>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</si>
  <si>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</si>
  <si>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</si>
  <si>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</si>
  <si>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</si>
  <si>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</si>
  <si>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</si>
  <si>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</si>
  <si>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</si>
  <si>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</si>
  <si>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</si>
  <si>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</si>
  <si>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</si>
  <si>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</si>
  <si>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</si>
  <si>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</si>
  <si>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</si>
  <si>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</si>
  <si>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</si>
  <si>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</si>
  <si>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</si>
  <si>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</si>
  <si>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</si>
  <si>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</si>
  <si>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</si>
  <si>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</si>
  <si>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</si>
  <si>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</si>
  <si>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</si>
  <si>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</si>
  <si>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</si>
  <si>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</si>
  <si>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</si>
  <si>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</si>
  <si>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</si>
  <si>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</si>
  <si>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</si>
  <si>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</si>
  <si>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</si>
  <si>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</si>
  <si>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</si>
  <si>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</si>
  <si>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</si>
  <si>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</si>
  <si>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</si>
  <si>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</si>
  <si>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</si>
  <si>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</si>
  <si>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</si>
  <si>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</si>
  <si>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</si>
  <si>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</si>
  <si>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</si>
  <si>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</si>
  <si>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</si>
  <si>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</si>
  <si>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</si>
  <si>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</si>
  <si>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</si>
  <si>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</si>
  <si>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</si>
  <si>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</si>
  <si>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</si>
  <si>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</si>
  <si>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</si>
  <si>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</si>
  <si>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</si>
  <si>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</si>
  <si>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</si>
  <si>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</si>
  <si>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</si>
  <si>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</si>
  <si>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</si>
  <si>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</si>
  <si>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</si>
  <si>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</si>
  <si>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</si>
  <si>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</si>
  <si>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</si>
  <si>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</si>
  <si>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</si>
  <si>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</si>
  <si>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</si>
  <si>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</si>
  <si>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</si>
  <si>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</si>
  <si>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</si>
  <si>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</si>
  <si>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</si>
  <si>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</si>
  <si>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</si>
  <si>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</si>
  <si>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</si>
  <si>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</si>
  <si>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</si>
  <si>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</si>
  <si>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</si>
  <si>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</si>
  <si>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</si>
  <si>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</si>
  <si>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</si>
  <si>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</si>
  <si>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</si>
  <si>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</si>
  <si>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</si>
  <si>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</si>
  <si>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</si>
  <si>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</si>
  <si>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</si>
  <si>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</si>
  <si>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</si>
  <si>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</si>
  <si>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</si>
  <si>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</si>
  <si>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</si>
  <si>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</si>
  <si>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</si>
  <si>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</si>
  <si>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</si>
  <si>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</si>
  <si>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</si>
  <si>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</si>
  <si>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</si>
  <si>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</si>
  <si>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</si>
  <si>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</si>
  <si>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</si>
  <si>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</si>
  <si>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</si>
  <si>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</si>
  <si>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</si>
  <si>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</si>
  <si>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</si>
  <si>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</si>
  <si>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</si>
  <si>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</si>
  <si>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</si>
  <si>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</si>
  <si>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</si>
  <si>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</si>
  <si>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</si>
  <si>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</si>
  <si>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</si>
  <si>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</si>
  <si>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</si>
  <si>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</si>
  <si>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</si>
  <si>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</si>
  <si>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</si>
  <si>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</si>
  <si>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</si>
  <si>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</si>
  <si>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</si>
  <si>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</si>
  <si>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</si>
  <si>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</si>
  <si>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</si>
  <si>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</si>
  <si>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</si>
  <si>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</si>
  <si>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</si>
  <si>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</si>
  <si>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</si>
  <si>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</si>
  <si>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</si>
  <si>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</si>
  <si>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</si>
  <si>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</si>
  <si>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</si>
  <si>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</si>
  <si>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</si>
  <si>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</si>
  <si>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</si>
  <si>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</si>
  <si>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</si>
  <si>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</si>
  <si>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</si>
  <si>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</si>
  <si>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</si>
  <si>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</si>
  <si>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</si>
  <si>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</si>
  <si>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</si>
  <si>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</si>
  <si>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</si>
  <si>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</si>
  <si>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</si>
  <si>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</si>
  <si>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</si>
  <si>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</si>
  <si>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</si>
  <si>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</si>
  <si>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</si>
  <si>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</si>
  <si>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</si>
  <si>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</si>
  <si>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</si>
  <si>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</si>
  <si>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</si>
  <si>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</si>
  <si>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</si>
  <si>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</si>
  <si>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</si>
  <si>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</si>
  <si>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</si>
  <si>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</si>
  <si>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</si>
  <si>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</si>
  <si>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</si>
  <si>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</si>
  <si>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</si>
  <si>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</si>
  <si>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</si>
  <si>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</si>
  <si>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</si>
  <si>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</si>
  <si>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</si>
  <si>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</si>
  <si>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</si>
  <si>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</si>
  <si>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</si>
  <si>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</si>
  <si>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</si>
  <si>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</si>
  <si>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</si>
  <si>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</si>
  <si>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</si>
  <si>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</si>
  <si>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</si>
  <si>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</si>
  <si>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</si>
  <si>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</si>
  <si>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</si>
  <si>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</si>
  <si>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</si>
  <si>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</si>
  <si>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</si>
  <si>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</si>
  <si>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</si>
  <si>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</si>
  <si>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</si>
  <si>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</si>
  <si>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</si>
  <si>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</si>
  <si>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</si>
  <si>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</si>
  <si>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</si>
  <si>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</si>
  <si>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</si>
  <si>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</si>
  <si>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</si>
  <si>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</si>
  <si>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</si>
  <si>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</si>
  <si>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</si>
  <si>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</si>
  <si>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</si>
  <si>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</si>
  <si>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</si>
  <si>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</si>
  <si>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</si>
  <si>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</si>
  <si>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</si>
  <si>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</si>
  <si>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</si>
  <si>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</si>
  <si>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</si>
  <si>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</si>
  <si>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</si>
  <si>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</si>
  <si>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</si>
  <si>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</si>
  <si>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</si>
  <si>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</si>
  <si>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</si>
  <si>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</si>
  <si>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</si>
  <si>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</si>
  <si>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</si>
  <si>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</si>
  <si>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</si>
  <si>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</si>
  <si>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</si>
  <si>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</si>
  <si>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</si>
  <si>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</si>
  <si>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</si>
  <si>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</si>
  <si>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</si>
  <si>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</si>
  <si>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</si>
  <si>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</si>
  <si>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</si>
  <si>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</si>
  <si>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</si>
  <si>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</si>
  <si>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</si>
  <si>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</si>
  <si>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</si>
  <si>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</si>
  <si>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</si>
  <si>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</si>
  <si>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</si>
  <si>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</si>
  <si>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</si>
  <si>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</si>
  <si>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</si>
  <si>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</si>
  <si>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</si>
  <si>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</si>
  <si>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</si>
  <si>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</si>
  <si>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</si>
  <si>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</si>
  <si>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</si>
  <si>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</si>
  <si>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</si>
  <si>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</si>
  <si>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</si>
  <si>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</si>
  <si>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</si>
  <si>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</si>
  <si>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</si>
  <si>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</si>
  <si>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</si>
  <si>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</si>
  <si>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</si>
  <si>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</si>
  <si>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</si>
  <si>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</si>
  <si>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</si>
  <si>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</si>
  <si>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</si>
  <si>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</si>
  <si>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</si>
  <si>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</si>
  <si>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</si>
  <si>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</si>
  <si>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</si>
  <si>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</si>
  <si>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</si>
  <si>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</si>
  <si>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</si>
  <si>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</si>
  <si>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</si>
  <si>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</si>
  <si>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</si>
  <si>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</si>
  <si>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</si>
  <si>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</si>
  <si>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</si>
  <si>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</si>
  <si>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</si>
  <si>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</si>
  <si>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</si>
  <si>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</si>
  <si>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</si>
  <si>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</si>
  <si>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</si>
  <si>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</si>
  <si>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</si>
  <si>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</si>
  <si>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</si>
  <si>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</si>
  <si>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</si>
  <si>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</si>
  <si>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</si>
  <si>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</si>
  <si>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</si>
  <si>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</si>
  <si>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</si>
  <si>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</si>
  <si>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</si>
  <si>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</si>
  <si>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</si>
  <si>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</si>
  <si>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</si>
  <si>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</si>
  <si>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</si>
  <si>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</si>
  <si>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</si>
  <si>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</si>
  <si>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</si>
  <si>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</si>
  <si>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</si>
  <si>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</si>
  <si>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</si>
  <si>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</si>
  <si>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</si>
  <si>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</si>
  <si>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</si>
  <si>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</si>
  <si>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</si>
  <si>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</si>
  <si>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</si>
  <si>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</si>
  <si>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</si>
  <si>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</si>
  <si>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</si>
  <si>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</si>
  <si>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</si>
  <si>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</si>
  <si>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</si>
  <si>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</si>
  <si>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</si>
  <si>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</si>
  <si>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</si>
  <si>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</si>
  <si>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</si>
  <si>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</si>
  <si>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</si>
  <si>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</si>
  <si>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</si>
  <si>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</si>
  <si>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</si>
  <si>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</si>
  <si>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</si>
  <si>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</si>
  <si>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</si>
  <si>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</si>
  <si>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</si>
  <si>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</si>
  <si>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</si>
  <si>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</si>
  <si>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</si>
  <si>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</si>
  <si>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</si>
  <si>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</si>
  <si>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</si>
  <si>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</si>
  <si>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</si>
  <si>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</si>
  <si>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</si>
  <si>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</si>
  <si>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</si>
  <si>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</si>
  <si>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</si>
  <si>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</si>
  <si>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</si>
  <si>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</si>
  <si>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</si>
  <si>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</si>
  <si>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</si>
  <si>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</si>
  <si>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</si>
  <si>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</si>
  <si>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</si>
  <si>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</si>
  <si>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</si>
  <si>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</si>
  <si>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</si>
  <si>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</si>
  <si>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</si>
  <si>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</si>
  <si>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</si>
  <si>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</si>
  <si>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</si>
  <si>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</si>
  <si>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</si>
  <si>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</si>
  <si>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</si>
  <si>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</si>
  <si>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</si>
  <si>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</si>
  <si>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</si>
  <si>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</si>
  <si>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</si>
  <si>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</si>
  <si>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</si>
  <si>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</si>
  <si>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</si>
  <si>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</si>
  <si>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</si>
  <si>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</si>
  <si>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</si>
  <si>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</si>
  <si>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</si>
  <si>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</si>
  <si>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</si>
  <si>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</si>
  <si>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</si>
  <si>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</si>
  <si>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</si>
  <si>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</si>
  <si>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</si>
  <si>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</si>
  <si>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</si>
  <si>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</si>
  <si>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</si>
  <si>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</si>
  <si>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</si>
  <si>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</si>
  <si>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</si>
  <si>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</si>
  <si>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</si>
  <si>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</si>
  <si>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</si>
  <si>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</si>
  <si>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</si>
  <si>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</si>
  <si>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</si>
  <si>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</si>
  <si>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</si>
  <si>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</si>
  <si>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</si>
  <si>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</si>
  <si>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</si>
  <si>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</si>
  <si>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</si>
  <si>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</si>
  <si>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</si>
  <si>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</si>
  <si>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</si>
  <si>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</si>
  <si>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</si>
  <si>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</si>
  <si>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</si>
  <si>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</si>
  <si>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</si>
  <si>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</si>
  <si>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</si>
  <si>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</si>
  <si>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</si>
  <si>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</si>
  <si>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</si>
  <si>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</si>
  <si>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</si>
  <si>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</si>
  <si>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</si>
  <si>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</si>
  <si>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</si>
  <si>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</si>
  <si>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</si>
  <si>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</si>
  <si>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</si>
  <si>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</si>
  <si>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</si>
  <si>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</si>
  <si>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</si>
  <si>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</si>
  <si>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</si>
  <si>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</si>
  <si>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</si>
  <si>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</si>
  <si>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</si>
  <si>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</si>
  <si>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</si>
  <si>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</si>
  <si>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</si>
  <si>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</si>
  <si>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</si>
  <si>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</si>
  <si>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</si>
  <si>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</si>
  <si>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</si>
  <si>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</si>
  <si>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</si>
  <si>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</si>
  <si>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</si>
  <si>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</si>
  <si>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</si>
  <si>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</si>
  <si>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</si>
  <si>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</si>
  <si>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</si>
  <si>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</si>
  <si>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</si>
  <si>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</si>
  <si>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</si>
  <si>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</si>
  <si>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</si>
  <si>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</si>
  <si>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</si>
  <si>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</si>
  <si>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</si>
  <si>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</si>
  <si>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</si>
  <si>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</si>
  <si>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</si>
  <si>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</si>
  <si>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</si>
  <si>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</si>
  <si>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</si>
  <si>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</si>
  <si>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</si>
  <si>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</si>
  <si>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</si>
  <si>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</si>
  <si>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</si>
  <si>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</si>
  <si>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</si>
  <si>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</si>
  <si>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</si>
  <si>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</si>
  <si>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</si>
  <si>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</si>
  <si>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</si>
  <si>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</si>
  <si>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</si>
  <si>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</si>
  <si>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</si>
  <si>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</si>
  <si>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</si>
  <si>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</si>
  <si>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</si>
  <si>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</si>
  <si>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</si>
  <si>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</si>
  <si>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</si>
  <si>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</si>
  <si>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</si>
  <si>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</si>
  <si>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</si>
  <si>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</si>
  <si>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</si>
  <si>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</si>
  <si>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</si>
  <si>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</si>
  <si>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</si>
  <si>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</si>
  <si>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</si>
  <si>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</si>
  <si>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</si>
  <si>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</si>
  <si>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</si>
  <si>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</si>
  <si>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</si>
  <si>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</si>
  <si>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</si>
  <si>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</si>
  <si>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</si>
  <si>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</si>
  <si>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</si>
  <si>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</si>
  <si>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</si>
  <si>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</si>
  <si>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</si>
  <si>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</si>
  <si>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</si>
  <si>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</si>
  <si>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</si>
  <si>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</si>
  <si>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</si>
  <si>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</si>
  <si>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</si>
  <si>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</si>
  <si>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</si>
  <si>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</si>
  <si>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</si>
  <si>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</si>
  <si>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</si>
  <si>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</si>
  <si>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</si>
  <si>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</si>
  <si>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</si>
  <si>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</si>
  <si>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</si>
  <si>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</si>
  <si>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</si>
  <si>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</si>
  <si>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</si>
  <si>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</si>
  <si>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</si>
  <si>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</si>
  <si>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</si>
  <si>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</si>
  <si>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</si>
  <si>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</si>
  <si>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</si>
  <si>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</si>
  <si>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</si>
  <si>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</si>
  <si>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</si>
  <si>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</si>
  <si>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</si>
  <si>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</si>
  <si>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</si>
  <si>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</si>
  <si>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</si>
  <si>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</si>
  <si>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</si>
  <si>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</si>
  <si>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</si>
  <si>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</si>
  <si>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</si>
  <si>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</si>
  <si>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</si>
  <si>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</si>
  <si>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</si>
  <si>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</si>
  <si>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</si>
  <si>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</si>
  <si>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</si>
  <si>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</si>
  <si>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</si>
  <si>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</si>
  <si>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</si>
  <si>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</si>
  <si>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</si>
  <si>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</si>
  <si>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</si>
  <si>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</si>
  <si>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</si>
  <si>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</si>
  <si>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</si>
  <si>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</si>
  <si>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</si>
  <si>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</si>
  <si>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</si>
  <si>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</si>
  <si>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</si>
  <si>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</si>
  <si>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</si>
  <si>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</si>
  <si>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</si>
  <si>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</si>
  <si>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</si>
  <si>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</si>
  <si>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</si>
  <si>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</si>
  <si>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</si>
  <si>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</si>
  <si>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</si>
  <si>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</si>
  <si>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</si>
  <si>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</si>
  <si>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</si>
  <si>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</si>
  <si>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</si>
  <si>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</si>
  <si>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</si>
  <si>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</si>
  <si>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</si>
  <si>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</si>
  <si>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</si>
  <si>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</si>
  <si>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</si>
  <si>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</si>
  <si>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</si>
  <si>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</si>
  <si>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</si>
  <si>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</si>
  <si>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</si>
  <si>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</si>
  <si>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</si>
  <si>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</si>
  <si>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</si>
  <si>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</si>
  <si>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</si>
  <si>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</si>
  <si>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</si>
  <si>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</si>
  <si>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</si>
  <si>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</si>
  <si>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</si>
  <si>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</si>
  <si>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</si>
  <si>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</si>
  <si>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</si>
  <si>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</si>
  <si>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</si>
  <si>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</si>
  <si>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</si>
  <si>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</si>
  <si>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</si>
  <si>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</si>
  <si>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</si>
  <si>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</si>
  <si>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</si>
  <si>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</si>
  <si>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</si>
  <si>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</si>
  <si>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</si>
  <si>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</si>
  <si>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</si>
  <si>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</si>
  <si>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</si>
  <si>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</si>
  <si>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</si>
  <si>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</si>
  <si>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</si>
  <si>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</si>
  <si>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</si>
  <si>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</si>
  <si>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</si>
  <si>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</si>
  <si>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</si>
  <si>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</si>
  <si>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</si>
  <si>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</si>
  <si>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</si>
  <si>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</si>
  <si>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</si>
  <si>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</si>
  <si>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</si>
  <si>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</si>
  <si>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</si>
  <si>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</si>
  <si>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</si>
  <si>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</si>
  <si>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</si>
  <si>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</si>
  <si>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</si>
  <si>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</si>
  <si>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</si>
  <si>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</si>
  <si>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</si>
  <si>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</si>
  <si>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</si>
  <si>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</si>
  <si>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</si>
  <si>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</si>
  <si>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</si>
  <si>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</si>
  <si>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</si>
  <si>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</si>
  <si>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</si>
  <si>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</si>
  <si>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</si>
  <si>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</si>
  <si>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</si>
  <si>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</si>
  <si>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</si>
  <si>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</si>
  <si>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</si>
  <si>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</si>
  <si>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</si>
  <si>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</si>
  <si>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</si>
  <si>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</si>
  <si>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</si>
  <si>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</si>
  <si>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</si>
  <si>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</si>
  <si>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</si>
  <si>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</si>
  <si>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</si>
  <si>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</si>
  <si>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</si>
  <si>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</si>
  <si>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</si>
  <si>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</si>
  <si>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</si>
  <si>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</si>
  <si>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</si>
  <si>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</si>
  <si>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</si>
  <si>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</si>
  <si>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</si>
  <si>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</si>
  <si>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</si>
  <si>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</si>
  <si>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</si>
  <si>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</si>
  <si>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</si>
  <si>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</si>
  <si>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</si>
  <si>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</si>
  <si>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</si>
  <si>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</si>
  <si>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</si>
  <si>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</si>
  <si>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</si>
  <si>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</si>
  <si>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</si>
  <si>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</si>
  <si>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</si>
  <si>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</si>
  <si>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</si>
  <si>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</si>
  <si>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</si>
  <si>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</si>
  <si>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</si>
  <si>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</si>
  <si>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</si>
  <si>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</si>
  <si>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</si>
  <si>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</si>
  <si>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</si>
  <si>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</si>
  <si>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</si>
  <si>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</si>
  <si>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</si>
  <si>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</si>
  <si>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</si>
  <si>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</si>
  <si>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</si>
  <si>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</si>
  <si>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</si>
  <si>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</si>
  <si>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</si>
  <si>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</si>
  <si>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</si>
  <si>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</si>
  <si>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</si>
  <si>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</si>
  <si>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</si>
  <si>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</si>
  <si>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</si>
  <si>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</si>
  <si>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</si>
  <si>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</si>
  <si>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</si>
  <si>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</si>
  <si>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</si>
  <si>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</si>
  <si>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</si>
  <si>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</si>
  <si>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</si>
  <si>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</si>
  <si>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</si>
  <si>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</si>
  <si>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</si>
  <si>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</si>
  <si>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</si>
  <si>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</si>
  <si>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</si>
  <si>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</si>
  <si>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</si>
  <si>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</si>
  <si>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</si>
  <si>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</si>
  <si>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</si>
  <si>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</si>
  <si>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</si>
  <si>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</si>
  <si>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</si>
  <si>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</si>
  <si>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</si>
  <si>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</si>
  <si>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</si>
  <si>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</si>
  <si>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</si>
  <si>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</si>
  <si>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</si>
  <si>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</si>
  <si>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</si>
  <si>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</si>
  <si>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</si>
  <si>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</si>
  <si>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</si>
  <si>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</si>
  <si>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</si>
  <si>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</si>
  <si>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</si>
  <si>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</si>
  <si>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</si>
  <si>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</si>
  <si>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</si>
  <si>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</si>
  <si>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</si>
  <si>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</si>
  <si>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</si>
  <si>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</si>
  <si>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</si>
  <si>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</si>
  <si>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</si>
  <si>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</si>
  <si>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</si>
  <si>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</si>
  <si>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</si>
  <si>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</si>
  <si>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</si>
  <si>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</si>
  <si>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</si>
  <si>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</si>
  <si>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</si>
  <si>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</si>
  <si>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</si>
  <si>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</si>
  <si>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</si>
  <si>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</si>
  <si>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</si>
  <si>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</si>
  <si>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</si>
  <si>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</si>
  <si>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</si>
  <si>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</si>
  <si>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</si>
  <si>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</si>
  <si>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</si>
  <si>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</si>
  <si>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</si>
  <si>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</si>
  <si>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</si>
  <si>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</si>
  <si>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</si>
  <si>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</si>
  <si>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</si>
  <si>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</si>
  <si>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</si>
  <si>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</si>
  <si>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</si>
  <si>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</si>
  <si>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</si>
  <si>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</si>
  <si>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</si>
  <si>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</si>
  <si>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</si>
  <si>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</si>
  <si>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</si>
  <si>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</si>
  <si>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</si>
  <si>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</si>
  <si>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</si>
  <si>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</si>
  <si>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</si>
  <si>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</si>
  <si>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</si>
  <si>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</si>
  <si>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</si>
  <si>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</si>
  <si>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</si>
  <si>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</si>
  <si>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</si>
  <si>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</si>
  <si>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</si>
  <si>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</si>
  <si>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</si>
  <si>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</si>
  <si>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</si>
  <si>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</si>
  <si>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</si>
  <si>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</si>
  <si>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</si>
  <si>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</si>
  <si>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</si>
  <si>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</si>
  <si>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</si>
  <si>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</si>
  <si>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</si>
  <si>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</si>
  <si>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</si>
  <si>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</si>
  <si>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</si>
  <si>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</si>
  <si>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</si>
  <si>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</si>
  <si>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</si>
  <si>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</si>
  <si>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</si>
  <si>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</si>
  <si>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</si>
  <si>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</si>
  <si>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</si>
  <si>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</si>
  <si>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</si>
  <si>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</si>
  <si>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</si>
  <si>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</si>
  <si>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</si>
  <si>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</si>
  <si>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</si>
  <si>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</si>
  <si>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</si>
  <si>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</si>
  <si>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</si>
  <si>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</si>
  <si>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</si>
  <si>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</si>
  <si>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</si>
  <si>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</si>
  <si>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</si>
  <si>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</si>
  <si>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</si>
  <si>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</si>
  <si>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</si>
  <si>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</si>
  <si>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</si>
  <si>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</si>
  <si>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</si>
  <si>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</si>
  <si>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</si>
  <si>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</si>
  <si>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</si>
  <si>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</si>
  <si>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</si>
  <si>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</si>
  <si>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</si>
  <si>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</si>
  <si>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</si>
  <si>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</si>
  <si>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</si>
  <si>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</si>
  <si>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</si>
  <si>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</si>
  <si>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</si>
  <si>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</si>
  <si>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</si>
  <si>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</si>
  <si>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</si>
  <si>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</si>
  <si>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</si>
  <si>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</si>
  <si>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</si>
  <si>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</si>
  <si>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</si>
  <si>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</si>
  <si>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</si>
  <si>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</si>
  <si>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</si>
  <si>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</si>
  <si>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</si>
  <si>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</si>
  <si>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</si>
  <si>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</si>
  <si>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</si>
  <si>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</si>
  <si>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</si>
  <si>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</si>
  <si>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</si>
  <si>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</si>
  <si>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</si>
  <si>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</si>
  <si>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</si>
  <si>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</si>
  <si>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</si>
  <si>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</si>
  <si>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</si>
  <si>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</si>
  <si>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</si>
  <si>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</si>
  <si>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</si>
  <si>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</si>
  <si>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</si>
  <si>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</si>
  <si>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</si>
  <si>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</si>
  <si>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</si>
  <si>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</si>
  <si>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</si>
  <si>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</si>
  <si>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</si>
  <si>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</si>
  <si>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</si>
  <si>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</si>
  <si>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</si>
  <si>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</si>
  <si>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</si>
  <si>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</si>
  <si>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</si>
  <si>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</si>
  <si>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</si>
  <si>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</si>
  <si>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</si>
  <si>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</si>
  <si>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</si>
  <si>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</si>
  <si>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</si>
  <si>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</si>
  <si>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</si>
  <si>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</si>
  <si>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</si>
  <si>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</si>
  <si>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</si>
  <si>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</si>
  <si>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</si>
  <si>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</si>
  <si>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</si>
  <si>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</si>
  <si>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</si>
  <si>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</si>
  <si>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</si>
  <si>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</si>
  <si>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</si>
  <si>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</si>
  <si>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</si>
  <si>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</si>
  <si>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</si>
  <si>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</si>
  <si>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</si>
  <si>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</si>
  <si>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</si>
  <si>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</si>
  <si>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</si>
  <si>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</si>
  <si>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</si>
  <si>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</si>
  <si>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</si>
  <si>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</si>
  <si>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</si>
  <si>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</si>
  <si>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</si>
  <si>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</si>
  <si>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</si>
  <si>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</si>
  <si>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</si>
  <si>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</si>
  <si>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</si>
  <si>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</si>
  <si>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</si>
  <si>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</si>
  <si>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</si>
  <si>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</si>
  <si>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</si>
  <si>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</si>
  <si>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</si>
  <si>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</si>
  <si>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</si>
  <si>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</si>
  <si>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</si>
  <si>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</si>
  <si>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</si>
  <si>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</si>
  <si>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</si>
  <si>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</si>
  <si>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</si>
  <si>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</si>
  <si>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</si>
  <si>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</si>
  <si>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</si>
  <si>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</si>
  <si>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</si>
  <si>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</si>
  <si>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</si>
  <si>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</si>
  <si>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</si>
  <si>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</si>
  <si>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</si>
  <si>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</si>
  <si>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</si>
  <si>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</si>
  <si>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</si>
  <si>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</si>
  <si>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</si>
  <si>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</si>
  <si>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</si>
  <si>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</si>
  <si>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</si>
  <si>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</si>
  <si>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</si>
  <si>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</si>
  <si>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</si>
  <si>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</si>
  <si>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</si>
  <si>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</si>
  <si>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</si>
  <si>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</si>
  <si>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</si>
  <si>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</si>
  <si>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</si>
  <si>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</si>
  <si>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</si>
  <si>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</si>
  <si>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</si>
  <si>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</si>
  <si>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</si>
  <si>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</si>
  <si>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</si>
  <si>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</si>
  <si>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</si>
  <si>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</si>
  <si>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</si>
  <si>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</si>
  <si>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</si>
  <si>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</si>
  <si>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</si>
  <si>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</si>
  <si>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</si>
  <si>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</si>
  <si>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</si>
  <si>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</si>
  <si>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</si>
  <si>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</si>
  <si>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</si>
  <si>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</si>
  <si>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</si>
  <si>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</si>
  <si>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</si>
  <si>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</si>
  <si>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</si>
  <si>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</si>
  <si>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</si>
  <si>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</si>
  <si>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</si>
  <si>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</si>
  <si>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</si>
  <si>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</si>
  <si>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</si>
  <si>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</si>
  <si>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</si>
  <si>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</si>
  <si>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</si>
  <si>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</si>
  <si>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</si>
  <si>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</si>
  <si>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</si>
  <si>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</si>
  <si>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</si>
  <si>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</si>
  <si>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</si>
  <si>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</si>
  <si>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</si>
  <si>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</si>
  <si>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</si>
  <si>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</si>
  <si>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</si>
  <si>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</si>
  <si>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</si>
  <si>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</si>
  <si>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</si>
  <si>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</si>
  <si>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</si>
  <si>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</si>
  <si>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</si>
  <si>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</si>
  <si>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</si>
  <si>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</si>
  <si>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</si>
  <si>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</si>
  <si>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</si>
  <si>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</si>
  <si>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</si>
  <si>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</si>
  <si>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</si>
  <si>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</si>
  <si>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</si>
  <si>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</si>
  <si>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</si>
  <si>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</si>
  <si>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</si>
  <si>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</si>
  <si>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</si>
  <si>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</si>
  <si>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</si>
  <si>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</si>
  <si>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</si>
  <si>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</si>
  <si>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</si>
  <si>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</si>
  <si>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</si>
  <si>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</si>
  <si>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</si>
  <si>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</si>
  <si>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</si>
  <si>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</si>
  <si>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</si>
  <si>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</si>
  <si>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</si>
  <si>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</si>
  <si>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</si>
  <si>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</si>
  <si>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</si>
  <si>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</si>
  <si>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</si>
  <si>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</si>
  <si>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</si>
  <si>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</si>
  <si>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</si>
  <si>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</si>
  <si>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</si>
  <si>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</si>
  <si>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</si>
  <si>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</si>
  <si>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</si>
  <si>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</si>
  <si>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</si>
  <si>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</si>
  <si>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</si>
  <si>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</si>
  <si>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</si>
  <si>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</si>
  <si>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</si>
  <si>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</si>
  <si>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</si>
  <si>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</si>
  <si>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</si>
  <si>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</si>
  <si>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</si>
  <si>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</si>
  <si>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</si>
  <si>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</si>
  <si>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</si>
  <si>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</si>
  <si>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</si>
  <si>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</si>
  <si>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</si>
  <si>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</si>
  <si>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</si>
  <si>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</si>
  <si>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</si>
  <si>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</si>
  <si>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</si>
  <si>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</si>
  <si>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</si>
  <si>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</si>
  <si>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</si>
  <si>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</si>
  <si>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</si>
  <si>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</si>
  <si>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</si>
  <si>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</si>
  <si>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</si>
  <si>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</si>
  <si>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</si>
  <si>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</si>
  <si>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</si>
  <si>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</si>
  <si>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</si>
  <si>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</si>
  <si>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</si>
  <si>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</si>
  <si>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</si>
  <si>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</si>
  <si>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</si>
  <si>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</si>
  <si>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</si>
  <si>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</si>
  <si>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</si>
  <si>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</si>
  <si>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</si>
  <si>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</si>
  <si>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</si>
  <si>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</si>
  <si>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</si>
  <si>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</si>
  <si>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</si>
  <si>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</si>
  <si>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</si>
  <si>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</si>
  <si>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</si>
  <si>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</si>
  <si>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</si>
  <si>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</si>
  <si>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</si>
  <si>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</si>
  <si>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</si>
  <si>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</si>
  <si>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</si>
  <si>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</si>
  <si>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</si>
  <si>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</si>
  <si>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</si>
  <si>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</si>
  <si>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</si>
  <si>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</si>
  <si>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</si>
  <si>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</si>
  <si>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</si>
  <si>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</si>
  <si>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</si>
  <si>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</si>
  <si>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</si>
  <si>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</si>
  <si>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</si>
  <si>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</si>
  <si>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</si>
  <si>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</si>
  <si>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</si>
  <si>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</si>
  <si>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</si>
  <si>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</si>
  <si>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</si>
  <si>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</si>
  <si>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</si>
  <si>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</si>
  <si>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</si>
  <si>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</si>
  <si>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</si>
  <si>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</si>
  <si>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</si>
  <si>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</si>
  <si>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</si>
  <si>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</si>
  <si>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</si>
  <si>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</si>
  <si>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</si>
  <si>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</si>
  <si>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</si>
  <si>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</si>
  <si>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</si>
  <si>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</si>
  <si>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</si>
  <si>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</si>
  <si>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</si>
  <si>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</si>
  <si>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</si>
  <si>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</si>
  <si>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</si>
  <si>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</si>
  <si>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</si>
  <si>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</si>
  <si>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</si>
  <si>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</si>
  <si>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</si>
  <si>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</si>
  <si>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</si>
  <si>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</si>
  <si>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</si>
  <si>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</si>
  <si>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</si>
  <si>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</si>
  <si>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</si>
  <si>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</si>
  <si>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</si>
  <si>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</si>
  <si>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</si>
  <si>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</si>
  <si>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</si>
  <si>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</si>
  <si>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</si>
  <si>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</si>
  <si>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</si>
  <si>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</si>
  <si>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</si>
  <si>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</si>
  <si>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</si>
  <si>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</si>
  <si>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</si>
  <si>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</si>
  <si>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</si>
  <si>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</si>
  <si>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</si>
  <si>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</si>
  <si>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</si>
  <si>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</si>
  <si>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</si>
  <si>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</si>
  <si>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</si>
  <si>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</si>
  <si>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</si>
  <si>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</si>
  <si>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</si>
  <si>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</si>
  <si>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</si>
  <si>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</si>
  <si>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</si>
  <si>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</si>
  <si>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</si>
  <si>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</si>
  <si>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</si>
  <si>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</si>
  <si>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</si>
  <si>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</si>
  <si>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</si>
  <si>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</si>
  <si>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</si>
  <si>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</si>
  <si>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</si>
  <si>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</si>
  <si>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</si>
  <si>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</si>
  <si>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</si>
  <si>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</si>
  <si>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</si>
  <si>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</si>
  <si>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</si>
  <si>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</si>
  <si>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</si>
  <si>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</si>
  <si>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</si>
  <si>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</si>
  <si>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</si>
  <si>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</si>
  <si>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</si>
  <si>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</si>
  <si>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</si>
  <si>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</si>
  <si>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</si>
  <si>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</si>
  <si>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</si>
  <si>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</si>
  <si>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</si>
  <si>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</si>
  <si>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</si>
  <si>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</si>
  <si>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</si>
  <si>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</si>
  <si>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</si>
  <si>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</si>
  <si>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</si>
  <si>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</si>
  <si>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</si>
  <si>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</si>
  <si>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</si>
  <si>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</si>
  <si>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</si>
  <si>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</si>
  <si>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</si>
  <si>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</si>
  <si>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</si>
  <si>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</si>
  <si>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</si>
  <si>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</si>
  <si>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</si>
  <si>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</si>
  <si>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</si>
  <si>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</si>
  <si>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</si>
  <si>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</si>
  <si>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</si>
  <si>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</si>
  <si>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</si>
  <si>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</si>
  <si>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</si>
  <si>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</si>
  <si>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</si>
  <si>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</si>
  <si>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</si>
  <si>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</si>
  <si>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</si>
  <si>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</si>
  <si>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</si>
  <si>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</si>
  <si>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</si>
  <si>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</si>
  <si>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</si>
  <si>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</si>
  <si>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</si>
  <si>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</si>
  <si>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</si>
  <si>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</si>
  <si>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</si>
  <si>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</si>
  <si>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</si>
  <si>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</si>
  <si>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</si>
  <si>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</si>
  <si>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</si>
  <si>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</si>
  <si>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</si>
  <si>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</si>
  <si>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</si>
  <si>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</si>
  <si>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</si>
  <si>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</si>
  <si>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</si>
  <si>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</si>
  <si>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</si>
  <si>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</si>
  <si>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</si>
  <si>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</si>
  <si>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</si>
  <si>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</si>
  <si>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</si>
  <si>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</si>
  <si>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</si>
  <si>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</si>
  <si>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</si>
  <si>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</si>
  <si>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</si>
  <si>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</si>
  <si>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</si>
  <si>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</si>
  <si>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</si>
  <si>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</si>
  <si>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</si>
  <si>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</si>
  <si>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</si>
  <si>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</si>
  <si>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</si>
  <si>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</si>
  <si>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</si>
  <si>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</si>
  <si>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</si>
  <si>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</si>
  <si>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</si>
  <si>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</si>
  <si>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</si>
  <si>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</si>
  <si>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</si>
  <si>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</si>
  <si>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</si>
  <si>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</si>
  <si>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</si>
  <si>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</si>
  <si>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</si>
  <si>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</si>
  <si>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</si>
  <si>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</si>
  <si>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</si>
  <si>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</si>
  <si>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</si>
  <si>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</si>
  <si>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</si>
  <si>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</si>
  <si>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</si>
  <si>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</si>
  <si>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</si>
  <si>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</si>
  <si>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</si>
  <si>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</si>
  <si>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</si>
  <si>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</si>
  <si>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</si>
  <si>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</si>
  <si>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</si>
  <si>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</si>
  <si>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</si>
  <si>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</si>
  <si>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</si>
  <si>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</si>
  <si>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</si>
  <si>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</si>
  <si>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</si>
  <si>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</si>
  <si>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</si>
  <si>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</si>
  <si>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</si>
  <si>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</si>
  <si>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</si>
  <si>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</si>
  <si>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</si>
  <si>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</si>
  <si>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</si>
  <si>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</si>
  <si>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</si>
  <si>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</si>
  <si>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</si>
  <si>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</si>
  <si>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</si>
  <si>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</si>
  <si>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</si>
  <si>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</si>
  <si>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</si>
  <si>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</si>
  <si>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</si>
  <si>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</si>
  <si>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</si>
  <si>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</si>
  <si>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</si>
  <si>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</si>
  <si>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</si>
  <si>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</si>
  <si>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</si>
  <si>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</si>
  <si>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</si>
  <si>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</si>
  <si>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</si>
  <si>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</si>
  <si>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</si>
  <si>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</si>
  <si>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</si>
  <si>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</si>
  <si>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</si>
  <si>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</si>
  <si>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</si>
  <si>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</si>
  <si>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</si>
  <si>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</si>
  <si>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</si>
  <si>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</si>
  <si>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</si>
  <si>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</si>
  <si>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</si>
  <si>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</si>
  <si>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</si>
  <si>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</si>
  <si>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</si>
  <si>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</si>
  <si>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</si>
  <si>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</si>
  <si>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</si>
  <si>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</si>
  <si>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</si>
  <si>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</si>
  <si>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</si>
  <si>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</si>
  <si>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</si>
  <si>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</si>
  <si>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</si>
  <si>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</si>
  <si>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</si>
  <si>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</si>
  <si>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</si>
  <si>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</si>
  <si>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</si>
  <si>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</si>
  <si>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</si>
  <si>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</si>
  <si>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</si>
  <si>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</si>
  <si>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</si>
  <si>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</si>
  <si>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</si>
  <si>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</si>
  <si>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</si>
  <si>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</si>
  <si>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</si>
  <si>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</si>
  <si>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</si>
  <si>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</si>
  <si>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</si>
  <si>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</si>
  <si>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</si>
  <si>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</si>
  <si>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</si>
  <si>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</si>
  <si>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</si>
  <si>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</si>
  <si>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</si>
  <si>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</si>
  <si>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</si>
  <si>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</si>
  <si>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</si>
  <si>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</si>
  <si>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</si>
  <si>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</si>
  <si>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</si>
  <si>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</si>
  <si>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</si>
  <si>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</si>
  <si>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</si>
  <si>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</si>
  <si>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</si>
  <si>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</si>
  <si>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</si>
  <si>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</si>
  <si>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</si>
  <si>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</si>
  <si>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</si>
  <si>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</si>
  <si>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</si>
  <si>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</si>
  <si>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</si>
  <si>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</si>
  <si>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</si>
  <si>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</si>
  <si>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</si>
  <si>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</si>
  <si>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</si>
  <si>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</si>
  <si>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</si>
  <si>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</si>
  <si>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</si>
  <si>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</si>
  <si>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</si>
  <si>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</si>
  <si>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</si>
  <si>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</si>
  <si>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</si>
  <si>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</si>
  <si>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</si>
  <si>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</si>
  <si>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</si>
  <si>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</si>
  <si>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</si>
  <si>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</si>
  <si>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</si>
  <si>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</si>
  <si>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</si>
  <si>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</si>
  <si>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</si>
  <si>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</si>
  <si>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</si>
  <si>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</si>
  <si>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</si>
  <si>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</si>
  <si>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</si>
  <si>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</si>
  <si>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</si>
  <si>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</si>
  <si>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</si>
  <si>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</si>
  <si>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</si>
  <si>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</si>
  <si>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</si>
  <si>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</si>
  <si>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</si>
  <si>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</si>
  <si>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</si>
  <si>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</si>
  <si>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</si>
  <si>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</si>
  <si>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</si>
  <si>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</si>
  <si>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</si>
  <si>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</si>
  <si>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</si>
  <si>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</si>
  <si>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</si>
  <si>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</si>
  <si>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</si>
  <si>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</si>
  <si>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</si>
  <si>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</si>
  <si>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</si>
  <si>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</si>
  <si>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</si>
  <si>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</si>
  <si>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</si>
  <si>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</si>
  <si>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</si>
  <si>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</si>
  <si>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</si>
  <si>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</si>
  <si>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</si>
  <si>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</si>
  <si>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</si>
  <si>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</si>
  <si>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</si>
  <si>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</si>
  <si>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</si>
  <si>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</si>
  <si>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</si>
  <si>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</si>
  <si>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</si>
  <si>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</si>
  <si>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</si>
  <si>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</si>
  <si>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</si>
  <si>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</si>
  <si>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</si>
  <si>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</si>
  <si>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</si>
  <si>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</si>
  <si>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</si>
  <si>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</si>
  <si>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</si>
  <si>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</si>
  <si>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</si>
  <si>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</si>
  <si>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</si>
  <si>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</si>
  <si>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</si>
  <si>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</si>
  <si>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</si>
  <si>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</si>
  <si>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</si>
  <si>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</si>
  <si>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</si>
  <si>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</si>
  <si>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</si>
  <si>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</si>
  <si>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</si>
  <si>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</si>
  <si>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</si>
  <si>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</si>
  <si>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</si>
  <si>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</si>
  <si>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</si>
  <si>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</si>
  <si>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</si>
  <si>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</si>
  <si>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</si>
  <si>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</si>
  <si>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</si>
  <si>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</si>
  <si>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</si>
  <si>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</si>
  <si>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</si>
  <si>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</si>
  <si>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</si>
  <si>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</si>
  <si>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</si>
  <si>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</si>
  <si>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</si>
  <si>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</si>
  <si>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</si>
  <si>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</si>
  <si>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</si>
  <si>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</si>
  <si>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</si>
  <si>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</si>
  <si>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</si>
  <si>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</si>
  <si>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</si>
  <si>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</si>
  <si>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</si>
  <si>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</si>
  <si>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</si>
  <si>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</si>
  <si>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</si>
  <si>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</si>
  <si>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</si>
  <si>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</si>
  <si>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</si>
  <si>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</si>
  <si>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</si>
  <si>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</si>
  <si>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</si>
  <si>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</si>
  <si>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</si>
  <si>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</si>
  <si>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</si>
  <si>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</si>
  <si>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</si>
  <si>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</si>
  <si>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</si>
  <si>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</si>
  <si>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</si>
  <si>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</si>
  <si>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</si>
  <si>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</si>
  <si>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</si>
  <si>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</si>
  <si>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</si>
  <si>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</si>
  <si>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</si>
  <si>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</si>
  <si>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</si>
  <si>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</si>
  <si>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</si>
  <si>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</si>
  <si>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</si>
  <si>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</si>
  <si>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</si>
  <si>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</si>
  <si>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</si>
  <si>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</si>
  <si>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</si>
  <si>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</si>
  <si>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</si>
  <si>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</si>
  <si>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</si>
  <si>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</si>
  <si>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</si>
  <si>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</si>
  <si>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</si>
  <si>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</si>
  <si>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</si>
  <si>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</si>
  <si>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</si>
  <si>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</si>
  <si>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</si>
  <si>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</si>
  <si>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</si>
  <si>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</si>
  <si>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</si>
  <si>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</si>
  <si>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</si>
  <si>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</si>
  <si>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</si>
  <si>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</si>
  <si>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</si>
  <si>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</si>
  <si>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</si>
  <si>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</si>
  <si>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</si>
  <si>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</si>
  <si>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</si>
  <si>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</si>
  <si>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</si>
  <si>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</si>
  <si>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</si>
  <si>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</si>
  <si>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</si>
  <si>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</si>
  <si>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</si>
  <si>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</si>
  <si>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</si>
  <si>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</si>
  <si>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</si>
  <si>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</si>
  <si>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</si>
  <si>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</si>
  <si>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</si>
  <si>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</si>
  <si>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</si>
  <si>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</si>
  <si>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</si>
  <si>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</si>
  <si>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</si>
  <si>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</si>
  <si>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</si>
  <si>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</si>
  <si>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</si>
  <si>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</si>
  <si>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</si>
  <si>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</si>
  <si>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</si>
  <si>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</si>
  <si>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</si>
  <si>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</si>
  <si>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</si>
  <si>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</si>
  <si>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</si>
  <si>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</si>
  <si>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</si>
  <si>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</si>
  <si>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</si>
  <si>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</si>
  <si>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</si>
  <si>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</si>
  <si>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</si>
  <si>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</si>
  <si>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</si>
  <si>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</si>
  <si>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</si>
  <si>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</si>
  <si>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</si>
  <si>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</si>
  <si>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</si>
  <si>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</si>
  <si>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</si>
  <si>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</si>
  <si>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</si>
  <si>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</si>
  <si>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</si>
  <si>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</si>
  <si>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</si>
  <si>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</si>
  <si>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</si>
  <si>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</si>
  <si>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</si>
  <si>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</si>
  <si>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</si>
  <si>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</si>
  <si>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</si>
  <si>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</si>
  <si>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</si>
  <si>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</si>
  <si>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</si>
  <si>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</si>
  <si>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</si>
  <si>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</si>
  <si>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</si>
  <si>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</si>
  <si>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</si>
  <si>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</si>
  <si>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</si>
  <si>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</si>
  <si>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</si>
  <si>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</si>
  <si>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</si>
  <si>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</si>
  <si>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</si>
  <si>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</si>
  <si>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</si>
  <si>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</si>
  <si>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</si>
  <si>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</si>
  <si>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</si>
  <si>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</si>
  <si>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</si>
  <si>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</si>
  <si>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</si>
  <si>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</si>
  <si>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</si>
  <si>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</si>
  <si>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</si>
  <si>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</si>
  <si>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</si>
  <si>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</si>
  <si>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</si>
  <si>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</si>
  <si>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</si>
  <si>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</si>
  <si>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</si>
  <si>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</si>
  <si>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</si>
  <si>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</si>
  <si>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</si>
  <si>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</si>
  <si>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</si>
  <si>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</si>
  <si>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</si>
  <si>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</si>
  <si>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</si>
  <si>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</si>
  <si>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</si>
  <si>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</si>
  <si>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</si>
  <si>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</si>
  <si>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</si>
  <si>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</si>
  <si>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</si>
  <si>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</si>
  <si>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</si>
  <si>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</si>
  <si>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</si>
  <si>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</si>
  <si>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</si>
  <si>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</si>
  <si>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</si>
  <si>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</si>
  <si>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</si>
  <si>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</si>
  <si>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</si>
  <si>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</si>
  <si>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</si>
  <si>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</si>
  <si>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</si>
  <si>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</si>
  <si>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</si>
  <si>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</si>
  <si>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</si>
  <si>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</si>
  <si>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</si>
  <si>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</si>
  <si>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</si>
  <si>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</si>
  <si>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</si>
  <si>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</si>
  <si>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</si>
  <si>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</si>
  <si>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</si>
  <si>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</si>
  <si>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</si>
  <si>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</si>
  <si>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</si>
  <si>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</si>
  <si>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</si>
  <si>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</si>
  <si>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</si>
  <si>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</si>
  <si>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</si>
  <si>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</si>
  <si>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</si>
  <si>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</si>
  <si>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</si>
  <si>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</si>
  <si>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</si>
  <si>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</si>
  <si>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</si>
  <si>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</si>
  <si>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</si>
  <si>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</si>
  <si>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</si>
  <si>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</si>
  <si>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</si>
  <si>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</si>
  <si>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</si>
  <si>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</si>
  <si>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</si>
  <si>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</si>
  <si>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</si>
  <si>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</si>
  <si>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</si>
  <si>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</si>
  <si>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</si>
  <si>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</si>
  <si>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</si>
  <si>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</si>
  <si>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</si>
  <si>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</si>
  <si>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</si>
  <si>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</si>
  <si>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</si>
  <si>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</si>
  <si>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</si>
  <si>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</si>
  <si>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</si>
  <si>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</si>
  <si>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</si>
  <si>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</si>
  <si>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</si>
  <si>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</si>
  <si>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</si>
  <si>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</si>
  <si>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</si>
  <si>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</si>
  <si>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</si>
  <si>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</si>
  <si>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</si>
  <si>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</si>
  <si>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</si>
  <si>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</si>
  <si>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</si>
  <si>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</si>
  <si>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</si>
  <si>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</si>
  <si>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</si>
  <si>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</si>
  <si>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</si>
  <si>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</si>
  <si>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</si>
  <si>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</si>
  <si>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</si>
  <si>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</si>
  <si>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</si>
  <si>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</si>
  <si>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</si>
  <si>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</si>
  <si>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</si>
  <si>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</si>
  <si>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</si>
  <si>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</si>
  <si>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</si>
  <si>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</si>
  <si>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</si>
  <si>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</si>
  <si>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</si>
  <si>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</si>
  <si>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</si>
  <si>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</si>
  <si>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</si>
  <si>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</si>
  <si>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</si>
  <si>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</si>
  <si>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</si>
  <si>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</si>
  <si>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</si>
  <si>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</si>
  <si>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</si>
  <si>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</si>
  <si>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</si>
  <si>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</si>
  <si>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</si>
  <si>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</si>
  <si>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</si>
  <si>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</si>
  <si>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</si>
  <si>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</si>
  <si>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</si>
  <si>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</si>
  <si>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</si>
  <si>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</si>
  <si>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</si>
  <si>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</si>
  <si>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</si>
  <si>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</si>
  <si>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</si>
  <si>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</si>
  <si>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</si>
  <si>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</si>
  <si>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</si>
  <si>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</si>
  <si>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</si>
  <si>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</si>
  <si>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</si>
  <si>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</si>
  <si>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</si>
  <si>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</si>
  <si>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</si>
  <si>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</si>
  <si>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</si>
  <si>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</si>
  <si>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</si>
  <si>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</si>
  <si>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</si>
  <si>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</si>
  <si>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</si>
  <si>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</si>
  <si>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</si>
  <si>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</si>
  <si>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</si>
  <si>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</si>
  <si>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</si>
  <si>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</si>
  <si>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</si>
  <si>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</si>
  <si>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</si>
  <si>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</si>
  <si>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</si>
  <si>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</si>
  <si>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</si>
  <si>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</si>
  <si>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</si>
  <si>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</si>
  <si>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</si>
  <si>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</si>
  <si>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</si>
  <si>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</si>
  <si>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</si>
  <si>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</si>
  <si>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</si>
  <si>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</si>
  <si>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</si>
  <si>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</si>
  <si>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</si>
  <si>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</si>
  <si>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</si>
  <si>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</si>
  <si>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</si>
  <si>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</si>
  <si>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</si>
  <si>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</si>
  <si>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</si>
  <si>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</si>
  <si>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</si>
  <si>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</si>
  <si>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</si>
  <si>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</si>
  <si>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</si>
  <si>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</si>
  <si>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</si>
  <si>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</si>
  <si>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</si>
  <si>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</si>
  <si>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</si>
  <si>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</si>
  <si>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</si>
  <si>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</si>
  <si>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</si>
  <si>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</si>
  <si>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</si>
  <si>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</si>
  <si>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</si>
  <si>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</si>
  <si>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</si>
  <si>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</si>
  <si>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</si>
  <si>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</si>
  <si>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</si>
  <si>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</si>
  <si>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</si>
  <si>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</si>
  <si>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</si>
  <si>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</si>
  <si>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</si>
  <si>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</si>
  <si>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</si>
  <si>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</si>
  <si>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</si>
  <si>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</si>
  <si>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</si>
  <si>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</si>
  <si>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</si>
  <si>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</si>
  <si>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</si>
  <si>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</si>
  <si>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</si>
  <si>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</si>
  <si>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</si>
  <si>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</si>
  <si>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</si>
  <si>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</si>
  <si>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</si>
  <si>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</si>
  <si>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</si>
  <si>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</si>
  <si>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</si>
  <si>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</si>
  <si>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</si>
  <si>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</si>
  <si>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</si>
  <si>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</si>
  <si>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</si>
  <si>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</si>
  <si>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</si>
  <si>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</si>
  <si>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</si>
  <si>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</si>
  <si>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</si>
  <si>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</si>
  <si>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</si>
  <si>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</si>
  <si>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</si>
  <si>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</si>
  <si>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</si>
  <si>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</si>
  <si>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</si>
  <si>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</si>
  <si>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</si>
  <si>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</si>
  <si>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</si>
  <si>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</si>
  <si>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</si>
  <si>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</si>
  <si>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</si>
  <si>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</si>
  <si>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</si>
  <si>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</si>
  <si>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</si>
  <si>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</si>
  <si>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</si>
  <si>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</si>
  <si>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</si>
  <si>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</si>
  <si>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</si>
  <si>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</si>
  <si>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</si>
  <si>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</si>
  <si>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</si>
  <si>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</si>
  <si>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</si>
  <si>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</si>
  <si>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</si>
  <si>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</si>
  <si>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</si>
  <si>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</si>
  <si>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</si>
  <si>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</si>
  <si>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</si>
  <si>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</si>
  <si>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</si>
  <si>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</si>
  <si>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</si>
  <si>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</si>
  <si>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</si>
  <si>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</si>
  <si>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</si>
  <si>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</si>
  <si>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</si>
  <si>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</si>
  <si>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</si>
  <si>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</si>
  <si>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</si>
  <si>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</si>
  <si>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</si>
  <si>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</si>
  <si>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</si>
  <si>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</si>
  <si>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</si>
  <si>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</si>
  <si>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</si>
  <si>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</si>
  <si>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</si>
  <si>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</si>
  <si>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</si>
  <si>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</si>
  <si>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</si>
  <si>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</si>
  <si>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</si>
  <si>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</si>
  <si>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</si>
  <si>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</si>
  <si>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</si>
  <si>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</si>
  <si>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</si>
  <si>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</si>
  <si>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</si>
  <si>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</si>
  <si>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</si>
  <si>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</si>
  <si>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</si>
  <si>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</si>
  <si>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</si>
  <si>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</si>
  <si>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</si>
  <si>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</si>
  <si>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</si>
  <si>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</si>
  <si>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</si>
  <si>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</si>
  <si>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</si>
  <si>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</si>
  <si>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</si>
  <si>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</si>
  <si>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</si>
  <si>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</si>
  <si>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</si>
  <si>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</si>
  <si>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</si>
  <si>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</si>
  <si>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</si>
  <si>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</si>
  <si>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</si>
  <si>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</si>
  <si>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</si>
  <si>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</si>
  <si>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</si>
  <si>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</si>
  <si>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</si>
  <si>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</si>
  <si>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</si>
  <si>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</si>
  <si>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</si>
  <si>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</si>
  <si>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</si>
  <si>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</si>
  <si>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</si>
  <si>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</si>
  <si>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</si>
  <si>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</si>
  <si>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</si>
  <si>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</si>
  <si>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</si>
  <si>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</si>
  <si>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</si>
  <si>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</si>
  <si>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</si>
  <si>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</si>
  <si>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</si>
  <si>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</si>
  <si>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</si>
  <si>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</si>
  <si>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</si>
  <si>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</si>
  <si>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</si>
  <si>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</si>
  <si>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</si>
  <si>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</si>
  <si>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</si>
  <si>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</si>
  <si>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</si>
  <si>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</si>
  <si>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</si>
  <si>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</si>
  <si>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</si>
  <si>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</si>
  <si>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</si>
  <si>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</si>
  <si>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</si>
  <si>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</si>
  <si>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</si>
  <si>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</si>
  <si>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</si>
  <si>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</si>
  <si>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</si>
  <si>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</si>
  <si>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</si>
  <si>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</si>
  <si>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</si>
  <si>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</si>
  <si>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</si>
  <si>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</si>
  <si>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</si>
  <si>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</si>
  <si>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</si>
  <si>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</si>
  <si>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</si>
  <si>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</si>
  <si>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</si>
  <si>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</si>
  <si>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</si>
  <si>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</si>
  <si>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</si>
  <si>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</si>
  <si>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</si>
  <si>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</si>
  <si>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</si>
  <si>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</si>
  <si>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</si>
  <si>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</si>
  <si>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</si>
  <si>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</si>
  <si>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</si>
  <si>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</si>
  <si>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</si>
  <si>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</si>
  <si>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</si>
  <si>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</si>
  <si>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</si>
  <si>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</si>
  <si>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</si>
  <si>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</si>
  <si>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</si>
  <si>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</si>
  <si>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</si>
  <si>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</si>
  <si>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</si>
  <si>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</si>
  <si>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</si>
  <si>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</si>
  <si>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</si>
  <si>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</si>
  <si>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</si>
  <si>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</si>
  <si>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</si>
  <si>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</si>
  <si>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</si>
  <si>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</si>
  <si>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</si>
  <si>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</si>
  <si>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</si>
  <si>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</si>
  <si>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</si>
  <si>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</si>
  <si>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</si>
  <si>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</si>
  <si>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</si>
  <si>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</si>
  <si>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</si>
  <si>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</si>
  <si>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</si>
  <si>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</si>
  <si>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</si>
  <si>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</si>
  <si>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</si>
  <si>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</si>
  <si>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</si>
  <si>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</si>
  <si>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</si>
  <si>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</si>
  <si>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</si>
  <si>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</si>
  <si>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</si>
  <si>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</si>
  <si>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</si>
  <si>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</si>
  <si>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</si>
  <si>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</si>
  <si>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</si>
  <si>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</si>
  <si>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</si>
  <si>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</si>
  <si>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</si>
  <si>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</si>
  <si>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</si>
  <si>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</si>
  <si>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</si>
  <si>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</si>
  <si>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</si>
  <si>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</si>
  <si>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</si>
  <si>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</si>
  <si>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</si>
  <si>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</si>
  <si>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</si>
  <si>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</si>
  <si>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</si>
  <si>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</si>
  <si>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</si>
  <si>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</si>
  <si>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</si>
  <si>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</si>
  <si>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</si>
  <si>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</si>
  <si>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</si>
  <si>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</si>
  <si>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</si>
  <si>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</si>
  <si>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</si>
  <si>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</si>
  <si>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</si>
  <si>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</si>
  <si>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</si>
  <si>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</si>
  <si>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</si>
  <si>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</si>
  <si>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</si>
  <si>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</si>
  <si>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</si>
  <si>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</si>
  <si>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</si>
  <si>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</si>
  <si>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</si>
  <si>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</si>
  <si>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</si>
  <si>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</si>
  <si>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</si>
  <si>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</si>
  <si>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</si>
  <si>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</si>
  <si>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</si>
  <si>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</si>
  <si>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</si>
  <si>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</si>
  <si>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</si>
  <si>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</si>
  <si>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</si>
  <si>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</si>
  <si>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</si>
  <si>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</si>
  <si>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</si>
  <si>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</si>
  <si>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</si>
  <si>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</si>
  <si>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</si>
  <si>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</si>
  <si>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</si>
  <si>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</si>
  <si>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</si>
  <si>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</si>
  <si>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</si>
  <si>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</si>
  <si>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</si>
  <si>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</si>
  <si>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</si>
  <si>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</si>
  <si>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</si>
  <si>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</si>
  <si>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</si>
  <si>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</si>
  <si>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</si>
  <si>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</si>
  <si>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</si>
  <si>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</si>
  <si>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</si>
  <si>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</si>
  <si>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</si>
  <si>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</si>
  <si>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</si>
  <si>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</si>
  <si>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</si>
  <si>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</si>
  <si>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</si>
  <si>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</si>
  <si>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</si>
  <si>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</si>
  <si>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</si>
  <si>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</si>
  <si>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</si>
  <si>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</si>
  <si>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</si>
  <si>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</si>
  <si>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</si>
  <si>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</si>
  <si>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</si>
  <si>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</si>
  <si>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</si>
  <si>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</si>
  <si>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</si>
  <si>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</si>
  <si>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</si>
  <si>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</si>
  <si>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</si>
  <si>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</si>
  <si>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</si>
  <si>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</si>
  <si>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</si>
  <si>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</si>
  <si>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</si>
  <si>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</si>
  <si>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</si>
  <si>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</si>
  <si>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</si>
  <si>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</si>
  <si>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</si>
  <si>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</si>
  <si>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</si>
  <si>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</si>
  <si>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</si>
  <si>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</si>
  <si>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</si>
  <si>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</si>
  <si>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</si>
  <si>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</si>
  <si>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</si>
  <si>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</si>
  <si>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</si>
  <si>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</si>
  <si>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</si>
  <si>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</si>
  <si>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</si>
  <si>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</si>
  <si>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</si>
  <si>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</si>
  <si>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</si>
  <si>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</si>
  <si>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</si>
  <si>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</si>
  <si>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</si>
  <si>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</si>
  <si>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</si>
  <si>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</si>
  <si>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</si>
  <si>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</si>
  <si>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</si>
  <si>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</si>
  <si>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</si>
  <si>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</si>
  <si>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</si>
  <si>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</si>
  <si>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</si>
  <si>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</si>
  <si>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</si>
  <si>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</si>
  <si>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</si>
  <si>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</si>
  <si>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</si>
  <si>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</si>
  <si>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</si>
  <si>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</si>
  <si>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</si>
  <si>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</si>
  <si>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</si>
  <si>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</si>
  <si>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</si>
  <si>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</si>
  <si>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</si>
  <si>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</si>
  <si>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</si>
  <si>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</si>
  <si>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</si>
  <si>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</si>
  <si>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</si>
  <si>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</si>
  <si>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</si>
  <si>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</si>
  <si>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</si>
  <si>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</si>
  <si>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</si>
  <si>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</si>
  <si>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</si>
  <si>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</si>
  <si>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</si>
  <si>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</si>
  <si>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</si>
  <si>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</si>
  <si>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</si>
  <si>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</si>
  <si>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</si>
  <si>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</si>
  <si>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</si>
  <si>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</si>
  <si>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</si>
  <si>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</si>
  <si>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</si>
  <si>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</si>
  <si>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</si>
  <si>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</si>
  <si>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</si>
  <si>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</si>
  <si>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</si>
  <si>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</si>
  <si>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</si>
  <si>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</si>
  <si>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</si>
  <si>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</si>
  <si>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</si>
  <si>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</si>
  <si>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</si>
  <si>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</si>
  <si>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</si>
  <si>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</si>
  <si>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</si>
  <si>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</si>
  <si>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</si>
  <si>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</si>
  <si>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</si>
  <si>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</si>
  <si>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</si>
  <si>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</si>
  <si>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</si>
  <si>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</si>
  <si>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</si>
  <si>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</si>
  <si>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</si>
  <si>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</si>
  <si>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</si>
  <si>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</si>
  <si>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</si>
  <si>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</si>
  <si>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</si>
  <si>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</si>
  <si>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</si>
  <si>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</si>
  <si>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</si>
  <si>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</si>
  <si>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</si>
  <si>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</si>
  <si>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</si>
  <si>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</si>
  <si>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</si>
  <si>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</si>
  <si>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</si>
  <si>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</si>
  <si>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</si>
  <si>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</si>
  <si>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</si>
  <si>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</si>
  <si>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</si>
  <si>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</si>
  <si>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</si>
  <si>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</si>
  <si>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</si>
  <si>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</si>
  <si>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</si>
  <si>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</si>
  <si>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</si>
  <si>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</si>
  <si>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</si>
  <si>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</si>
  <si>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</si>
  <si>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</si>
  <si>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</si>
  <si>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</si>
  <si>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</si>
  <si>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</si>
  <si>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</si>
  <si>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</si>
  <si>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</si>
  <si>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</si>
  <si>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</si>
  <si>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</si>
  <si>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</si>
  <si>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</si>
  <si>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</si>
  <si>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</si>
  <si>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</si>
  <si>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</si>
  <si>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</si>
  <si>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</si>
  <si>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</si>
  <si>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</si>
  <si>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</si>
  <si>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</si>
  <si>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</si>
  <si>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</si>
  <si>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</si>
  <si>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</si>
  <si>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</si>
  <si>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</si>
  <si>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</si>
  <si>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</si>
  <si>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</si>
  <si>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</si>
  <si>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</si>
  <si>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</si>
  <si>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</si>
  <si>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</si>
  <si>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</si>
  <si>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</si>
  <si>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</si>
  <si>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</si>
  <si>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</si>
  <si>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</si>
  <si>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</si>
  <si>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</si>
  <si>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</si>
  <si>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</si>
  <si>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</si>
  <si>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</si>
  <si>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</si>
  <si>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</si>
  <si>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</si>
  <si>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</si>
  <si>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</si>
  <si>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</si>
  <si>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</si>
  <si>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</si>
  <si>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</si>
  <si>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</si>
  <si>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</si>
  <si>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</si>
  <si>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</si>
  <si>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</si>
  <si>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</si>
  <si>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</si>
  <si>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</si>
  <si>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</si>
  <si>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</si>
  <si>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</si>
  <si>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</si>
  <si>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</si>
  <si>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</si>
  <si>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</si>
  <si>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</si>
  <si>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</si>
  <si>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</si>
  <si>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</si>
  <si>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</si>
  <si>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</si>
  <si>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</si>
  <si>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</si>
  <si>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</si>
  <si>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</si>
  <si>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</si>
  <si>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</si>
  <si>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</si>
  <si>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</si>
  <si>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</si>
  <si>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</si>
  <si>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</si>
  <si>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</si>
  <si>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</si>
  <si>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</si>
  <si>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</si>
  <si>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</si>
  <si>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</si>
  <si>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</si>
  <si>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</si>
  <si>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</si>
  <si>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</si>
  <si>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</si>
  <si>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</si>
  <si>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</si>
  <si>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</si>
  <si>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</si>
  <si>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</si>
  <si>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</si>
  <si>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</si>
  <si>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</si>
  <si>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</si>
  <si>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</si>
  <si>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</si>
  <si>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</si>
  <si>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</si>
  <si>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</si>
  <si>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</si>
  <si>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</si>
  <si>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</si>
  <si>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</si>
  <si>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</si>
  <si>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</si>
  <si>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</si>
  <si>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</si>
  <si>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</si>
  <si>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</si>
  <si>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</si>
  <si>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</si>
  <si>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</si>
  <si>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</si>
  <si>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</si>
  <si>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</si>
  <si>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</si>
  <si>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</si>
  <si>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</si>
  <si>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</si>
  <si>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</si>
  <si>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</si>
  <si>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</si>
  <si>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</si>
  <si>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</si>
  <si>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</si>
  <si>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</si>
  <si>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</si>
  <si>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</si>
  <si>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</si>
  <si>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</si>
  <si>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</si>
  <si>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</si>
  <si>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</si>
  <si>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</si>
  <si>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</si>
  <si>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</si>
  <si>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</si>
  <si>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</si>
  <si>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</si>
  <si>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</si>
  <si>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</si>
  <si>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</si>
  <si>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</si>
  <si>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</si>
  <si>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</si>
  <si>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</si>
  <si>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</si>
  <si>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</si>
  <si>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</si>
  <si>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</si>
  <si>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</si>
  <si>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</si>
  <si>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</si>
  <si>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</si>
  <si>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</si>
  <si>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</si>
  <si>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</si>
  <si>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</si>
  <si>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</si>
  <si>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</si>
  <si>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</si>
  <si>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</si>
  <si>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</si>
  <si>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</si>
  <si>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</si>
  <si>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</si>
  <si>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</si>
  <si>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</si>
  <si>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</si>
  <si>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</si>
  <si>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</si>
  <si>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</si>
  <si>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</si>
  <si>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</si>
  <si>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</si>
  <si>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</si>
  <si>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</si>
  <si>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</si>
  <si>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</si>
  <si>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</si>
  <si>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</si>
  <si>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</si>
  <si>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</si>
  <si>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</si>
  <si>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</si>
  <si>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</si>
  <si>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</si>
  <si>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</si>
  <si>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</si>
  <si>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</si>
  <si>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</si>
  <si>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</si>
  <si>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</si>
  <si>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</si>
  <si>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</si>
  <si>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</si>
  <si>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</si>
  <si>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</si>
  <si>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</si>
  <si>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</si>
  <si>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</si>
  <si>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</si>
  <si>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</si>
  <si>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</si>
  <si>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</si>
  <si>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</si>
  <si>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</si>
  <si>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</si>
  <si>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</si>
  <si>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</si>
  <si>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</si>
  <si>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</si>
  <si>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</si>
  <si>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</si>
  <si>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</si>
  <si>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</si>
  <si>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</si>
  <si>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</si>
  <si>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</si>
  <si>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</si>
  <si>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</si>
  <si>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</si>
  <si>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</si>
  <si>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</si>
  <si>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</si>
  <si>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</si>
  <si>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</si>
  <si>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</si>
  <si>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</si>
  <si>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</si>
  <si>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</si>
  <si>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</si>
  <si>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</si>
  <si>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</si>
  <si>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</si>
  <si>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</si>
  <si>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</si>
  <si>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</si>
  <si>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</si>
  <si>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</si>
  <si>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</si>
  <si>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</si>
  <si>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</si>
  <si>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</si>
  <si>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</si>
  <si>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</si>
  <si>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</si>
  <si>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</si>
  <si>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</si>
  <si>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</si>
  <si>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</si>
  <si>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</si>
  <si>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</si>
  <si>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</si>
  <si>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</si>
  <si>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</si>
  <si>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</si>
  <si>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</si>
  <si>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</si>
  <si>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</si>
  <si>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</si>
  <si>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</si>
  <si>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</si>
  <si>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</si>
  <si>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</si>
  <si>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</si>
  <si>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</si>
  <si>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</si>
  <si>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</si>
  <si>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</si>
  <si>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</si>
  <si>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</si>
  <si>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</si>
  <si>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</si>
  <si>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</si>
  <si>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</si>
  <si>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</si>
  <si>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</si>
  <si>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</si>
  <si>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</si>
  <si>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</si>
  <si>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</si>
  <si>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</si>
  <si>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</si>
  <si>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</si>
  <si>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</si>
  <si>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</si>
  <si>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</si>
  <si>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</si>
  <si>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</si>
  <si>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</si>
  <si>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</si>
  <si>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</si>
  <si>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</si>
  <si>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</si>
  <si>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</si>
  <si>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</si>
  <si>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</si>
  <si>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</si>
  <si>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</si>
  <si>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</si>
  <si>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</si>
  <si>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</si>
  <si>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</si>
  <si>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</si>
  <si>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</si>
  <si>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</si>
  <si>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</si>
  <si>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</si>
  <si>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</si>
  <si>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</si>
  <si>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</si>
  <si>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</si>
  <si>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</si>
  <si>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</si>
  <si>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</si>
  <si>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</si>
  <si>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</si>
  <si>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</si>
  <si>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</si>
  <si>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</si>
  <si>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</si>
  <si>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</si>
  <si>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</si>
  <si>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</si>
  <si>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</si>
  <si>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</si>
  <si>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</si>
  <si>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</si>
  <si>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</si>
  <si>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</si>
  <si>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</si>
  <si>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</si>
  <si>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</si>
  <si>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</si>
  <si>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</si>
  <si>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</si>
  <si>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</si>
  <si>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</si>
  <si>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</si>
  <si>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</si>
  <si>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</si>
  <si>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</si>
  <si>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</si>
  <si>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</si>
  <si>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</si>
  <si>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</si>
  <si>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</si>
  <si>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</si>
  <si>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</si>
  <si>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</si>
  <si>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</si>
  <si>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</si>
  <si>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</si>
  <si>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</si>
  <si>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</si>
  <si>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</si>
  <si>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</si>
  <si>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</si>
  <si>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</si>
  <si>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</si>
  <si>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</si>
  <si>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</si>
  <si>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</si>
  <si>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</si>
  <si>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</si>
  <si>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</si>
  <si>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</si>
  <si>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</si>
  <si>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</si>
  <si>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</si>
  <si>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</si>
  <si>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</si>
  <si>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</si>
  <si>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</si>
  <si>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</si>
  <si>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</si>
  <si>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</si>
  <si>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</si>
  <si>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</si>
  <si>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</si>
  <si>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</si>
  <si>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</si>
  <si>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</si>
  <si>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</si>
  <si>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</si>
  <si>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</si>
  <si>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</si>
  <si>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</si>
  <si>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</si>
  <si>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</si>
  <si>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</si>
  <si>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</si>
  <si>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</si>
  <si>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</si>
  <si>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</si>
  <si>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</si>
  <si>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</si>
  <si>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</si>
  <si>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</si>
  <si>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</si>
  <si>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</si>
  <si>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</si>
  <si>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</si>
  <si>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</si>
  <si>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</si>
  <si>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</si>
  <si>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</si>
  <si>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</si>
  <si>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</si>
  <si>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</si>
  <si>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</si>
  <si>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</si>
  <si>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</si>
  <si>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</si>
  <si>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</si>
  <si>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</si>
  <si>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</si>
  <si>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</si>
  <si>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</si>
  <si>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</si>
  <si>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</si>
  <si>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</si>
  <si>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</si>
  <si>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</si>
  <si>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</si>
  <si>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</si>
  <si>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</si>
  <si>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</si>
  <si>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</si>
  <si>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</si>
  <si>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</si>
  <si>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</si>
  <si>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</si>
  <si>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</si>
  <si>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</si>
  <si>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</si>
  <si>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</si>
  <si>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</si>
  <si>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</si>
  <si>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</si>
  <si>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</si>
  <si>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</si>
  <si>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</si>
  <si>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</si>
  <si>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</si>
  <si>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</si>
  <si>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</si>
  <si>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</si>
  <si>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</si>
  <si>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</si>
  <si>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</si>
  <si>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</si>
  <si>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</si>
  <si>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</si>
  <si>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</si>
  <si>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</si>
  <si>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</si>
  <si>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</si>
  <si>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</si>
  <si>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</si>
  <si>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</si>
  <si>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</si>
  <si>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</si>
  <si>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</si>
  <si>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</si>
  <si>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</si>
  <si>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</si>
  <si>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</si>
  <si>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</si>
  <si>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</si>
  <si>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</si>
  <si>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</si>
  <si>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</si>
  <si>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</si>
  <si>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</si>
  <si>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</si>
  <si>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</si>
  <si>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</si>
  <si>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</si>
  <si>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</si>
  <si>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</si>
  <si>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</si>
  <si>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</si>
  <si>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</si>
  <si>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</si>
  <si>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</si>
  <si>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</si>
  <si>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</si>
  <si>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</si>
  <si>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</si>
  <si>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</si>
  <si>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</si>
  <si>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</si>
  <si>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</si>
  <si>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</si>
  <si>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</si>
  <si>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</si>
  <si>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</si>
  <si>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</si>
  <si>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</si>
  <si>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</si>
  <si>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</si>
  <si>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</si>
  <si>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</si>
  <si>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</si>
  <si>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</si>
  <si>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</si>
  <si>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</si>
  <si>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</si>
  <si>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</si>
  <si>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</si>
  <si>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</si>
  <si>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</si>
  <si>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</si>
  <si>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</si>
  <si>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</si>
  <si>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</si>
  <si>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</si>
  <si>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</si>
  <si>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</si>
  <si>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</si>
  <si>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</si>
  <si>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</si>
  <si>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</si>
  <si>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</si>
  <si>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</si>
  <si>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</si>
  <si>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</si>
  <si>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</si>
  <si>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</si>
  <si>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</si>
  <si>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</si>
  <si>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</si>
  <si>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</si>
  <si>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</si>
  <si>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</si>
  <si>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</si>
  <si>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</si>
  <si>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</si>
  <si>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</si>
  <si>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</si>
  <si>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</si>
  <si>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</si>
  <si>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</si>
  <si>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</si>
  <si>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</si>
  <si>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</si>
  <si>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</si>
  <si>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</si>
  <si>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</si>
  <si>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</si>
  <si>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</si>
  <si>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</si>
  <si>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</si>
  <si>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</si>
  <si>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</si>
  <si>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</si>
  <si>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</si>
  <si>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</si>
  <si>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</si>
  <si>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</si>
  <si>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</si>
  <si>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</si>
  <si>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</si>
  <si>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</si>
  <si>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</si>
  <si>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</si>
  <si>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</si>
  <si>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</si>
  <si>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</si>
  <si>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</si>
  <si>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</si>
  <si>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</si>
  <si>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</si>
  <si>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</si>
  <si>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</si>
  <si>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</si>
  <si>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</si>
  <si>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</si>
  <si>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</si>
  <si>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</si>
  <si>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</si>
  <si>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</si>
  <si>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</si>
  <si>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</si>
  <si>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</si>
  <si>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</si>
  <si>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</si>
  <si>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</si>
  <si>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</si>
  <si>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</si>
  <si>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</si>
  <si>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</si>
  <si>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</si>
  <si>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</si>
  <si>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</si>
  <si>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</si>
  <si>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</si>
  <si>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</si>
  <si>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</si>
  <si>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</si>
  <si>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</si>
  <si>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</si>
  <si>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</si>
  <si>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</si>
  <si>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</si>
  <si>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</si>
  <si>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</si>
  <si>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</si>
  <si>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</si>
  <si>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</si>
  <si>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</si>
  <si>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</si>
  <si>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</si>
  <si>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</si>
  <si>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</si>
  <si>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</si>
  <si>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</si>
  <si>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</si>
  <si>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</si>
  <si>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</si>
  <si>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</si>
  <si>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</si>
  <si>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</si>
  <si>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</si>
  <si>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</si>
  <si>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</si>
  <si>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</si>
  <si>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</si>
  <si>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</si>
  <si>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</si>
  <si>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</si>
  <si>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</si>
  <si>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</si>
  <si>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</si>
  <si>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</si>
  <si>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</si>
  <si>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</si>
  <si>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</si>
  <si>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</si>
  <si>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</si>
  <si>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</si>
  <si>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</si>
  <si>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</si>
  <si>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</si>
  <si>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</si>
  <si>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</si>
  <si>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</si>
  <si>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</si>
  <si>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</si>
  <si>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</si>
  <si>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</si>
  <si>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</si>
  <si>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</si>
  <si>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</si>
  <si>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</si>
  <si>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</si>
  <si>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</si>
  <si>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</si>
  <si>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</si>
  <si>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</si>
  <si>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</si>
  <si>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</si>
  <si>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</si>
  <si>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</si>
  <si>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</si>
  <si>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</si>
  <si>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</si>
  <si>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</si>
  <si>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</si>
  <si>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</si>
  <si>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</si>
  <si>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</si>
  <si>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</si>
  <si>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</si>
  <si>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</si>
  <si>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</si>
  <si>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</si>
  <si>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</si>
  <si>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</si>
  <si>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</si>
  <si>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</si>
  <si>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</si>
  <si>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</si>
  <si>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</si>
  <si>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</si>
  <si>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</si>
  <si>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</si>
  <si>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</si>
  <si>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</si>
  <si>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</si>
  <si>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</si>
  <si>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</si>
  <si>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</si>
  <si>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</si>
  <si>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</si>
  <si>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</si>
  <si>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</si>
  <si>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</si>
  <si>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</si>
  <si>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</si>
  <si>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</si>
  <si>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</si>
  <si>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</si>
  <si>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</si>
  <si>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</si>
  <si>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</si>
  <si>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</si>
  <si>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</si>
  <si>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</si>
  <si>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</si>
  <si>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</si>
  <si>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</si>
  <si>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</si>
  <si>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</si>
  <si>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</si>
  <si>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</si>
  <si>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</si>
  <si>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</si>
  <si>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</si>
  <si>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</si>
  <si>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</si>
  <si>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</si>
  <si>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</si>
  <si>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</si>
  <si>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</si>
  <si>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</si>
  <si>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</si>
  <si>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</si>
  <si>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</si>
  <si>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</si>
  <si>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</si>
  <si>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</si>
  <si>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</si>
  <si>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</si>
  <si>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</si>
  <si>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</si>
  <si>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</si>
  <si>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</si>
  <si>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</si>
  <si>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</si>
  <si>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</si>
  <si>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</si>
  <si>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</si>
  <si>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</si>
  <si>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</si>
  <si>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</si>
  <si>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</si>
  <si>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</si>
  <si>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</si>
  <si>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</si>
  <si>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</si>
  <si>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</si>
  <si>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</si>
  <si>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</si>
  <si>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</si>
  <si>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</si>
  <si>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</si>
  <si>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</si>
  <si>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</si>
  <si>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</si>
  <si>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</si>
  <si>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</si>
  <si>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</si>
  <si>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</si>
  <si>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</si>
  <si>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</si>
  <si>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</si>
  <si>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</si>
  <si>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</si>
  <si>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</si>
  <si>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</si>
  <si>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</si>
  <si>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</si>
  <si>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</si>
  <si>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</si>
  <si>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</si>
  <si>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</si>
  <si>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</si>
  <si>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</si>
  <si>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</si>
  <si>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</si>
  <si>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</si>
  <si>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</si>
  <si>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</si>
  <si>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</si>
  <si>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</si>
  <si>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</si>
  <si>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</si>
  <si>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</si>
  <si>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</si>
  <si>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</si>
  <si>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</si>
  <si>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</si>
  <si>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</si>
  <si>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</si>
  <si>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</si>
  <si>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</si>
  <si>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</si>
  <si>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</si>
  <si>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</si>
  <si>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</si>
  <si>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</si>
  <si>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</si>
  <si>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</si>
  <si>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</si>
  <si>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</si>
  <si>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</si>
  <si>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</si>
  <si>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</si>
  <si>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</si>
  <si>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</si>
  <si>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</si>
  <si>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</si>
  <si>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</si>
  <si>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</si>
  <si>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</si>
  <si>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</si>
  <si>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</si>
  <si>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</si>
  <si>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</si>
  <si>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</si>
  <si>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</si>
  <si>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</si>
  <si>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</si>
  <si>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</si>
  <si>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</si>
  <si>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</si>
  <si>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</si>
  <si>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</si>
  <si>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</si>
  <si>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</si>
  <si>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</si>
  <si>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</si>
  <si>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</si>
  <si>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</si>
  <si>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</si>
  <si>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</si>
  <si>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</si>
  <si>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</si>
  <si>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</si>
  <si>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</si>
  <si>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</si>
  <si>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</si>
  <si>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</si>
  <si>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</si>
  <si>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</si>
  <si>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</si>
  <si>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</si>
  <si>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</si>
  <si>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</si>
  <si>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</si>
  <si>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</si>
  <si>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</si>
  <si>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</si>
  <si>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</si>
  <si>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</si>
  <si>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</si>
  <si>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</si>
  <si>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</si>
  <si>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</si>
  <si>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</si>
  <si>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</si>
  <si>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</si>
  <si>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</si>
  <si>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</si>
  <si>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</si>
  <si>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</si>
  <si>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</si>
  <si>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</si>
  <si>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</si>
  <si>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</si>
  <si>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</si>
  <si>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</si>
  <si>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</si>
  <si>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</si>
  <si>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</si>
  <si>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</si>
  <si>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</si>
  <si>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</si>
  <si>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</si>
  <si>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</si>
  <si>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</si>
  <si>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</si>
  <si>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</si>
  <si>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</si>
  <si>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</si>
  <si>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</si>
  <si>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</si>
  <si>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</si>
  <si>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</si>
  <si>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</si>
  <si>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</si>
  <si>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</si>
  <si>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</si>
  <si>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</si>
  <si>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</si>
  <si>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</si>
  <si>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</si>
  <si>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</si>
  <si>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</si>
  <si>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</si>
  <si>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</si>
  <si>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</si>
  <si>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</si>
  <si>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</si>
  <si>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</si>
  <si>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</si>
  <si>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</si>
  <si>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</si>
  <si>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</si>
  <si>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</si>
  <si>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</si>
  <si>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</si>
  <si>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</si>
  <si>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</si>
  <si>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</si>
  <si>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</si>
  <si>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</si>
  <si>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</si>
  <si>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</si>
  <si>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</si>
  <si>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</si>
  <si>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</si>
  <si>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</si>
  <si>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</si>
  <si>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</si>
  <si>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</si>
  <si>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</si>
  <si>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</si>
  <si>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</si>
  <si>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</si>
  <si>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</si>
  <si>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</si>
  <si>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</si>
  <si>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</si>
  <si>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</si>
  <si>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</si>
  <si>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</si>
  <si>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</si>
  <si>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</si>
  <si>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</si>
  <si>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</si>
  <si>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</si>
  <si>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</si>
  <si>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</si>
  <si>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</si>
  <si>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</si>
  <si>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</si>
  <si>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</si>
  <si>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</si>
  <si>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</si>
  <si>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</si>
  <si>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</si>
  <si>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</si>
  <si>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</si>
  <si>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</si>
  <si>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</si>
  <si>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</si>
  <si>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</si>
  <si>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</si>
  <si>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</si>
  <si>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</si>
  <si>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</si>
  <si>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</si>
  <si>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</si>
  <si>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</si>
  <si>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</si>
  <si>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</si>
  <si>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</si>
  <si>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</si>
  <si>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</si>
  <si>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</si>
  <si>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</si>
  <si>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</si>
  <si>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</si>
  <si>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</si>
  <si>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</si>
  <si>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</si>
  <si>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</si>
  <si>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</si>
  <si>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</si>
  <si>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</si>
  <si>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</si>
  <si>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</si>
  <si>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</si>
  <si>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</si>
  <si>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</si>
  <si>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</si>
  <si>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</si>
  <si>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</si>
  <si>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</si>
  <si>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</si>
  <si>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</si>
  <si>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</si>
  <si>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</si>
  <si>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</si>
  <si>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</si>
  <si>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</si>
  <si>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</si>
  <si>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</si>
  <si>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</si>
  <si>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</si>
  <si>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</si>
  <si>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</si>
  <si>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</si>
  <si>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</si>
  <si>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</si>
  <si>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</si>
  <si>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</si>
  <si>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</si>
  <si>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</si>
  <si>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</si>
  <si>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</si>
  <si>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</si>
  <si>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</si>
  <si>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</si>
  <si>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</si>
  <si>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</si>
  <si>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</si>
  <si>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</si>
  <si>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</si>
  <si>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</si>
  <si>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</si>
  <si>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</si>
  <si>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</si>
  <si>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</si>
  <si>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</si>
  <si>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</si>
  <si>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</si>
  <si>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</si>
  <si>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</si>
  <si>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</si>
  <si>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</si>
  <si>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</si>
  <si>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</si>
  <si>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</si>
  <si>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</si>
  <si>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</si>
  <si>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</si>
  <si>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</si>
  <si>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</si>
  <si>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</si>
  <si>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</si>
  <si>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</si>
  <si>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</si>
  <si>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</si>
  <si>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</si>
  <si>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</si>
  <si>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</si>
  <si>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</si>
  <si>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</si>
  <si>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</si>
  <si>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</si>
  <si>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</si>
  <si>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</si>
  <si>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</si>
  <si>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</si>
  <si>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</si>
  <si>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</si>
  <si>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</si>
  <si>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</si>
  <si>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</si>
  <si>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</si>
  <si>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</si>
  <si>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</si>
  <si>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</si>
  <si>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</si>
  <si>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</si>
  <si>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</si>
  <si>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</si>
  <si>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</si>
  <si>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</si>
  <si>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</si>
  <si>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</si>
  <si>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</si>
  <si>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</si>
  <si>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</si>
  <si>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</si>
  <si>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</si>
  <si>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</si>
  <si>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</si>
  <si>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</si>
  <si>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</si>
  <si>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</si>
  <si>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</si>
  <si>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</si>
  <si>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</si>
  <si>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</si>
  <si>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</si>
  <si>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</si>
  <si>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</si>
  <si>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</si>
  <si>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</si>
  <si>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</si>
  <si>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</si>
  <si>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</si>
  <si>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</si>
  <si>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</si>
  <si>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</si>
  <si>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</si>
  <si>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</si>
  <si>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</si>
  <si>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</si>
  <si>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</si>
  <si>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</si>
  <si>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</si>
  <si>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</si>
  <si>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</si>
  <si>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</si>
  <si>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</si>
  <si>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</si>
  <si>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</si>
  <si>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</si>
  <si>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</si>
  <si>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</si>
  <si>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</si>
  <si>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</si>
  <si>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</si>
  <si>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</si>
  <si>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</si>
  <si>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</si>
  <si>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</si>
  <si>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</si>
  <si>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</si>
  <si>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</si>
  <si>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</si>
  <si>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</si>
  <si>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</si>
  <si>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</si>
  <si>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</si>
  <si>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</si>
  <si>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</si>
  <si>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</si>
  <si>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</si>
  <si>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</si>
  <si>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</si>
  <si>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</si>
  <si>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</si>
  <si>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</si>
  <si>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</si>
  <si>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</si>
  <si>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</si>
  <si>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</si>
  <si>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</si>
  <si>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</si>
  <si>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</si>
  <si>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</si>
  <si>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</si>
  <si>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</si>
  <si>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</si>
  <si>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</si>
  <si>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</si>
  <si>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</si>
  <si>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</si>
  <si>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</si>
  <si>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</si>
  <si>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</si>
  <si>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</si>
  <si>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</si>
  <si>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</si>
  <si>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</si>
  <si>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</si>
  <si>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</si>
  <si>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</si>
  <si>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</si>
  <si>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</si>
  <si>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</si>
  <si>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</si>
  <si>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</si>
  <si>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</si>
  <si>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</si>
  <si>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</si>
  <si>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</si>
  <si>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</si>
  <si>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</si>
  <si>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</si>
  <si>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</si>
  <si>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</si>
  <si>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</si>
  <si>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</si>
  <si>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</si>
  <si>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</si>
  <si>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</si>
  <si>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</si>
  <si>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</si>
  <si>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</si>
  <si>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</si>
  <si>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</si>
  <si>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</si>
  <si>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</si>
  <si>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</si>
  <si>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</si>
  <si>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</si>
  <si>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</si>
  <si>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</si>
  <si>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</si>
  <si>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</si>
  <si>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</si>
  <si>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</si>
  <si>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</si>
  <si>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</si>
  <si>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</si>
  <si>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</si>
  <si>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</si>
  <si>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</si>
  <si>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</si>
  <si>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</si>
  <si>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</si>
  <si>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</si>
  <si>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</si>
  <si>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</si>
  <si>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</si>
  <si>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</si>
  <si>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</si>
  <si>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</si>
  <si>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</si>
  <si>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</si>
  <si>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</si>
  <si>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</si>
  <si>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</si>
  <si>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</si>
  <si>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</si>
  <si>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</si>
  <si>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</si>
  <si>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</si>
  <si>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</si>
  <si>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</si>
  <si>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</si>
  <si>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</si>
  <si>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</si>
  <si>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</si>
  <si>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</si>
  <si>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</si>
  <si>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</si>
  <si>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</si>
  <si>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</si>
  <si>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</si>
  <si>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</si>
  <si>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</si>
  <si>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</si>
  <si>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</si>
  <si>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</si>
  <si>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</si>
  <si>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</si>
  <si>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</si>
  <si>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</si>
  <si>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</si>
  <si>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</si>
  <si>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</si>
  <si>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</si>
  <si>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</si>
  <si>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</si>
  <si>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</si>
  <si>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</si>
  <si>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</si>
  <si>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</si>
  <si>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</si>
  <si>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</si>
  <si>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</si>
  <si>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</si>
  <si>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</si>
  <si>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</si>
  <si>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</si>
  <si>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</si>
  <si>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</si>
  <si>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</si>
  <si>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</si>
  <si>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</si>
  <si>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</si>
  <si>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</si>
  <si>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</si>
  <si>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</si>
  <si>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</si>
  <si>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</si>
  <si>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</si>
  <si>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</si>
  <si>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</si>
  <si>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</si>
  <si>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</si>
  <si>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</si>
  <si>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</si>
  <si>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</si>
  <si>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</si>
  <si>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</si>
  <si>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</si>
  <si>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</si>
  <si>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</si>
  <si>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</si>
  <si>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</si>
  <si>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</si>
  <si>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</si>
  <si>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</si>
  <si>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</si>
  <si>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</si>
  <si>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</si>
  <si>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</si>
  <si>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</si>
  <si>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</si>
  <si>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</si>
  <si>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</si>
  <si>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</si>
  <si>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</si>
  <si>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</si>
  <si>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</si>
  <si>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</si>
  <si>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</si>
  <si>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</si>
  <si>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</si>
  <si>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</si>
  <si>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</si>
  <si>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</si>
  <si>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</si>
  <si>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</si>
  <si>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</si>
  <si>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</si>
  <si>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</si>
  <si>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</si>
  <si>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</si>
  <si>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</si>
  <si>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</si>
  <si>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</si>
  <si>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</si>
  <si>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</si>
  <si>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</si>
  <si>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</si>
  <si>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</si>
  <si>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</si>
  <si>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</si>
  <si>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</si>
  <si>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</si>
  <si>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</si>
  <si>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</si>
  <si>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</si>
  <si>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</si>
  <si>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</si>
  <si>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</si>
  <si>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</si>
  <si>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</si>
  <si>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</si>
  <si>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</si>
  <si>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</si>
  <si>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</si>
  <si>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</si>
  <si>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</si>
  <si>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</si>
  <si>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</si>
  <si>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</si>
  <si>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</si>
  <si>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</si>
  <si>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</si>
  <si>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</si>
  <si>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</si>
  <si>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</si>
  <si>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</si>
  <si>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</si>
  <si>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</si>
  <si>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</si>
  <si>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</si>
  <si>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</si>
  <si>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</si>
  <si>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</si>
  <si>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</si>
  <si>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</si>
  <si>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</si>
  <si>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</si>
  <si>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</si>
  <si>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</si>
  <si>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</si>
  <si>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</si>
  <si>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</si>
  <si>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</si>
  <si>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</si>
  <si>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</si>
  <si>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</si>
  <si>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</si>
  <si>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</si>
  <si>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</si>
  <si>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</si>
  <si>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</si>
  <si>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</si>
  <si>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</si>
  <si>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</si>
  <si>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</si>
  <si>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</si>
  <si>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</si>
  <si>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</si>
  <si>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</si>
  <si>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</si>
  <si>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</si>
  <si>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</si>
  <si>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</si>
  <si>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</si>
  <si>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</si>
  <si>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</si>
  <si>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</si>
  <si>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</si>
  <si>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</si>
  <si>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</si>
  <si>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</si>
  <si>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</si>
  <si>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</si>
  <si>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</si>
  <si>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</si>
  <si>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</si>
  <si>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</si>
  <si>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</si>
  <si>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</si>
  <si>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</si>
  <si>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</si>
  <si>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</si>
  <si>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</si>
  <si>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</si>
  <si>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</si>
  <si>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</si>
  <si>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</si>
  <si>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</si>
  <si>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</si>
  <si>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</si>
  <si>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</si>
  <si>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</si>
  <si>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</si>
  <si>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</si>
  <si>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</si>
  <si>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</si>
  <si>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</si>
  <si>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</si>
  <si>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</si>
  <si>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</si>
  <si>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</si>
  <si>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</si>
  <si>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</si>
  <si>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</si>
  <si>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</si>
  <si>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</si>
  <si>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</si>
  <si>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</si>
  <si>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</si>
  <si>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</si>
  <si>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</si>
  <si>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</si>
  <si>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</si>
  <si>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</si>
  <si>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</si>
  <si>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</si>
  <si>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</si>
  <si>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</si>
  <si>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</si>
  <si>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</si>
  <si>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</si>
  <si>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</si>
  <si>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</si>
  <si>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</si>
  <si>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</si>
  <si>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</si>
  <si>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</si>
  <si>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</si>
  <si>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</si>
  <si>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</si>
  <si>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</si>
  <si>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</si>
  <si>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</si>
  <si>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</si>
  <si>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</si>
  <si>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</si>
  <si>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</si>
  <si>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</si>
  <si>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</si>
  <si>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</si>
  <si>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</si>
  <si>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</si>
  <si>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</si>
  <si>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</si>
  <si>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</si>
  <si>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</si>
  <si>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</si>
  <si>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</si>
  <si>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</si>
  <si>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</si>
  <si>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</si>
  <si>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</si>
  <si>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</si>
  <si>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</si>
  <si>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</si>
  <si>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</si>
  <si>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</si>
  <si>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</si>
  <si>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</si>
  <si>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</si>
  <si>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</si>
  <si>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</si>
  <si>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</si>
  <si>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</si>
  <si>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</si>
  <si>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</si>
  <si>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</si>
  <si>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</si>
  <si>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</si>
  <si>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</si>
  <si>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</si>
  <si>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</si>
  <si>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</si>
  <si>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</si>
  <si>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</si>
  <si>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</si>
  <si>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</si>
  <si>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</si>
  <si>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</si>
  <si>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</si>
  <si>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</si>
  <si>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</si>
  <si>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</si>
  <si>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</si>
  <si>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</si>
  <si>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</si>
  <si>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</si>
  <si>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</si>
  <si>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</si>
  <si>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</si>
  <si>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</si>
  <si>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</si>
  <si>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</si>
  <si>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</si>
  <si>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</si>
  <si>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</si>
  <si>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</si>
  <si>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</si>
  <si>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</si>
  <si>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</si>
  <si>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</si>
  <si>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</si>
  <si>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</si>
  <si>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</si>
  <si>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</si>
  <si>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</si>
  <si>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</si>
  <si>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</si>
  <si>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</si>
  <si>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</si>
  <si>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</si>
  <si>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</si>
  <si>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</si>
  <si>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</si>
  <si>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</si>
  <si>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</si>
  <si>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</si>
  <si>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</si>
  <si>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</si>
  <si>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</si>
  <si>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</si>
  <si>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</si>
  <si>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</si>
  <si>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</si>
  <si>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</si>
  <si>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</si>
  <si>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</si>
  <si>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</si>
  <si>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</si>
  <si>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</si>
  <si>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</si>
  <si>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</si>
  <si>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</si>
  <si>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</si>
  <si>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</si>
  <si>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</si>
  <si>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</si>
  <si>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</si>
  <si>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</si>
  <si>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</si>
  <si>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</si>
  <si>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</si>
  <si>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</si>
  <si>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</si>
  <si>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</si>
  <si>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</si>
  <si>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</si>
  <si>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</si>
  <si>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</si>
  <si>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</si>
  <si>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</si>
  <si>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</si>
  <si>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</si>
  <si>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</si>
  <si>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</si>
  <si>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</si>
  <si>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</si>
  <si>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</si>
  <si>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</si>
  <si>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</si>
  <si>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</si>
  <si>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</si>
  <si>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</si>
  <si>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</si>
  <si>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</si>
  <si>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</si>
  <si>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</si>
  <si>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</si>
  <si>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</si>
  <si>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</si>
  <si>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</si>
  <si>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</si>
  <si>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</si>
  <si>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</si>
  <si>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</si>
  <si>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</si>
  <si>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</si>
  <si>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</si>
  <si>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</si>
  <si>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</si>
  <si>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</si>
  <si>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</si>
  <si>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</si>
  <si>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</si>
  <si>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</si>
  <si>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</si>
  <si>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</si>
  <si>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</si>
  <si>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</si>
  <si>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</si>
  <si>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</si>
  <si>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</si>
  <si>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</si>
  <si>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</si>
  <si>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</si>
  <si>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</si>
  <si>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</si>
  <si>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</si>
  <si>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</si>
  <si>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</si>
  <si>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</si>
  <si>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</si>
  <si>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</si>
  <si>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</si>
  <si>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</si>
  <si>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</si>
  <si>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</si>
  <si>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</si>
  <si>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</si>
  <si>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</si>
  <si>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</si>
  <si>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</si>
  <si>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</si>
  <si>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</si>
  <si>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</si>
  <si>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</si>
  <si>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</si>
  <si>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</si>
  <si>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</si>
  <si>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</si>
  <si>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</si>
  <si>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</si>
  <si>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</si>
  <si>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</si>
  <si>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</si>
  <si>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</si>
  <si>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</si>
  <si>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</si>
  <si>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</si>
  <si>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</si>
  <si>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</si>
  <si>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</si>
  <si>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</si>
  <si>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</si>
  <si>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</si>
  <si>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</si>
  <si>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</si>
  <si>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</si>
  <si>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</si>
  <si>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</si>
  <si>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</si>
  <si>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</si>
  <si>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</si>
  <si>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</si>
  <si>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</si>
  <si>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</si>
  <si>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</si>
  <si>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</si>
  <si>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</si>
  <si>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</si>
  <si>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</si>
  <si>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</si>
  <si>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</si>
  <si>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</si>
  <si>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</si>
  <si>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</si>
  <si>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</si>
  <si>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</si>
  <si>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</si>
  <si>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</si>
  <si>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</si>
  <si>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</si>
  <si>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</si>
  <si>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</si>
  <si>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</si>
  <si>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</si>
  <si>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</si>
  <si>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</si>
  <si>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</si>
  <si>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</si>
  <si>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</si>
  <si>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</si>
  <si>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</si>
  <si>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</si>
  <si>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</si>
  <si>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</si>
  <si>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</si>
  <si>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</si>
  <si>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</si>
  <si>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</si>
  <si>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</si>
  <si>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</si>
  <si>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</si>
  <si>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</si>
  <si>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</si>
  <si>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</si>
  <si>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</si>
  <si>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</si>
  <si>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</si>
  <si>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</si>
  <si>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</si>
  <si>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</si>
  <si>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</si>
  <si>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</si>
  <si>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</si>
  <si>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</si>
  <si>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</si>
  <si>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</si>
  <si>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</si>
  <si>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</si>
  <si>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</si>
  <si>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</si>
  <si>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</si>
  <si>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</si>
  <si>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</si>
  <si>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</si>
  <si>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</si>
  <si>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</si>
  <si>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</si>
  <si>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</si>
  <si>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</si>
  <si>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</si>
  <si>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</si>
  <si>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</si>
  <si>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</si>
  <si>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</si>
  <si>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</si>
  <si>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</si>
  <si>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</si>
  <si>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</si>
  <si>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</si>
  <si>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</si>
  <si>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</si>
  <si>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</si>
  <si>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</si>
  <si>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</si>
  <si>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</si>
  <si>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</si>
  <si>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</si>
  <si>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</si>
  <si>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</si>
  <si>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</si>
  <si>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</si>
  <si>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</si>
  <si>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</si>
  <si>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</si>
  <si>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</si>
  <si>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</si>
  <si>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</si>
  <si>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</si>
  <si>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</si>
  <si>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</si>
  <si>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</si>
  <si>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</si>
  <si>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</si>
  <si>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</si>
  <si>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</si>
  <si>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</si>
  <si>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</si>
  <si>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</si>
  <si>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</si>
  <si>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</si>
  <si>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</si>
  <si>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</si>
  <si>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</si>
  <si>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</si>
  <si>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</si>
  <si>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</si>
  <si>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</si>
  <si>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</si>
  <si>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</si>
  <si>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</si>
  <si>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</si>
  <si>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</si>
  <si>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</si>
  <si>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</si>
  <si>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</si>
  <si>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</si>
  <si>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</si>
  <si>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</si>
  <si>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</si>
  <si>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</si>
  <si>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</si>
  <si>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</si>
  <si>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</si>
  <si>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</si>
  <si>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</si>
  <si>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</si>
  <si>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</si>
  <si>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</si>
  <si>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</si>
  <si>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</si>
  <si>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</si>
  <si>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</si>
  <si>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</si>
  <si>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</si>
  <si>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</si>
  <si>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</si>
  <si>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</si>
  <si>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</si>
  <si>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</si>
  <si>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</si>
  <si>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</si>
  <si>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</si>
  <si>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</si>
  <si>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</si>
  <si>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</si>
  <si>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</si>
  <si>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</si>
  <si>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</si>
  <si>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</si>
  <si>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</si>
  <si>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</si>
  <si>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</si>
  <si>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</si>
  <si>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</si>
  <si>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</si>
  <si>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</si>
  <si>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</si>
  <si>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</si>
  <si>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</si>
  <si>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</si>
  <si>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</si>
  <si>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</si>
  <si>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</si>
  <si>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</si>
  <si>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</si>
  <si>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</si>
  <si>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</si>
  <si>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</si>
  <si>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</si>
  <si>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</si>
  <si>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</si>
  <si>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</si>
  <si>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</si>
  <si>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</si>
  <si>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</si>
  <si>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</si>
  <si>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</si>
  <si>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</si>
  <si>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</si>
  <si>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</si>
  <si>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</si>
  <si>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</si>
  <si>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</si>
  <si>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</si>
  <si>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</si>
  <si>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</si>
  <si>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</si>
  <si>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</si>
  <si>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</si>
  <si>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</si>
  <si>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</si>
  <si>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</si>
  <si>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</si>
  <si>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</si>
  <si>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</si>
  <si>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</si>
  <si>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</si>
  <si>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</si>
  <si>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</si>
  <si>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</si>
  <si>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</si>
  <si>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</si>
  <si>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</si>
  <si>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</si>
  <si>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</si>
  <si>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</si>
  <si>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</si>
  <si>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</si>
  <si>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</si>
  <si>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</si>
  <si>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</si>
  <si>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</si>
  <si>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</si>
  <si>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</si>
  <si>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</si>
  <si>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</si>
  <si>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</si>
  <si>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</si>
  <si>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</si>
  <si>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</si>
  <si>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</si>
  <si>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</si>
  <si>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</si>
  <si>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</si>
  <si>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</si>
  <si>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</si>
  <si>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</si>
  <si>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</si>
  <si>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</si>
  <si>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</si>
  <si>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</si>
  <si>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</si>
  <si>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</si>
  <si>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</si>
  <si>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</si>
  <si>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</si>
  <si>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</si>
  <si>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</si>
  <si>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</si>
  <si>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</si>
  <si>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</si>
  <si>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</si>
  <si>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</si>
  <si>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</si>
  <si>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</si>
  <si>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</si>
  <si>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</si>
  <si>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</si>
  <si>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</si>
  <si>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</si>
  <si>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</si>
  <si>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</si>
  <si>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</si>
  <si>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</si>
  <si>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</si>
  <si>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</si>
  <si>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</si>
  <si>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</si>
  <si>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</si>
  <si>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</si>
  <si>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</si>
  <si>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</si>
  <si>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</si>
  <si>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</si>
  <si>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</si>
  <si>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</si>
  <si>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</si>
  <si>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</si>
  <si>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</si>
  <si>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</si>
  <si>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</si>
  <si>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</si>
  <si>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</si>
  <si>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</si>
  <si>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</si>
  <si>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</si>
  <si>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</si>
  <si>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</si>
  <si>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</si>
  <si>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</si>
  <si>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</si>
  <si>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</si>
  <si>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</si>
  <si>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</si>
  <si>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</si>
  <si>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</si>
  <si>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</si>
  <si>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</si>
  <si>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</si>
  <si>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</si>
  <si>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</si>
  <si>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</si>
  <si>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</si>
  <si>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</si>
  <si>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</si>
  <si>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</si>
  <si>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</si>
  <si>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</si>
  <si>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</si>
  <si>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</si>
  <si>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</si>
  <si>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</si>
  <si>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</si>
  <si>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</si>
  <si>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</si>
  <si>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</si>
  <si>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</si>
  <si>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</si>
  <si>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</si>
  <si>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</si>
  <si>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</si>
  <si>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</si>
  <si>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</si>
  <si>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</si>
  <si>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</si>
  <si>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</si>
  <si>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</si>
  <si>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</si>
  <si>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</si>
  <si>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</si>
  <si>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</si>
  <si>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</si>
  <si>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</si>
  <si>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</si>
  <si>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</si>
  <si>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</si>
  <si>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</si>
  <si>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</si>
  <si>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</si>
  <si>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</si>
  <si>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</si>
  <si>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</si>
  <si>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</si>
  <si>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</si>
  <si>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</si>
  <si>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</si>
  <si>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</si>
  <si>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</si>
  <si>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</si>
  <si>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</si>
  <si>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</si>
  <si>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</si>
  <si>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</si>
  <si>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</si>
  <si>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</si>
  <si>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</si>
  <si>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</si>
  <si>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</si>
  <si>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</si>
  <si>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</si>
  <si>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</si>
  <si>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</si>
  <si>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</si>
  <si>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</si>
  <si>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</si>
  <si>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</si>
  <si>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</si>
  <si>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</si>
  <si>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</si>
  <si>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</si>
  <si>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</si>
  <si>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</si>
  <si>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</si>
  <si>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</si>
  <si>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</si>
  <si>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</si>
  <si>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</si>
  <si>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</si>
  <si>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</si>
  <si>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</si>
  <si>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</si>
  <si>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</si>
  <si>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</si>
  <si>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</si>
  <si>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</si>
  <si>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</si>
  <si>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</si>
  <si>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</si>
  <si>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</si>
  <si>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</si>
  <si>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</si>
  <si>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</si>
  <si>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</si>
  <si>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</si>
  <si>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</si>
  <si>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</si>
  <si>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</si>
  <si>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</si>
  <si>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</si>
  <si>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</si>
  <si>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</si>
  <si>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</si>
  <si>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</si>
  <si>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</si>
  <si>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</si>
  <si>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</si>
  <si>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</si>
  <si>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</si>
  <si>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</si>
  <si>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</si>
  <si>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</si>
  <si>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</si>
  <si>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</si>
  <si>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</si>
  <si>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</si>
  <si>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</si>
  <si>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</si>
  <si>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</si>
  <si>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</si>
  <si>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</si>
  <si>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</si>
  <si>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</si>
  <si>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</si>
  <si>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</si>
  <si>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</si>
  <si>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</si>
  <si>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</si>
  <si>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</si>
  <si>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</si>
  <si>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</si>
  <si>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</si>
  <si>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</si>
  <si>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</si>
  <si>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</si>
  <si>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</si>
  <si>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</si>
  <si>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</si>
  <si>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</si>
  <si>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</si>
  <si>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</si>
  <si>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</si>
  <si>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</si>
  <si>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</si>
  <si>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</si>
  <si>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</si>
  <si>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</si>
  <si>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</si>
  <si>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</si>
  <si>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</si>
  <si>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</si>
  <si>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</si>
  <si>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</si>
  <si>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</si>
  <si>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</si>
  <si>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</si>
  <si>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</si>
  <si>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</si>
  <si>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</si>
  <si>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</si>
  <si>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</si>
  <si>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</si>
  <si>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</si>
  <si>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</si>
  <si>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</si>
  <si>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</si>
  <si>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</si>
  <si>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</si>
  <si>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</si>
  <si>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</si>
  <si>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</si>
  <si>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</si>
  <si>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</si>
  <si>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</si>
  <si>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</si>
  <si>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</si>
  <si>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</si>
  <si>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</si>
  <si>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</si>
  <si>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</si>
  <si>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</si>
  <si>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</si>
  <si>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</si>
  <si>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</si>
  <si>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</si>
  <si>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</si>
  <si>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</si>
  <si>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</si>
  <si>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</si>
  <si>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</si>
  <si>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</si>
  <si>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</si>
  <si>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</si>
  <si>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</si>
  <si>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</si>
  <si>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</si>
  <si>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</si>
  <si>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</si>
  <si>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</si>
  <si>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</si>
  <si>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</si>
  <si>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</si>
  <si>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</si>
  <si>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</si>
  <si>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</si>
  <si>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</si>
  <si>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</si>
  <si>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</si>
  <si>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</si>
  <si>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</si>
  <si>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</si>
  <si>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</si>
  <si>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</si>
  <si>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</si>
  <si>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</si>
  <si>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</si>
  <si>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</si>
  <si>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</si>
  <si>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</si>
  <si>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</si>
  <si>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</si>
  <si>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</si>
  <si>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</si>
  <si>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</si>
  <si>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</si>
  <si>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</si>
  <si>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</si>
  <si>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</si>
  <si>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</si>
  <si>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</si>
  <si>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</si>
  <si>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</si>
  <si>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</si>
  <si>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</si>
  <si>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</si>
  <si>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</si>
  <si>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</si>
  <si>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</si>
  <si>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</si>
  <si>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</si>
  <si>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</si>
  <si>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</si>
  <si>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</si>
  <si>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</si>
  <si>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</si>
  <si>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</si>
  <si>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</si>
  <si>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</si>
  <si>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</si>
  <si>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</si>
  <si>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</si>
  <si>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</si>
  <si>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</si>
  <si>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</si>
  <si>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</si>
  <si>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</si>
  <si>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</si>
  <si>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</si>
  <si>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</si>
  <si>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</si>
  <si>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</si>
  <si>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</si>
  <si>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</si>
  <si>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</si>
  <si>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</si>
  <si>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</si>
  <si>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</si>
  <si>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</si>
  <si>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</si>
  <si>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</si>
  <si>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</si>
  <si>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</si>
  <si>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</si>
  <si>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</si>
  <si>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</si>
  <si>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</si>
  <si>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</si>
  <si>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</si>
  <si>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</si>
  <si>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</si>
  <si>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</si>
  <si>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</si>
  <si>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</si>
  <si>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</si>
  <si>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</si>
  <si>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</si>
  <si>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</si>
  <si>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</si>
  <si>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</si>
  <si>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</si>
  <si>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</si>
  <si>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</si>
  <si>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</si>
  <si>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</si>
  <si>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</si>
  <si>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</si>
  <si>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</si>
  <si>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</si>
  <si>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</si>
  <si>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</si>
  <si>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</si>
  <si>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</si>
  <si>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</si>
  <si>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</si>
  <si>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</si>
  <si>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</si>
  <si>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</si>
  <si>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</si>
  <si>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</si>
  <si>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</si>
  <si>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</si>
  <si>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</si>
  <si>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</si>
  <si>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</si>
  <si>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</si>
  <si>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</si>
  <si>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</si>
  <si>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</si>
  <si>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</si>
  <si>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</si>
  <si>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</si>
  <si>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</si>
  <si>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</si>
  <si>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</si>
  <si>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</si>
  <si>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</si>
  <si>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</si>
  <si>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</si>
  <si>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</si>
  <si>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</si>
  <si>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</si>
  <si>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</si>
  <si>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</si>
  <si>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</si>
  <si>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</si>
  <si>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</si>
  <si>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</si>
  <si>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</si>
  <si>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</si>
  <si>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</si>
  <si>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</si>
  <si>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</si>
  <si>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</si>
  <si>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</si>
  <si>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</si>
  <si>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</si>
  <si>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</si>
  <si>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</si>
  <si>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</si>
  <si>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</si>
  <si>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</si>
  <si>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</si>
  <si>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</si>
  <si>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</si>
  <si>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</si>
  <si>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</si>
  <si>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</si>
  <si>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</si>
  <si>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</si>
  <si>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</si>
  <si>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</si>
  <si>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</si>
  <si>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</si>
  <si>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</si>
  <si>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</si>
  <si>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</si>
  <si>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</si>
  <si>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</si>
  <si>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</si>
  <si>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</si>
  <si>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</si>
  <si>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</si>
  <si>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</si>
  <si>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</si>
  <si>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</si>
  <si>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</si>
  <si>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</si>
  <si>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</si>
  <si>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</si>
  <si>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</si>
  <si>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</si>
  <si>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</si>
  <si>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</si>
  <si>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</si>
  <si>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</si>
  <si>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</si>
  <si>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</si>
  <si>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</si>
  <si>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</si>
  <si>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</si>
  <si>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</si>
  <si>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</si>
  <si>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</si>
  <si>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</si>
  <si>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</si>
  <si>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</si>
  <si>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</si>
  <si>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</si>
  <si>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</si>
  <si>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</si>
  <si>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</si>
  <si>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</si>
  <si>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</si>
  <si>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</si>
  <si>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</si>
  <si>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</si>
  <si>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</si>
  <si>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</si>
  <si>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</si>
  <si>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</si>
  <si>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</si>
  <si>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</si>
  <si>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</si>
  <si>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</si>
  <si>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</si>
  <si>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</si>
  <si>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</si>
  <si>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</si>
  <si>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</si>
  <si>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</si>
  <si>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</si>
  <si>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</si>
  <si>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</si>
  <si>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</si>
  <si>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</si>
  <si>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</si>
  <si>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</si>
  <si>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</si>
  <si>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</si>
  <si>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</si>
  <si>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</si>
  <si>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</si>
  <si>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</si>
  <si>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</si>
  <si>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</si>
  <si>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</si>
  <si>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</si>
  <si>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</si>
  <si>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</si>
  <si>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</si>
  <si>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</si>
  <si>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</si>
  <si>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</si>
  <si>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</si>
  <si>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</si>
  <si>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</si>
  <si>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</si>
  <si>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</si>
  <si>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</si>
  <si>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</si>
  <si>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</si>
  <si>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</si>
  <si>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</si>
  <si>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</si>
  <si>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</si>
  <si>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</si>
  <si>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</si>
  <si>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</si>
  <si>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</si>
  <si>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</si>
  <si>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</si>
  <si>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</si>
  <si>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</si>
  <si>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</si>
  <si>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</si>
  <si>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</si>
  <si>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</si>
  <si>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</si>
  <si>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</si>
  <si>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</si>
  <si>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</si>
  <si>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</si>
  <si>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</si>
  <si>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</si>
  <si>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</si>
  <si>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</si>
  <si>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</si>
  <si>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</si>
  <si>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</si>
  <si>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</si>
  <si>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</si>
  <si>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</si>
  <si>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</si>
  <si>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</si>
  <si>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</si>
  <si>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</si>
  <si>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</si>
  <si>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</si>
  <si>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</si>
  <si>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</si>
  <si>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</si>
  <si>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</si>
  <si>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</si>
  <si>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</si>
  <si>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</si>
  <si>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</si>
  <si>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</si>
  <si>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</si>
  <si>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</si>
  <si>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</si>
  <si>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</si>
  <si>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</si>
  <si>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</si>
  <si>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</si>
  <si>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</si>
  <si>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</si>
  <si>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</si>
  <si>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</si>
  <si>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</si>
  <si>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</si>
  <si>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</si>
  <si>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</si>
  <si>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</si>
  <si>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</si>
  <si>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</si>
  <si>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</si>
  <si>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</si>
  <si>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</si>
  <si>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</si>
  <si>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</si>
  <si>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</si>
  <si>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</si>
  <si>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</si>
  <si>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</si>
  <si>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</si>
  <si>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</si>
  <si>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</si>
  <si>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</si>
  <si>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</si>
  <si>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</si>
  <si>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</si>
  <si>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</si>
  <si>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</si>
  <si>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</si>
  <si>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</si>
  <si>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</si>
  <si>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</si>
  <si>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</si>
  <si>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</si>
  <si>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</si>
  <si>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</si>
  <si>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</si>
  <si>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</si>
  <si>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</si>
  <si>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</si>
  <si>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</si>
  <si>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</si>
  <si>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</si>
  <si>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</si>
  <si>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</si>
  <si>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</si>
  <si>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</si>
  <si>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</si>
  <si>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</si>
  <si>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</si>
  <si>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</si>
  <si>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</si>
  <si>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</si>
  <si>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</si>
  <si>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</si>
  <si>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</si>
  <si>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</si>
  <si>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</si>
  <si>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</si>
  <si>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</si>
  <si>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</si>
  <si>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</si>
  <si>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</si>
  <si>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</si>
  <si>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</si>
  <si>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</si>
  <si>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</si>
  <si>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</si>
  <si>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</si>
  <si>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</si>
  <si>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</si>
  <si>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</si>
  <si>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</si>
  <si>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</si>
  <si>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</si>
  <si>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</si>
  <si>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</si>
  <si>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</si>
  <si>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</si>
  <si>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</si>
  <si>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</si>
  <si>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</si>
  <si>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</si>
  <si>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</si>
  <si>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</si>
  <si>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</si>
  <si>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</si>
  <si>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</si>
  <si>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</si>
  <si>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</si>
  <si>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</si>
  <si>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</si>
  <si>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</si>
  <si>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</si>
  <si>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</si>
  <si>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</si>
  <si>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</si>
  <si>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</si>
  <si>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</si>
  <si>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</si>
  <si>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</si>
  <si>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</si>
  <si>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</si>
  <si>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</si>
  <si>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</si>
  <si>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</si>
  <si>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</si>
  <si>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</si>
  <si>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</si>
  <si>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</si>
  <si>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</si>
  <si>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</si>
  <si>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</si>
  <si>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</si>
  <si>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</si>
  <si>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</si>
  <si>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</si>
  <si>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</si>
  <si>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</si>
  <si>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</si>
  <si>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</si>
  <si>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</si>
  <si>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</si>
  <si>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</si>
  <si>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</si>
  <si>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</si>
  <si>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</si>
  <si>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</si>
  <si>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</si>
  <si>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</si>
  <si>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</si>
  <si>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</si>
  <si>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</si>
  <si>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</si>
  <si>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</si>
  <si>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</si>
  <si>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</si>
  <si>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</si>
  <si>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</si>
  <si>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</si>
  <si>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</si>
  <si>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</si>
  <si>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</si>
  <si>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</si>
  <si>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</si>
  <si>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</si>
  <si>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</si>
  <si>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</si>
  <si>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</si>
  <si>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</si>
  <si>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</si>
  <si>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</si>
  <si>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</si>
  <si>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</si>
  <si>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</si>
  <si>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</si>
  <si>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</si>
  <si>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</si>
  <si>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</si>
  <si>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</si>
  <si>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</si>
  <si>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</si>
  <si>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</si>
  <si>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</si>
  <si>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</si>
  <si>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</si>
  <si>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</si>
  <si>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</si>
  <si>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</si>
  <si>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</si>
  <si>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</si>
  <si>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</si>
  <si>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</si>
  <si>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</si>
  <si>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</si>
  <si>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</si>
  <si>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</si>
  <si>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</si>
  <si>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</si>
  <si>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</si>
  <si>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</si>
  <si>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</si>
  <si>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</si>
  <si>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</si>
  <si>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</si>
  <si>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</si>
  <si>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</si>
  <si>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</si>
  <si>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</si>
  <si>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</si>
  <si>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</si>
  <si>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</si>
  <si>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</si>
  <si>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</si>
  <si>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</si>
  <si>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</si>
  <si>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</si>
  <si>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</si>
  <si>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</si>
  <si>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</si>
  <si>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</si>
  <si>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</si>
  <si>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</si>
  <si>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</si>
  <si>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</si>
  <si>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</si>
  <si>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</si>
  <si>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</si>
  <si>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</si>
  <si>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</si>
  <si>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</si>
  <si>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</si>
  <si>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</si>
  <si>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</si>
  <si>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</si>
  <si>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</si>
  <si>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</si>
  <si>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</si>
  <si>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</si>
  <si>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</si>
  <si>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</si>
  <si>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</si>
  <si>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</si>
  <si>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</si>
  <si>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</si>
  <si>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</si>
  <si>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</si>
  <si>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</si>
  <si>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</si>
  <si>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</si>
  <si>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</si>
  <si>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</si>
  <si>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</si>
  <si>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</si>
  <si>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</si>
  <si>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</si>
  <si>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</si>
  <si>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</si>
  <si>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</si>
  <si>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</si>
  <si>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</si>
  <si>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</si>
  <si>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</si>
  <si>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</si>
  <si>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</si>
  <si>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</si>
  <si>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</si>
  <si>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</si>
  <si>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</si>
  <si>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</si>
  <si>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</si>
  <si>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</si>
  <si>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</si>
  <si>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</si>
  <si>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</si>
  <si>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</si>
  <si>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</si>
  <si>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</si>
  <si>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</si>
  <si>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</si>
  <si>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</si>
  <si>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</si>
  <si>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</si>
  <si>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</si>
  <si>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</si>
  <si>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</si>
  <si>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</si>
  <si>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</si>
  <si>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</si>
  <si>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</si>
  <si>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</si>
  <si>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</si>
  <si>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</si>
  <si>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</si>
  <si>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</si>
  <si>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</si>
  <si>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</si>
  <si>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</si>
  <si>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</si>
  <si>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</si>
  <si>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</si>
  <si>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</si>
  <si>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</si>
  <si>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</si>
  <si>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</si>
  <si>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</si>
  <si>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</si>
  <si>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</si>
  <si>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</si>
  <si>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</si>
  <si>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</si>
  <si>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</si>
  <si>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</si>
  <si>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</si>
  <si>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</si>
  <si>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</si>
  <si>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</si>
  <si>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</si>
  <si>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</si>
  <si>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</si>
  <si>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</si>
  <si>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</si>
  <si>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</si>
  <si>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</si>
  <si>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</si>
  <si>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</si>
  <si>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</si>
  <si>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</si>
  <si>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</si>
  <si>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</si>
  <si>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</si>
  <si>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</si>
  <si>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</si>
  <si>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</si>
  <si>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</si>
  <si>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</si>
  <si>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</si>
  <si>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</si>
  <si>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</si>
  <si>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</si>
  <si>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</si>
  <si>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</si>
  <si>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</si>
  <si>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</si>
  <si>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</si>
  <si>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</si>
  <si>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</si>
  <si>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</si>
  <si>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</si>
  <si>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</si>
  <si>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</si>
  <si>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</si>
  <si>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</si>
  <si>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</si>
  <si>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</si>
  <si>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</si>
  <si>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</si>
  <si>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</si>
  <si>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</si>
  <si>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</si>
  <si>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</si>
  <si>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</si>
  <si>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</si>
  <si>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</si>
  <si>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</si>
  <si>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</si>
  <si>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</si>
  <si>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</si>
  <si>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</si>
  <si>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</si>
  <si>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</si>
  <si>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</si>
  <si>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</si>
  <si>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</si>
  <si>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</si>
  <si>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</si>
  <si>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</si>
  <si>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</si>
  <si>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</si>
  <si>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</si>
  <si>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</si>
  <si>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</si>
  <si>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</si>
  <si>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</si>
  <si>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</si>
  <si>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</si>
  <si>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</si>
  <si>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</si>
  <si>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</si>
  <si>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</si>
  <si>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</si>
  <si>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</si>
  <si>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</si>
  <si>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</si>
  <si>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</si>
  <si>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</si>
  <si>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</si>
  <si>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</si>
  <si>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</si>
  <si>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</si>
  <si>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</si>
  <si>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</si>
  <si>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</si>
  <si>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</si>
  <si>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</si>
  <si>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</si>
  <si>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</si>
  <si>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</si>
  <si>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</si>
  <si>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</si>
  <si>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</si>
  <si>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</si>
  <si>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</si>
  <si>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</si>
  <si>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</si>
  <si>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</si>
  <si>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</si>
  <si>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</si>
  <si>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</si>
  <si>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</si>
  <si>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</si>
  <si>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</si>
  <si>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</si>
  <si>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</si>
  <si>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</si>
  <si>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</si>
  <si>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</si>
  <si>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</si>
  <si>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</si>
  <si>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</si>
  <si>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</si>
  <si>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</si>
  <si>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</si>
  <si>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</si>
  <si>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</si>
  <si>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</si>
  <si>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</si>
  <si>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</si>
  <si>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</si>
  <si>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</si>
  <si>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</si>
  <si>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</si>
  <si>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</si>
  <si>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</si>
  <si>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</si>
  <si>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</si>
  <si>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</si>
  <si>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</si>
  <si>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</si>
  <si>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</si>
  <si>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</si>
  <si>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</si>
  <si>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</si>
  <si>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</si>
  <si>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</si>
  <si>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</si>
  <si>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</si>
  <si>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</si>
  <si>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</si>
  <si>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</si>
  <si>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</si>
  <si>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</si>
  <si>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</si>
  <si>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</si>
  <si>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</si>
  <si>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</si>
  <si>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</si>
  <si>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</si>
  <si>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</si>
  <si>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</si>
  <si>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</si>
  <si>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</si>
  <si>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</si>
  <si>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</si>
  <si>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</si>
  <si>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</si>
  <si>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</si>
  <si>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</si>
  <si>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</si>
  <si>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</si>
  <si>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</si>
  <si>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</si>
  <si>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</si>
  <si>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</si>
  <si>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</si>
  <si>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</si>
  <si>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</si>
  <si>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</si>
  <si>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</si>
  <si>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</si>
  <si>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</si>
  <si>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</si>
  <si>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</si>
  <si>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</si>
  <si>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</si>
  <si>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</si>
  <si>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</si>
  <si>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</si>
  <si>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</si>
  <si>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</si>
  <si>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</si>
  <si>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</si>
  <si>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</si>
  <si>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</si>
  <si>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</si>
  <si>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</si>
  <si>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</si>
  <si>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</si>
  <si>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</si>
  <si>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</si>
  <si>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</si>
  <si>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</si>
  <si>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</si>
  <si>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</si>
  <si>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</si>
  <si>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</si>
  <si>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</si>
  <si>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</si>
  <si>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</si>
  <si>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</si>
  <si>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</si>
  <si>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</si>
  <si>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</si>
  <si>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</si>
  <si>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</si>
  <si>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</si>
  <si>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</si>
  <si>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</si>
  <si>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</si>
  <si>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</si>
  <si>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</si>
  <si>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</si>
  <si>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</si>
  <si>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</si>
  <si>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</si>
  <si>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</si>
  <si>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</si>
  <si>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</si>
  <si>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</si>
  <si>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</si>
  <si>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</si>
  <si>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</si>
  <si>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</si>
  <si>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</si>
  <si>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</si>
  <si>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</si>
  <si>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</si>
  <si>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</si>
  <si>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</si>
  <si>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</si>
  <si>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</si>
  <si>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</si>
  <si>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</si>
  <si>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</si>
  <si>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</si>
  <si>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</si>
  <si>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</si>
  <si>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</si>
  <si>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</si>
  <si>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</si>
  <si>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</si>
  <si>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</si>
  <si>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</si>
  <si>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</si>
  <si>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</si>
  <si>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</si>
  <si>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</si>
  <si>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</si>
  <si>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</si>
  <si>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</si>
  <si>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</si>
  <si>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</si>
  <si>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</si>
  <si>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</si>
  <si>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</si>
  <si>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</si>
  <si>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</si>
  <si>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</si>
  <si>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</si>
  <si>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</si>
  <si>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</si>
  <si>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</si>
  <si>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</si>
  <si>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</si>
  <si>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</si>
  <si>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</si>
  <si>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</si>
  <si>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</si>
  <si>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</si>
  <si>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</si>
  <si>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</si>
  <si>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</si>
  <si>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</si>
  <si>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</si>
  <si>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</si>
  <si>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</si>
  <si>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</si>
  <si>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</si>
  <si>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</si>
  <si>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</si>
  <si>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</si>
  <si>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</si>
  <si>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</si>
  <si>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</si>
  <si>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</si>
  <si>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</si>
  <si>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</si>
  <si>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</si>
  <si>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</si>
  <si>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</si>
  <si>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</si>
  <si>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</si>
  <si>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</si>
  <si>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</si>
  <si>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</si>
  <si>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</si>
  <si>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</si>
  <si>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</si>
  <si>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</si>
  <si>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</si>
  <si>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</si>
  <si>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</si>
  <si>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</si>
  <si>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</si>
  <si>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</si>
  <si>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</si>
  <si>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</si>
  <si>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</si>
  <si>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</si>
  <si>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</si>
  <si>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</si>
  <si>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</si>
  <si>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</si>
  <si>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</si>
  <si>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</si>
  <si>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</si>
  <si>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</si>
  <si>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</si>
  <si>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</si>
  <si>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</si>
  <si>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</si>
  <si>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</si>
  <si>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</si>
  <si>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</si>
  <si>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</si>
  <si>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</si>
  <si>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</si>
  <si>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</si>
  <si>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</si>
  <si>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</si>
  <si>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</si>
  <si>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</si>
  <si>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</si>
  <si>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</si>
  <si>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</si>
  <si>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</si>
  <si>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</si>
  <si>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</si>
  <si>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</si>
  <si>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</si>
  <si>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</si>
  <si>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</si>
  <si>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</si>
  <si>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</si>
  <si>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</si>
  <si>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</si>
  <si>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</si>
  <si>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</si>
  <si>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</si>
  <si>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</si>
  <si>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</si>
  <si>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</si>
  <si>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</si>
  <si>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</si>
  <si>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</si>
  <si>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</si>
  <si>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</si>
  <si>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</si>
  <si>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</si>
  <si>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</si>
  <si>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</si>
  <si>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</si>
  <si>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</si>
  <si>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</si>
  <si>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</si>
  <si>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</si>
  <si>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</si>
  <si>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</si>
  <si>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</si>
  <si>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</si>
  <si>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</si>
  <si>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</si>
  <si>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</si>
  <si>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</si>
  <si>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</si>
  <si>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</si>
  <si>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</si>
  <si>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</si>
  <si>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</si>
  <si>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</si>
  <si>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</si>
  <si>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</si>
  <si>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</si>
  <si>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</si>
  <si>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</si>
  <si>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</si>
  <si>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</si>
  <si>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</si>
  <si>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</si>
  <si>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</si>
  <si>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</si>
  <si>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</si>
  <si>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</si>
  <si>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</si>
  <si>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</si>
  <si>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</si>
  <si>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</si>
  <si>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</si>
  <si>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</si>
  <si>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</si>
  <si>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</si>
  <si>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</si>
  <si>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</si>
  <si>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</si>
  <si>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</si>
  <si>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</si>
  <si>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</si>
  <si>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</si>
  <si>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</si>
  <si>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</si>
  <si>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</si>
  <si>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</si>
  <si>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</si>
  <si>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</si>
  <si>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</si>
  <si>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</si>
  <si>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</si>
  <si>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</si>
  <si>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</si>
  <si>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</si>
  <si>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</si>
  <si>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</si>
  <si>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</si>
  <si>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</si>
  <si>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</si>
  <si>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</si>
  <si>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</si>
  <si>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</si>
  <si>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</si>
  <si>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</si>
  <si>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</si>
  <si>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</si>
  <si>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</si>
  <si>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</si>
  <si>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</si>
  <si>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</si>
  <si>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</si>
  <si>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</si>
  <si>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</si>
  <si>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</si>
  <si>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</si>
  <si>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</si>
  <si>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</si>
  <si>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</si>
  <si>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</si>
  <si>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</si>
  <si>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</si>
  <si>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</si>
  <si>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</si>
  <si>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</si>
  <si>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</si>
  <si>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</si>
  <si>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</si>
  <si>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</si>
  <si>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</si>
  <si>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</si>
  <si>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</si>
  <si>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</si>
  <si>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</si>
  <si>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</si>
  <si>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</si>
  <si>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</si>
  <si>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</si>
  <si>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</si>
  <si>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</si>
  <si>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</si>
  <si>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</si>
  <si>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</si>
  <si>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</si>
  <si>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</si>
  <si>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</si>
  <si>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</si>
  <si>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</si>
  <si>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</si>
  <si>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</si>
  <si>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</si>
  <si>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</si>
  <si>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</si>
  <si>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</si>
  <si>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</si>
  <si>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</si>
  <si>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</si>
  <si>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</si>
  <si>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</si>
  <si>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</si>
  <si>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</si>
  <si>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</si>
  <si>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</si>
  <si>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</si>
  <si>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</si>
  <si>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</si>
  <si>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</si>
  <si>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</si>
  <si>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</si>
  <si>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</si>
  <si>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</si>
  <si>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</si>
  <si>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</si>
  <si>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</si>
  <si>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</si>
  <si>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</si>
  <si>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</si>
  <si>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</si>
  <si>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</si>
  <si>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</si>
  <si>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</si>
  <si>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</si>
  <si>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</si>
  <si>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</si>
  <si>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</si>
  <si>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</si>
  <si>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</si>
  <si>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</si>
  <si>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</si>
  <si>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</si>
  <si>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</si>
  <si>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</si>
  <si>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</si>
  <si>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</si>
  <si>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</si>
  <si>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</si>
  <si>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</si>
  <si>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</si>
  <si>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</si>
  <si>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</si>
  <si>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</si>
  <si>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</si>
  <si>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</si>
  <si>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</si>
  <si>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</si>
  <si>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</si>
  <si>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</si>
  <si>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</si>
  <si>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</si>
  <si>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</si>
  <si>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</si>
  <si>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</si>
  <si>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</si>
  <si>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</si>
  <si>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</si>
  <si>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</si>
  <si>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</si>
  <si>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</si>
  <si>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</si>
  <si>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</si>
  <si>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</si>
  <si>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</si>
  <si>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</si>
  <si>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</si>
  <si>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</si>
  <si>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</si>
  <si>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</si>
  <si>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</si>
  <si>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</si>
  <si>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</si>
  <si>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</si>
  <si>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</si>
  <si>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</si>
  <si>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</si>
  <si>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</si>
  <si>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</si>
  <si>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</si>
  <si>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</si>
  <si>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</si>
  <si>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</si>
  <si>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</si>
  <si>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</si>
  <si>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</si>
  <si>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</si>
  <si>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</si>
  <si>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</si>
  <si>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</si>
  <si>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</si>
  <si>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</si>
  <si>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</si>
  <si>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</si>
  <si>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</si>
  <si>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</si>
  <si>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</si>
  <si>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</si>
  <si>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</si>
  <si>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</si>
  <si>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</si>
  <si>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</si>
  <si>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</si>
  <si>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</si>
  <si>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</si>
  <si>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</si>
  <si>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</si>
  <si>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</si>
  <si>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</si>
  <si>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</si>
  <si>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</si>
  <si>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</si>
  <si>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</si>
  <si>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</si>
  <si>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</si>
  <si>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</si>
  <si>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</si>
  <si>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</si>
  <si>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</si>
  <si>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</si>
  <si>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</si>
  <si>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</si>
  <si>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</si>
  <si>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</si>
  <si>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</si>
  <si>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</si>
  <si>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</si>
  <si>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</si>
  <si>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</si>
  <si>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</si>
  <si>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</si>
  <si>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</si>
  <si>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</si>
  <si>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</si>
  <si>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</si>
  <si>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</si>
  <si>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</si>
  <si>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</si>
  <si>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</si>
  <si>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</si>
  <si>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</si>
  <si>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</si>
  <si>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</si>
  <si>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</si>
  <si>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</si>
  <si>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</si>
  <si>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</si>
  <si>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</si>
  <si>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</si>
  <si>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</si>
  <si>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</si>
  <si>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</si>
  <si>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</si>
  <si>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</si>
  <si>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</si>
  <si>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</si>
  <si>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</si>
  <si>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</si>
  <si>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</si>
  <si>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</si>
  <si>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</si>
  <si>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</si>
  <si>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</si>
  <si>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</si>
  <si>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</si>
  <si>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</si>
  <si>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</si>
  <si>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</si>
  <si>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</si>
  <si>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</si>
  <si>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</si>
  <si>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</si>
  <si>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</si>
  <si>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</si>
  <si>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</si>
  <si>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</si>
  <si>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</si>
  <si>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</si>
  <si>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</si>
  <si>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</si>
  <si>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</si>
  <si>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</si>
  <si>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</si>
  <si>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</si>
  <si>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</si>
  <si>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</si>
  <si>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</si>
  <si>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</si>
  <si>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</si>
  <si>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</si>
  <si>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</si>
  <si>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</si>
  <si>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</si>
  <si>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</si>
  <si>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</si>
  <si>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</si>
  <si>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</si>
  <si>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</si>
  <si>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</si>
  <si>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</si>
  <si>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</si>
  <si>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</si>
  <si>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</si>
  <si>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</si>
  <si>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</si>
  <si>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</si>
  <si>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</si>
  <si>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</si>
  <si>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</si>
  <si>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</si>
  <si>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</si>
  <si>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</si>
  <si>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</si>
  <si>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</si>
  <si>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</si>
  <si>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</si>
  <si>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</si>
  <si>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</si>
  <si>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</si>
  <si>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</si>
  <si>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</si>
  <si>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</si>
  <si>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</si>
  <si>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</si>
  <si>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</si>
  <si>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</si>
  <si>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</si>
  <si>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</si>
  <si>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</si>
  <si>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</si>
  <si>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</si>
  <si>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</si>
  <si>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</si>
  <si>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</si>
  <si>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</si>
  <si>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</si>
  <si>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</si>
  <si>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</si>
  <si>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</si>
  <si>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</si>
  <si>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</si>
  <si>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</si>
  <si>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</si>
  <si>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</si>
  <si>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</si>
  <si>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</si>
  <si>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</si>
  <si>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</si>
  <si>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</si>
  <si>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</si>
  <si>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</si>
  <si>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</si>
  <si>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</si>
  <si>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</si>
  <si>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</si>
  <si>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</si>
  <si>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</si>
  <si>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</si>
  <si>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</si>
  <si>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</si>
  <si>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</si>
  <si>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</si>
  <si>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</si>
  <si>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</si>
  <si>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</si>
  <si>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</si>
  <si>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</si>
  <si>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</si>
  <si>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</si>
  <si>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</si>
  <si>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</si>
  <si>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</si>
  <si>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</si>
  <si>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</si>
  <si>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</si>
  <si>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</si>
  <si>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</si>
  <si>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</si>
  <si>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</si>
  <si>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</si>
  <si>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</si>
  <si>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</si>
  <si>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</si>
  <si>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</si>
  <si>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</si>
  <si>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</si>
  <si>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</si>
  <si>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</si>
  <si>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</si>
  <si>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</si>
  <si>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</si>
  <si>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</si>
  <si>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</si>
  <si>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</si>
  <si>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</si>
  <si>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</si>
  <si>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</si>
  <si>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</si>
  <si>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</si>
  <si>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</si>
  <si>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</si>
  <si>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</si>
  <si>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</si>
  <si>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</si>
  <si>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</si>
  <si>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</si>
  <si>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</si>
  <si>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</si>
  <si>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</si>
  <si>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</si>
  <si>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</si>
  <si>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</si>
  <si>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</si>
  <si>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</si>
  <si>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</si>
  <si>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</si>
  <si>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</si>
  <si>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</si>
  <si>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</si>
  <si>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</si>
  <si>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</si>
  <si>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</si>
  <si>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</si>
  <si>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</si>
  <si>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</si>
  <si>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</si>
  <si>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</si>
  <si>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</si>
  <si>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</si>
  <si>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</si>
  <si>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</si>
  <si>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</si>
  <si>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</si>
  <si>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</si>
  <si>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</si>
  <si>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</si>
  <si>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</si>
  <si>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</si>
  <si>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</si>
  <si>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</si>
  <si>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</si>
  <si>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</si>
  <si>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</si>
  <si>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</si>
  <si>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</si>
  <si>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</si>
  <si>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</si>
  <si>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</si>
  <si>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</si>
  <si>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</si>
  <si>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</si>
  <si>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</si>
  <si>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</si>
  <si>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</si>
  <si>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</si>
  <si>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</si>
  <si>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</si>
  <si>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</si>
  <si>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</si>
  <si>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</si>
  <si>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</si>
  <si>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</si>
  <si>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</si>
  <si>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</si>
  <si>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</si>
  <si>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</si>
  <si>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</si>
  <si>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</si>
  <si>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</si>
  <si>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</si>
  <si>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</si>
  <si>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</si>
  <si>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</si>
  <si>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</si>
  <si>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</si>
  <si>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</si>
  <si>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</si>
  <si>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</si>
  <si>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</si>
  <si>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</si>
  <si>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</si>
  <si>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</si>
  <si>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</si>
  <si>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</si>
  <si>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</si>
  <si>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</si>
  <si>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</si>
  <si>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</si>
  <si>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</si>
  <si>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</si>
  <si>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</si>
  <si>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</si>
  <si>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</si>
  <si>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</si>
  <si>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</si>
  <si>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</si>
  <si>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</si>
  <si>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</si>
  <si>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</si>
  <si>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</si>
  <si>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</si>
  <si>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</si>
  <si>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</si>
  <si>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</si>
  <si>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</si>
  <si>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</si>
  <si>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</si>
  <si>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</si>
  <si>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</si>
  <si>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</si>
  <si>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</si>
  <si>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</si>
  <si>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</si>
  <si>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</si>
  <si>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</si>
  <si>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</si>
  <si>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</si>
  <si>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</si>
  <si>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</si>
  <si>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</si>
  <si>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</si>
  <si>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</si>
  <si>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</si>
  <si>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</si>
  <si>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</si>
  <si>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</si>
  <si>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</si>
  <si>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</si>
  <si>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</si>
  <si>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</si>
  <si>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</si>
  <si>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</si>
  <si>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</si>
  <si>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</si>
  <si>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</si>
  <si>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</si>
  <si>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</si>
  <si>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</si>
  <si>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</si>
  <si>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</si>
  <si>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</si>
  <si>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</si>
  <si>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</si>
  <si>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</si>
  <si>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</si>
  <si>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</si>
  <si>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</si>
  <si>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</si>
  <si>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</si>
  <si>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</si>
  <si>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</si>
  <si>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</si>
  <si>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</si>
  <si>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</si>
  <si>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</si>
  <si>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</si>
  <si>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</si>
  <si>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</si>
  <si>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</si>
  <si>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</si>
  <si>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</si>
  <si>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</si>
  <si>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</si>
  <si>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</si>
  <si>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</si>
  <si>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</si>
  <si>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</si>
  <si>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</si>
  <si>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</si>
  <si>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</si>
  <si>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</si>
  <si>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</si>
  <si>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</si>
  <si>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</si>
  <si>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</si>
  <si>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</si>
  <si>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</si>
  <si>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</si>
  <si>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</si>
  <si>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</si>
  <si>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</si>
  <si>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</si>
  <si>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</si>
  <si>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</si>
  <si>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</si>
  <si>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</si>
  <si>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</si>
  <si>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</si>
  <si>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</si>
  <si>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</si>
  <si>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</si>
  <si>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</si>
  <si>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</si>
  <si>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</si>
  <si>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</si>
  <si>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</si>
  <si>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</si>
  <si>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</si>
  <si>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</si>
  <si>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</si>
  <si>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</si>
  <si>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</si>
  <si>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</si>
  <si>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</si>
  <si>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</si>
  <si>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</si>
  <si>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</si>
  <si>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</si>
  <si>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</si>
  <si>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</si>
  <si>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</si>
  <si>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</si>
  <si>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</si>
  <si>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</si>
  <si>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</si>
  <si>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</si>
  <si>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</si>
  <si>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</si>
  <si>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</si>
  <si>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</si>
  <si>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</si>
  <si>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</si>
  <si>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</si>
  <si>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</si>
  <si>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</si>
  <si>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</si>
  <si>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</si>
  <si>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</si>
  <si>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</si>
  <si>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</si>
  <si>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</si>
  <si>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</si>
  <si>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</si>
  <si>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</si>
  <si>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</si>
  <si>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</si>
  <si>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</si>
  <si>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</si>
  <si>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</si>
  <si>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</si>
  <si>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</si>
  <si>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</si>
  <si>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</si>
  <si>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</si>
  <si>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</si>
  <si>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</si>
  <si>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</si>
  <si>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</si>
  <si>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</si>
  <si>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</si>
  <si>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</si>
  <si>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</si>
  <si>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</si>
  <si>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</si>
  <si>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</si>
  <si>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</si>
  <si>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</si>
  <si>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</si>
  <si>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</si>
  <si>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</si>
  <si>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</si>
  <si>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</si>
  <si>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</si>
  <si>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</si>
  <si>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</si>
  <si>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</si>
  <si>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</si>
  <si>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</si>
  <si>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</si>
  <si>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</si>
  <si>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</si>
  <si>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</si>
  <si>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</si>
  <si>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</si>
  <si>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</si>
  <si>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</si>
  <si>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</si>
  <si>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</si>
  <si>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</si>
  <si>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</si>
  <si>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</si>
  <si>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</si>
  <si>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</si>
  <si>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</si>
  <si>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</si>
  <si>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</si>
  <si>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</si>
  <si>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</si>
  <si>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</si>
  <si>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</si>
  <si>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</si>
  <si>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</si>
  <si>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</si>
  <si>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</si>
  <si>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</si>
  <si>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</si>
  <si>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</si>
  <si>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</si>
  <si>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</si>
  <si>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</si>
  <si>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</si>
  <si>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</si>
  <si>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</si>
  <si>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</si>
  <si>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</si>
  <si>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</si>
  <si>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</si>
  <si>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</si>
  <si>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</si>
  <si>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</si>
  <si>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</si>
  <si>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</si>
  <si>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</si>
  <si>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</si>
  <si>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</si>
  <si>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</si>
  <si>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</si>
  <si>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</si>
  <si>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</si>
  <si>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</si>
  <si>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</si>
  <si>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</si>
  <si>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</si>
  <si>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</si>
  <si>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</si>
  <si>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</si>
  <si>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</si>
  <si>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</si>
  <si>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</si>
  <si>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</si>
  <si>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</si>
  <si>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</si>
  <si>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</si>
  <si>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</si>
  <si>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</si>
  <si>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</si>
  <si>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</si>
  <si>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</si>
  <si>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</si>
  <si>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</si>
  <si>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</si>
  <si>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</si>
  <si>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</si>
  <si>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</si>
  <si>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</si>
  <si>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</si>
  <si>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</si>
  <si>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</si>
  <si>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</si>
  <si>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</si>
  <si>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</si>
  <si>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</si>
  <si>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</si>
  <si>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</si>
  <si>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</si>
  <si>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</si>
  <si>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</si>
  <si>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</si>
  <si>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</si>
  <si>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</si>
  <si>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</si>
  <si>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</si>
  <si>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</si>
  <si>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</si>
  <si>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</si>
  <si>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</si>
  <si>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</si>
  <si>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</si>
  <si>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</si>
  <si>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</si>
  <si>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</si>
  <si>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</si>
  <si>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</si>
  <si>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</si>
  <si>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</si>
  <si>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</si>
  <si>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</si>
  <si>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</si>
  <si>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</si>
  <si>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</si>
  <si>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</si>
  <si>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</si>
  <si>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</si>
  <si>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</si>
  <si>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</si>
  <si>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</si>
  <si>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</si>
  <si>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</si>
  <si>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</si>
  <si>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</si>
  <si>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</si>
  <si>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</si>
  <si>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</si>
  <si>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</si>
  <si>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</si>
  <si>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</si>
  <si>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</si>
  <si>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</si>
  <si>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</si>
  <si>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</si>
  <si>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</si>
  <si>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</si>
  <si>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</si>
  <si>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</si>
  <si>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</si>
  <si>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</si>
  <si>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</si>
  <si>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</si>
  <si>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</si>
  <si>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</si>
  <si>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</si>
  <si>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</si>
  <si>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</si>
  <si>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</si>
  <si>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</si>
  <si>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</si>
  <si>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</si>
  <si>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</si>
  <si>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</si>
  <si>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</si>
  <si>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</si>
  <si>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</si>
  <si>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</si>
  <si>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</si>
  <si>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</si>
  <si>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</si>
  <si>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</si>
  <si>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</si>
  <si>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</si>
  <si>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</si>
  <si>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</si>
  <si>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</si>
  <si>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</si>
  <si>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</si>
  <si>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</si>
  <si>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</si>
  <si>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</si>
  <si>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</si>
  <si>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</si>
  <si>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</si>
  <si>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</si>
  <si>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</si>
  <si>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</si>
  <si>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</si>
  <si>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</si>
  <si>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</si>
  <si>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</si>
  <si>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</si>
  <si>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</si>
  <si>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</si>
  <si>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</si>
  <si>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</si>
  <si>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</si>
  <si>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</si>
  <si>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</si>
  <si>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</si>
  <si>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</si>
  <si>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</si>
  <si>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</si>
  <si>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</si>
  <si>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</si>
  <si>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</si>
  <si>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</si>
  <si>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</si>
  <si>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</si>
  <si>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</si>
  <si>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</si>
  <si>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</si>
  <si>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</si>
  <si>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</si>
  <si>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</si>
  <si>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</si>
  <si>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</si>
  <si>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</si>
  <si>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</si>
  <si>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</si>
  <si>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</si>
  <si>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</si>
  <si>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</si>
  <si>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</si>
  <si>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</si>
  <si>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</si>
  <si>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</si>
  <si>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</si>
  <si>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</si>
  <si>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</si>
  <si>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</si>
  <si>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</si>
  <si>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</si>
  <si>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</si>
  <si>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</si>
  <si>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</si>
  <si>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</si>
  <si>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</si>
  <si>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</si>
  <si>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</si>
  <si>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</si>
  <si>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</si>
  <si>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</si>
  <si>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</si>
  <si>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</si>
  <si>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</si>
  <si>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</si>
  <si>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</si>
  <si>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</si>
  <si>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</si>
  <si>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</si>
  <si>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</si>
  <si>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</si>
  <si>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</si>
  <si>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</si>
  <si>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</si>
  <si>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</si>
  <si>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</si>
  <si>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</si>
  <si>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</si>
  <si>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</si>
  <si>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</si>
  <si>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</si>
  <si>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</si>
  <si>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</si>
  <si>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</si>
  <si>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</si>
  <si>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</si>
  <si>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</si>
  <si>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</si>
  <si>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</si>
  <si>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</si>
  <si>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</si>
  <si>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</si>
  <si>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</si>
  <si>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</si>
  <si>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</si>
  <si>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</si>
  <si>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</si>
  <si>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</si>
  <si>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</si>
  <si>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</si>
  <si>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</si>
  <si>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</si>
  <si>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</si>
  <si>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</si>
  <si>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</si>
  <si>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</si>
  <si>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</si>
  <si>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</si>
  <si>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</si>
  <si>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</si>
  <si>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</si>
  <si>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</si>
  <si>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</si>
  <si>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</si>
  <si>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</si>
  <si>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</si>
  <si>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</si>
  <si>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</si>
  <si>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</si>
  <si>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</si>
  <si>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</si>
  <si>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</si>
  <si>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</si>
  <si>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</si>
  <si>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</si>
  <si>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</si>
  <si>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</si>
  <si>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</si>
  <si>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</si>
  <si>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</si>
  <si>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</si>
  <si>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</si>
  <si>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</si>
  <si>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</si>
  <si>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</si>
  <si>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</si>
  <si>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</si>
  <si>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</si>
  <si>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</si>
  <si>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</si>
  <si>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</si>
  <si>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</si>
  <si>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</si>
  <si>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</si>
  <si>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</si>
  <si>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</si>
  <si>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</si>
  <si>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</si>
  <si>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</si>
  <si>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</si>
  <si>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</si>
  <si>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</si>
  <si>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</si>
  <si>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</si>
  <si>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</si>
  <si>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</si>
  <si>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</si>
  <si>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</si>
  <si>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</si>
  <si>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</si>
  <si>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</si>
  <si>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</si>
  <si>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</si>
  <si>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</si>
  <si>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</si>
  <si>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</si>
  <si>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</si>
  <si>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</si>
  <si>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</si>
  <si>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</si>
  <si>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</si>
  <si>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</si>
  <si>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</si>
  <si>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</si>
  <si>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</si>
  <si>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</si>
  <si>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</si>
  <si>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</si>
  <si>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</si>
  <si>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</si>
  <si>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</si>
  <si>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</si>
  <si>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</si>
  <si>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</si>
  <si>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</si>
  <si>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</si>
  <si>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</si>
  <si>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</si>
  <si>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</si>
  <si>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</si>
  <si>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</si>
  <si>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</si>
  <si>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</si>
  <si>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</si>
  <si>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</si>
  <si>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</si>
  <si>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</si>
  <si>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</si>
  <si>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</si>
  <si>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</si>
  <si>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</si>
  <si>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</si>
  <si>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</si>
  <si>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</si>
  <si>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</si>
  <si>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</si>
  <si>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</si>
  <si>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</si>
  <si>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</si>
  <si>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</si>
  <si>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</si>
  <si>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</si>
  <si>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</si>
  <si>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</si>
  <si>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</si>
  <si>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</si>
  <si>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</si>
  <si>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</si>
  <si>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</si>
  <si>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</si>
  <si>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</si>
  <si>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</si>
  <si>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</si>
  <si>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</si>
  <si>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</si>
  <si>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</si>
  <si>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</si>
  <si>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</si>
  <si>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</si>
  <si>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</si>
  <si>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</si>
  <si>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</si>
  <si>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</si>
  <si>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</si>
  <si>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</si>
  <si>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</si>
  <si>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</si>
  <si>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</si>
  <si>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</si>
  <si>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</si>
  <si>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</si>
  <si>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</si>
  <si>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</si>
  <si>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</si>
  <si>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</si>
  <si>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</si>
  <si>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</si>
  <si>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</si>
  <si>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</si>
  <si>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</si>
  <si>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</si>
  <si>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</si>
  <si>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</si>
  <si>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</si>
  <si>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</si>
  <si>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</si>
  <si>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</si>
  <si>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</si>
  <si>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</si>
  <si>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</si>
  <si>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</si>
  <si>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</si>
  <si>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</si>
  <si>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</si>
  <si>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</si>
  <si>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</si>
  <si>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</si>
  <si>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</si>
  <si>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</si>
  <si>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</si>
  <si>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</si>
  <si>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</si>
  <si>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</si>
  <si>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</si>
  <si>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</si>
  <si>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</si>
  <si>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</si>
  <si>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</si>
  <si>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</si>
  <si>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</si>
  <si>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</si>
  <si>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</si>
  <si>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</si>
  <si>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</si>
  <si>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</si>
  <si>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</si>
  <si>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</si>
  <si>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</si>
  <si>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</si>
  <si>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</si>
  <si>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</si>
  <si>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</si>
  <si>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</si>
  <si>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</si>
  <si>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</si>
  <si>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</si>
  <si>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</si>
  <si>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</si>
  <si>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</si>
  <si>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</si>
  <si>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</si>
  <si>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</si>
  <si>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</si>
  <si>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</si>
  <si>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</si>
  <si>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</si>
  <si>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</si>
  <si>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</si>
  <si>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</si>
  <si>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</si>
  <si>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</si>
  <si>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</si>
  <si>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</si>
  <si>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</si>
  <si>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</si>
  <si>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</si>
  <si>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</si>
  <si>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</si>
  <si>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</si>
  <si>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</si>
  <si>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</si>
  <si>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</si>
  <si>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</si>
  <si>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</si>
  <si>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</si>
  <si>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</si>
  <si>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</si>
  <si>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</si>
  <si>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</si>
  <si>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</si>
  <si>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</si>
  <si>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</si>
  <si>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</si>
  <si>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</si>
  <si>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</si>
  <si>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</si>
  <si>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</si>
  <si>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</si>
  <si>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</si>
  <si>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</si>
  <si>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</si>
  <si>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</si>
  <si>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</si>
  <si>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</si>
  <si>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</si>
  <si>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</si>
  <si>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</si>
  <si>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</si>
  <si>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</si>
  <si>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</si>
  <si>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</si>
  <si>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</si>
  <si>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</si>
  <si>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</si>
  <si>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</si>
  <si>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</si>
  <si>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</si>
  <si>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</si>
  <si>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</si>
  <si>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</si>
  <si>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</si>
  <si>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</si>
  <si>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</si>
  <si>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</si>
  <si>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</si>
  <si>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</si>
  <si>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</si>
  <si>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</si>
  <si>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</si>
  <si>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</si>
  <si>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</si>
  <si>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</si>
  <si>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</si>
  <si>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</si>
  <si>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</si>
  <si>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</si>
  <si>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</si>
  <si>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</si>
  <si>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</si>
  <si>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</si>
  <si>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</si>
  <si>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</si>
  <si>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</si>
  <si>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</si>
  <si>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</si>
  <si>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</si>
  <si>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</si>
  <si>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</si>
  <si>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</si>
  <si>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</si>
  <si>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</si>
  <si>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</si>
  <si>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</si>
  <si>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</si>
  <si>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</si>
  <si>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</si>
  <si>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</si>
  <si>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</si>
  <si>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</si>
  <si>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</si>
  <si>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</si>
  <si>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</si>
  <si>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</si>
  <si>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</si>
  <si>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</si>
  <si>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</si>
  <si>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</si>
  <si>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</si>
  <si>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</si>
  <si>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</si>
  <si>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</si>
  <si>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</si>
  <si>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</si>
  <si>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</si>
  <si>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</si>
  <si>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</si>
  <si>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</si>
  <si>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</si>
  <si>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</si>
  <si>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</si>
  <si>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</si>
  <si>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</si>
  <si>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</si>
  <si>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</si>
  <si>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</si>
  <si>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</si>
  <si>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</si>
  <si>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</si>
  <si>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</si>
  <si>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</si>
  <si>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</si>
  <si>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</si>
  <si>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</si>
  <si>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</si>
  <si>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</si>
  <si>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</si>
  <si>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</si>
  <si>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</si>
  <si>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</si>
  <si>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</si>
  <si>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</si>
  <si>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</si>
  <si>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</si>
  <si>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</si>
  <si>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</si>
  <si>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</si>
  <si>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</si>
  <si>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</si>
  <si>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</si>
  <si>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</si>
  <si>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</si>
  <si>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</si>
  <si>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</si>
  <si>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</si>
  <si>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</si>
  <si>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</si>
  <si>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</si>
  <si>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</si>
  <si>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</si>
  <si>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</si>
  <si>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</si>
  <si>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</si>
  <si>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</si>
  <si>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</si>
  <si>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</si>
  <si>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</si>
  <si>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</si>
  <si>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</si>
  <si>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</si>
  <si>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</si>
  <si>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</si>
  <si>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</si>
  <si>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</si>
  <si>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</si>
  <si>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</si>
  <si>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</si>
  <si>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</si>
  <si>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</si>
  <si>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</si>
  <si>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</si>
  <si>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</si>
  <si>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</si>
  <si>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</si>
  <si>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</si>
  <si>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</si>
  <si>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</si>
  <si>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</si>
  <si>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</si>
  <si>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</si>
  <si>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</si>
  <si>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</si>
  <si>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</si>
  <si>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</si>
  <si>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</si>
  <si>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</si>
  <si>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</si>
  <si>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</si>
  <si>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</si>
  <si>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</si>
  <si>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</si>
  <si>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</si>
  <si>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</si>
  <si>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</si>
  <si>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</si>
  <si>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</si>
  <si>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</si>
  <si>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</si>
  <si>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</si>
  <si>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</si>
  <si>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</si>
  <si>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</si>
  <si>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</si>
  <si>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</si>
  <si>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</si>
  <si>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</si>
  <si>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</si>
  <si>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</si>
  <si>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</si>
  <si>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</si>
  <si>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</si>
  <si>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</si>
  <si>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</si>
  <si>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</si>
  <si>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</si>
  <si>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</si>
  <si>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</si>
  <si>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</si>
  <si>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</si>
  <si>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</si>
  <si>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</si>
  <si>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</si>
  <si>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</si>
  <si>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</si>
  <si>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</si>
  <si>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</si>
  <si>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</si>
  <si>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</si>
  <si>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</si>
  <si>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</si>
  <si>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</si>
  <si>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</si>
  <si>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</si>
  <si>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</si>
  <si>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</si>
  <si>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</si>
  <si>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</si>
  <si>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</si>
  <si>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</si>
  <si>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</si>
  <si>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</si>
  <si>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</si>
  <si>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</si>
  <si>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</si>
  <si>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</si>
  <si>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</si>
  <si>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</si>
  <si>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</si>
  <si>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</si>
  <si>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</si>
  <si>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</si>
  <si>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</si>
  <si>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</si>
  <si>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</si>
  <si>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</si>
  <si>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</si>
  <si>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</si>
  <si>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</si>
  <si>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</si>
  <si>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</si>
  <si>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</si>
  <si>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</si>
  <si>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</si>
  <si>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</si>
  <si>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</si>
  <si>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</si>
  <si>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</si>
  <si>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</si>
  <si>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</si>
  <si>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</si>
  <si>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</si>
  <si>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</si>
  <si>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</si>
  <si>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</si>
  <si>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</si>
  <si>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</si>
  <si>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</si>
  <si>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</si>
  <si>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</si>
  <si>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</si>
  <si>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</si>
  <si>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</si>
  <si>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</si>
  <si>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</si>
  <si>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</si>
  <si>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</si>
  <si>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</si>
  <si>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</si>
  <si>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</si>
  <si>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</si>
  <si>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</si>
  <si>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</si>
  <si>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</si>
  <si>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</si>
  <si>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</si>
  <si>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</si>
  <si>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</si>
  <si>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</si>
  <si>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</si>
  <si>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</si>
  <si>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</si>
  <si>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</si>
  <si>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</si>
  <si>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</si>
  <si>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</si>
  <si>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</si>
  <si>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</si>
  <si>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</si>
  <si>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</si>
  <si>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</si>
  <si>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</si>
  <si>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</si>
  <si>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</si>
  <si>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</si>
  <si>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</si>
  <si>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</si>
  <si>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</si>
  <si>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</si>
  <si>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</si>
  <si>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</si>
  <si>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</si>
  <si>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</si>
  <si>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</si>
  <si>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</si>
  <si>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</si>
  <si>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</si>
  <si>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</si>
  <si>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</si>
  <si>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</si>
  <si>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</si>
  <si>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</si>
  <si>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</si>
  <si>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</si>
  <si>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</si>
  <si>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</si>
  <si>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</si>
  <si>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</si>
  <si>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</si>
  <si>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</si>
  <si>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</si>
  <si>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</si>
  <si>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</si>
  <si>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</si>
  <si>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</si>
  <si>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</si>
  <si>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</si>
  <si>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</si>
  <si>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</si>
  <si>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</si>
  <si>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</si>
  <si>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</si>
  <si>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</si>
  <si>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</si>
  <si>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</si>
  <si>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</si>
  <si>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</si>
  <si>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</si>
  <si>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</si>
  <si>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</si>
  <si>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</si>
  <si>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</si>
  <si>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</si>
  <si>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</si>
  <si>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</si>
  <si>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</si>
  <si>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</si>
  <si>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</si>
  <si>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</si>
  <si>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</si>
  <si>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</si>
  <si>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</si>
  <si>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</si>
  <si>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</si>
  <si>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</si>
  <si>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</si>
  <si>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</si>
  <si>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</si>
  <si>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</si>
  <si>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</si>
  <si>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</si>
  <si>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</si>
  <si>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</si>
  <si>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</si>
  <si>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</si>
  <si>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</si>
  <si>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</si>
  <si>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</si>
  <si>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</si>
  <si>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</si>
  <si>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</si>
  <si>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</si>
  <si>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</si>
  <si>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</si>
  <si>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</si>
  <si>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</si>
  <si>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</si>
  <si>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</si>
  <si>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</si>
  <si>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</si>
  <si>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</si>
  <si>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</si>
  <si>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</si>
  <si>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</si>
  <si>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</si>
  <si>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</si>
  <si>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</si>
  <si>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</si>
  <si>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</si>
  <si>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</si>
  <si>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</si>
  <si>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</si>
  <si>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</si>
  <si>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</si>
  <si>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</si>
  <si>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</si>
  <si>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</si>
  <si>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</si>
  <si>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</si>
  <si>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</si>
  <si>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</si>
  <si>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</si>
  <si>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</si>
  <si>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</si>
  <si>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</si>
  <si>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</si>
  <si>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</si>
  <si>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</si>
  <si>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</si>
  <si>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</si>
  <si>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</si>
  <si>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</si>
  <si>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</si>
  <si>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</si>
  <si>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</si>
  <si>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</si>
  <si>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</si>
  <si>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</si>
  <si>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</si>
  <si>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</si>
  <si>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</si>
  <si>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</si>
  <si>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</si>
  <si>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</si>
  <si>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</si>
  <si>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</si>
  <si>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</si>
  <si>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</si>
  <si>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</si>
  <si>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</si>
  <si>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</si>
  <si>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</si>
  <si>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</si>
  <si>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</si>
  <si>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</si>
  <si>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</si>
  <si>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</si>
  <si>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</si>
  <si>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</si>
  <si>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</si>
  <si>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</si>
  <si>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</si>
  <si>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</si>
  <si>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</si>
  <si>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</si>
  <si>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</si>
  <si>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</si>
  <si>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</si>
  <si>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</si>
  <si>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</si>
  <si>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</si>
  <si>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</si>
  <si>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</si>
  <si>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</si>
  <si>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</si>
  <si>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</si>
  <si>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</si>
  <si>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</si>
  <si>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</si>
  <si>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</si>
  <si>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</si>
  <si>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</si>
  <si>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</si>
  <si>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</si>
  <si>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</si>
  <si>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</si>
  <si>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</si>
  <si>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</si>
  <si>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</si>
  <si>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</si>
  <si>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</si>
  <si>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</si>
  <si>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</si>
  <si>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</si>
  <si>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</si>
  <si>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</si>
  <si>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</si>
  <si>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</si>
  <si>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</si>
  <si>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</si>
  <si>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</si>
  <si>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</si>
  <si>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</si>
  <si>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</si>
  <si>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</si>
  <si>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</si>
  <si>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</si>
  <si>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</si>
  <si>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</si>
  <si>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</si>
  <si>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</si>
  <si>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</si>
  <si>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</si>
  <si>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</si>
  <si>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</si>
  <si>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</si>
  <si>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</si>
  <si>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</si>
  <si>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</si>
  <si>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</si>
  <si>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</si>
  <si>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</si>
  <si>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</si>
  <si>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</si>
  <si>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</si>
  <si>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</si>
  <si>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</si>
  <si>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</si>
  <si>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</si>
  <si>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</si>
  <si>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</si>
  <si>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</si>
  <si>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</si>
  <si>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</si>
  <si>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</si>
  <si>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</si>
  <si>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</si>
  <si>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</si>
  <si>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</si>
  <si>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</si>
  <si>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</si>
  <si>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</si>
  <si>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</si>
  <si>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</si>
  <si>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</si>
  <si>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</si>
  <si>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</si>
  <si>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</si>
  <si>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</si>
  <si>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</si>
  <si>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</si>
  <si>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</si>
  <si>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</si>
  <si>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</si>
  <si>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</si>
  <si>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</si>
  <si>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</si>
  <si>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</si>
  <si>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</si>
  <si>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</si>
  <si>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</si>
  <si>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</si>
  <si>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</si>
  <si>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</si>
  <si>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</si>
  <si>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</si>
  <si>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</si>
  <si>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</si>
  <si>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</si>
  <si>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</si>
  <si>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</si>
  <si>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</si>
  <si>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</si>
  <si>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</si>
  <si>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</si>
  <si>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</si>
  <si>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</si>
  <si>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</si>
  <si>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</si>
  <si>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</si>
  <si>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</si>
  <si>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</si>
  <si>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</si>
  <si>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</si>
  <si>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</si>
  <si>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</si>
  <si>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</si>
  <si>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</si>
  <si>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</si>
  <si>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</si>
  <si>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</si>
  <si>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</si>
  <si>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</si>
  <si>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</si>
  <si>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</si>
  <si>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</si>
  <si>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</si>
  <si>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</si>
  <si>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</si>
  <si>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</si>
  <si>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</si>
  <si>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</si>
  <si>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</si>
  <si>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</si>
  <si>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</si>
  <si>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</si>
  <si>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</si>
  <si>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</si>
  <si>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</si>
  <si>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</si>
  <si>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</si>
  <si>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</si>
  <si>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</si>
  <si>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</si>
  <si>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</si>
  <si>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</si>
  <si>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</si>
  <si>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</si>
  <si>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</si>
  <si>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</si>
  <si>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</si>
  <si>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</si>
  <si>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</si>
  <si>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</si>
  <si>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</si>
  <si>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</si>
  <si>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</si>
  <si>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</si>
  <si>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</si>
  <si>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</si>
  <si>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</si>
  <si>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</si>
  <si>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</si>
  <si>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</si>
  <si>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</si>
  <si>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</si>
  <si>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</si>
  <si>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</si>
  <si>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</si>
  <si>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</si>
  <si>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</si>
  <si>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</si>
  <si>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</si>
  <si>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</si>
  <si>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</si>
  <si>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</si>
  <si>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</si>
  <si>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</si>
  <si>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</si>
  <si>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</si>
  <si>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</si>
  <si>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</si>
  <si>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</si>
  <si>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</si>
  <si>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</si>
  <si>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</si>
  <si>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</si>
  <si>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</si>
  <si>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</si>
  <si>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</si>
  <si>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</si>
  <si>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</si>
  <si>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</si>
  <si>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</si>
  <si>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</si>
  <si>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</si>
  <si>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</si>
  <si>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</si>
  <si>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</si>
  <si>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</si>
  <si>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</si>
  <si>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</si>
  <si>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</si>
  <si>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</si>
  <si>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</si>
  <si>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</si>
  <si>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</si>
  <si>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</si>
  <si>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</si>
  <si>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</si>
  <si>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</si>
  <si>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</si>
  <si>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</si>
  <si>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</si>
  <si>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</si>
  <si>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</si>
  <si>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</si>
  <si>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</si>
  <si>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</si>
  <si>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</si>
  <si>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</si>
  <si>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</si>
  <si>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</si>
  <si>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</si>
  <si>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</si>
  <si>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</si>
  <si>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</si>
  <si>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</si>
  <si>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</si>
  <si>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</si>
  <si>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</si>
  <si>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</si>
  <si>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</si>
  <si>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</si>
  <si>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</si>
  <si>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</si>
  <si>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</si>
  <si>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</si>
  <si>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</si>
  <si>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</si>
  <si>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</si>
  <si>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</si>
  <si>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</si>
  <si>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</si>
  <si>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</si>
  <si>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</si>
  <si>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</si>
  <si>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</si>
  <si>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</si>
  <si>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</si>
  <si>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</si>
  <si>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</si>
  <si>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</si>
  <si>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</si>
  <si>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</si>
  <si>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</si>
  <si>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</si>
  <si>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</si>
  <si>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</si>
  <si>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</si>
  <si>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</si>
  <si>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</si>
  <si>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</si>
  <si>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</si>
  <si>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</si>
  <si>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</si>
  <si>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</si>
  <si>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</si>
  <si>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</si>
  <si>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</si>
  <si>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</si>
  <si>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</si>
  <si>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</si>
  <si>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</si>
  <si>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</si>
  <si>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</si>
  <si>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</si>
  <si>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</si>
  <si>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</si>
  <si>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</si>
  <si>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</si>
  <si>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</si>
  <si>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</si>
  <si>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</si>
  <si>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</si>
  <si>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</si>
  <si>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</si>
  <si>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</si>
  <si>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</si>
  <si>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</si>
  <si>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</si>
  <si>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</si>
  <si>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</si>
  <si>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</si>
  <si>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</si>
  <si>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</si>
  <si>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</si>
  <si>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</si>
  <si>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</si>
  <si>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</si>
  <si>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</si>
  <si>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</si>
  <si>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</si>
  <si>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</si>
  <si>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</si>
  <si>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</si>
  <si>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</si>
  <si>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</si>
  <si>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</si>
  <si>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</si>
  <si>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</si>
  <si>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</si>
  <si>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</si>
  <si>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</si>
  <si>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</si>
  <si>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</si>
  <si>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</si>
  <si>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</si>
  <si>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</si>
  <si>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</si>
  <si>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</si>
  <si>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</si>
  <si>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</si>
  <si>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</si>
  <si>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</si>
  <si>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</si>
  <si>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</si>
  <si>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</si>
  <si>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</si>
  <si>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</si>
  <si>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</si>
  <si>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</si>
  <si>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</si>
  <si>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</si>
  <si>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</si>
  <si>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</si>
  <si>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</si>
  <si>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</si>
  <si>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</si>
  <si>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</si>
  <si>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</si>
  <si>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</si>
  <si>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</si>
  <si>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</si>
  <si>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</si>
  <si>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</si>
  <si>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</si>
  <si>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</si>
  <si>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</si>
  <si>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</si>
  <si>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</si>
  <si>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</si>
  <si>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</si>
  <si>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</si>
  <si>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</si>
  <si>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</si>
  <si>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</si>
  <si>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</si>
  <si>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</si>
  <si>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</si>
  <si>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</si>
  <si>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</si>
  <si>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</si>
  <si>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</si>
  <si>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</si>
  <si>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</si>
  <si>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</si>
  <si>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</si>
  <si>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</si>
  <si>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</si>
  <si>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</si>
  <si>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</si>
  <si>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</si>
  <si>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</si>
  <si>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</si>
  <si>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</si>
  <si>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</si>
  <si>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</si>
  <si>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</si>
  <si>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</si>
  <si>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</si>
  <si>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</si>
  <si>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</si>
  <si>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</si>
  <si>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</si>
  <si>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</si>
  <si>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</si>
  <si>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</si>
  <si>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</si>
  <si>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</si>
  <si>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</si>
  <si>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</si>
  <si>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</si>
  <si>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</si>
  <si>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</si>
  <si>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</si>
  <si>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</si>
  <si>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</si>
  <si>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</si>
  <si>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</si>
  <si>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</si>
  <si>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</si>
  <si>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</si>
  <si>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</si>
  <si>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</si>
  <si>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</si>
  <si>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</si>
  <si>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</si>
  <si>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</si>
  <si>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</si>
  <si>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</si>
  <si>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</si>
  <si>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</si>
  <si>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</si>
  <si>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</si>
  <si>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</si>
  <si>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</si>
  <si>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</si>
  <si>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</si>
  <si>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</si>
  <si>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</si>
  <si>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</si>
  <si>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</si>
  <si>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</si>
  <si>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</si>
  <si>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</si>
  <si>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</si>
  <si>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</si>
  <si>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</si>
  <si>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</si>
  <si>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</si>
  <si>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</si>
  <si>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</si>
  <si>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</si>
  <si>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</si>
  <si>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</si>
  <si>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</si>
  <si>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</si>
  <si>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</si>
  <si>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</si>
  <si>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</si>
  <si>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</si>
  <si>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</si>
  <si>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</si>
  <si>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</si>
  <si>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</si>
  <si>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</si>
  <si>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</si>
  <si>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</si>
  <si>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</si>
  <si>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</si>
  <si>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</si>
  <si>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</si>
  <si>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</si>
  <si>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</si>
  <si>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</si>
  <si>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</si>
  <si>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</si>
  <si>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</si>
  <si>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</si>
  <si>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</si>
  <si>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</si>
  <si>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</si>
  <si>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</si>
  <si>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</si>
  <si>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</si>
  <si>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</si>
  <si>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</si>
  <si>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</si>
  <si>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</si>
  <si>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</si>
  <si>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</si>
  <si>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</si>
  <si>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</si>
  <si>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</si>
  <si>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</si>
  <si>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</si>
  <si>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</si>
  <si>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</si>
  <si>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</si>
  <si>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</si>
  <si>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</si>
  <si>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</si>
  <si>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</si>
  <si>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</si>
  <si>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</si>
  <si>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</si>
  <si>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</si>
  <si>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</si>
  <si>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</si>
  <si>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</si>
  <si>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</si>
  <si>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</si>
  <si>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</si>
  <si>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</si>
  <si>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</si>
  <si>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</si>
  <si>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</si>
  <si>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</si>
  <si>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</si>
  <si>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</si>
  <si>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</si>
  <si>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</si>
  <si>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</si>
  <si>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</si>
  <si>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</si>
  <si>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</si>
  <si>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</si>
  <si>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</si>
  <si>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</si>
  <si>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</si>
  <si>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</si>
  <si>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</si>
  <si>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</si>
  <si>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</si>
  <si>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</si>
  <si>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</si>
  <si>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</si>
  <si>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</si>
  <si>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</si>
  <si>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</si>
  <si>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</si>
  <si>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</si>
  <si>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</si>
  <si>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</si>
  <si>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</si>
  <si>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</si>
  <si>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</si>
  <si>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</si>
  <si>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</si>
  <si>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</si>
  <si>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</si>
  <si>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</si>
  <si>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</si>
  <si>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</si>
  <si>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</si>
  <si>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</si>
  <si>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</si>
  <si>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</si>
  <si>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</si>
  <si>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</si>
  <si>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</si>
  <si>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</si>
  <si>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</si>
  <si>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</si>
  <si>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</si>
  <si>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</si>
  <si>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</si>
  <si>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</si>
  <si>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</si>
  <si>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</si>
  <si>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</si>
  <si>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</si>
  <si>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</si>
  <si>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</si>
  <si>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</si>
  <si>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</si>
  <si>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</si>
  <si>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</si>
  <si>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</si>
  <si>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</si>
  <si>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</si>
  <si>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</si>
  <si>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</si>
  <si>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</si>
  <si>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</si>
  <si>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</si>
  <si>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</si>
  <si>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</si>
  <si>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</si>
  <si>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</si>
  <si>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</si>
  <si>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</si>
  <si>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</si>
  <si>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</si>
  <si>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</si>
  <si>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</si>
  <si>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</si>
  <si>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</si>
  <si>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</si>
  <si>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</si>
  <si>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</si>
  <si>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</si>
  <si>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</si>
  <si>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</si>
  <si>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</si>
  <si>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</si>
  <si>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</si>
  <si>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</si>
  <si>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</si>
  <si>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</si>
  <si>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</si>
  <si>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</si>
  <si>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</si>
  <si>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</si>
  <si>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</si>
  <si>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</si>
  <si>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</si>
  <si>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</si>
  <si>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</si>
  <si>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</si>
  <si>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</si>
  <si>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</si>
  <si>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</si>
  <si>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</si>
  <si>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</si>
  <si>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</si>
  <si>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</si>
  <si>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</si>
  <si>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</si>
  <si>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</si>
  <si>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</si>
  <si>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</si>
  <si>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</si>
  <si>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</si>
  <si>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</si>
  <si>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</si>
  <si>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</si>
  <si>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</si>
  <si>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</si>
  <si>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</si>
  <si>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</si>
  <si>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</si>
  <si>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</si>
  <si>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</si>
  <si>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</si>
  <si>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</si>
  <si>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</si>
  <si>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</si>
  <si>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</si>
  <si>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</si>
  <si>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</si>
  <si>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</si>
  <si>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</si>
  <si>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</si>
  <si>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</si>
  <si>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</si>
  <si>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</si>
  <si>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</si>
  <si>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</si>
  <si>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</si>
  <si>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</si>
  <si>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</si>
  <si>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</si>
  <si>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</si>
  <si>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</si>
  <si>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</si>
  <si>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</si>
  <si>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</si>
  <si>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</si>
  <si>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</si>
  <si>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</si>
  <si>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</si>
  <si>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</si>
  <si>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</si>
  <si>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</si>
  <si>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</si>
  <si>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</si>
  <si>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</si>
  <si>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</si>
  <si>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</si>
  <si>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</si>
  <si>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</si>
  <si>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</si>
  <si>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</si>
  <si>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</si>
  <si>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</si>
  <si>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</si>
  <si>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</si>
  <si>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</si>
  <si>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</si>
  <si>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</si>
  <si>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</si>
  <si>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</si>
  <si>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</si>
  <si>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</si>
  <si>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</si>
  <si>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</si>
  <si>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</si>
  <si>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</si>
  <si>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</si>
  <si>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</si>
  <si>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</si>
  <si>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</si>
  <si>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</si>
  <si>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</si>
  <si>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</si>
  <si>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</si>
  <si>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</si>
  <si>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</si>
  <si>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</si>
  <si>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</si>
  <si>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</si>
  <si>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</si>
  <si>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</si>
  <si>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</si>
  <si>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</si>
  <si>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</si>
  <si>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</si>
  <si>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</si>
  <si>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</si>
  <si>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</si>
  <si>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</si>
  <si>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</si>
  <si>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</si>
  <si>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</si>
  <si>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</si>
  <si>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</si>
  <si>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</si>
  <si>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</si>
  <si>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</si>
  <si>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</si>
  <si>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</si>
  <si>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</si>
  <si>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</si>
  <si>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</si>
  <si>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</si>
  <si>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</si>
  <si>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</si>
  <si>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</si>
  <si>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</si>
  <si>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</si>
  <si>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</si>
  <si>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</si>
  <si>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</si>
  <si>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</si>
  <si>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</si>
  <si>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</si>
  <si>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</si>
  <si>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</si>
  <si>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</si>
  <si>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</si>
  <si>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</si>
  <si>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</si>
  <si>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</si>
  <si>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</si>
  <si>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</si>
  <si>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</si>
  <si>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</si>
  <si>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</si>
  <si>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</si>
  <si>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</si>
  <si>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</si>
  <si>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</si>
  <si>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</si>
  <si>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</si>
  <si>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</si>
  <si>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</si>
  <si>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</si>
  <si>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</si>
  <si>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</si>
  <si>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</si>
  <si>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</si>
  <si>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</si>
  <si>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</si>
  <si>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</si>
  <si>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</si>
  <si>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</si>
  <si>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</si>
  <si>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</si>
  <si>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</si>
  <si>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</si>
  <si>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</si>
  <si>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</si>
  <si>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</si>
  <si>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</si>
  <si>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</si>
  <si>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</si>
  <si>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</si>
  <si>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</si>
  <si>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</si>
  <si>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</si>
  <si>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</si>
  <si>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</si>
  <si>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</si>
  <si>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</si>
  <si>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</si>
  <si>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</si>
  <si>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</si>
  <si>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</si>
  <si>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</si>
  <si>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</si>
  <si>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</si>
  <si>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</si>
  <si>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</si>
  <si>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</si>
  <si>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</si>
  <si>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</si>
  <si>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</si>
  <si>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</si>
  <si>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</si>
  <si>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</si>
  <si>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</si>
  <si>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</si>
  <si>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</si>
  <si>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</si>
  <si>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</si>
  <si>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</si>
  <si>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</si>
  <si>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</si>
  <si>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</si>
  <si>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</si>
  <si>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</si>
  <si>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</si>
  <si>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</si>
  <si>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</si>
  <si>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</si>
  <si>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</si>
  <si>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</si>
  <si>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</si>
  <si>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</si>
  <si>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</si>
  <si>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</si>
  <si>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</si>
  <si>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</si>
  <si>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</si>
  <si>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</si>
  <si>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</si>
  <si>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</si>
  <si>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</si>
  <si>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</si>
  <si>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</si>
  <si>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</si>
  <si>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</si>
  <si>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</si>
  <si>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</si>
  <si>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</si>
  <si>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</si>
  <si>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</si>
  <si>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</si>
  <si>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</si>
  <si>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</si>
  <si>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</si>
  <si>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</si>
  <si>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</si>
  <si>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</si>
  <si>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</si>
  <si>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</si>
  <si>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</si>
  <si>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</si>
  <si>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</si>
  <si>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</si>
  <si>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</si>
  <si>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</si>
  <si>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</si>
  <si>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</si>
  <si>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</si>
  <si>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</si>
  <si>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</si>
  <si>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</si>
  <si>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</si>
  <si>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</si>
  <si>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</si>
  <si>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</si>
  <si>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</si>
  <si>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</si>
  <si>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</si>
  <si>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</si>
  <si>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</si>
  <si>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</si>
  <si>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</si>
  <si>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</si>
  <si>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</si>
  <si>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</si>
  <si>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</si>
  <si>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</si>
  <si>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</si>
  <si>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</si>
  <si>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</si>
  <si>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</si>
  <si>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</si>
  <si>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</si>
  <si>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</si>
  <si>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</si>
  <si>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</si>
  <si>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</si>
  <si>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</si>
  <si>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</si>
  <si>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</si>
  <si>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</si>
  <si>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</si>
  <si>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</si>
  <si>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</si>
  <si>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</si>
  <si>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</si>
  <si>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</si>
  <si>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</si>
  <si>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</si>
  <si>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</si>
  <si>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</si>
  <si>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</si>
  <si>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</si>
  <si>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</si>
  <si>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</si>
  <si>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</si>
  <si>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</si>
  <si>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</si>
  <si>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</si>
  <si>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</si>
  <si>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</si>
  <si>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</si>
  <si>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</si>
  <si>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</si>
  <si>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</si>
  <si>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</si>
  <si>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</si>
  <si>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</si>
  <si>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</si>
  <si>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</si>
  <si>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</si>
  <si>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</si>
  <si>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</si>
  <si>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</si>
  <si>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</si>
  <si>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</si>
  <si>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</si>
  <si>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</si>
  <si>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</si>
  <si>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</si>
  <si>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</si>
  <si>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</si>
  <si>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</si>
  <si>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</si>
  <si>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</si>
  <si>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</si>
  <si>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</si>
  <si>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</si>
  <si>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</si>
  <si>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</si>
  <si>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</si>
  <si>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</si>
  <si>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</si>
  <si>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</si>
  <si>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</si>
  <si>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</si>
  <si>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</si>
  <si>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</si>
  <si>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</si>
  <si>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</si>
  <si>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</si>
  <si>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</si>
  <si>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</si>
  <si>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</si>
  <si>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</si>
  <si>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</si>
  <si>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</si>
  <si>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</si>
  <si>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</si>
  <si>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</si>
  <si>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</si>
  <si>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</si>
  <si>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</si>
  <si>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</si>
  <si>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</si>
  <si>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</si>
  <si>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</si>
  <si>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</si>
  <si>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</si>
  <si>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</si>
  <si>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</si>
  <si>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</si>
  <si>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</si>
  <si>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</si>
  <si>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</si>
  <si>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</si>
  <si>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</si>
  <si>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</si>
  <si>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</si>
  <si>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</si>
  <si>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</si>
  <si>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</si>
  <si>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</si>
  <si>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</si>
  <si>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</si>
  <si>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</si>
  <si>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</si>
  <si>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</si>
  <si>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</si>
  <si>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</si>
  <si>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</si>
  <si>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</si>
  <si>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</si>
  <si>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</si>
  <si>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</si>
  <si>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</si>
  <si>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</si>
  <si>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</si>
  <si>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</si>
  <si>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</si>
  <si>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</si>
  <si>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</si>
  <si>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</si>
  <si>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</si>
  <si>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</si>
  <si>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</si>
  <si>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</si>
  <si>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</si>
  <si>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</si>
  <si>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</si>
  <si>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</si>
  <si>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</si>
  <si>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</si>
  <si>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</si>
  <si>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</si>
  <si>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</si>
  <si>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</si>
  <si>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</si>
  <si>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</si>
  <si>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</si>
  <si>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</si>
  <si>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</si>
  <si>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</si>
  <si>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</si>
  <si>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</si>
  <si>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</si>
  <si>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</si>
  <si>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</si>
  <si>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</si>
  <si>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</si>
  <si>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</si>
  <si>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</si>
  <si>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</si>
  <si>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</si>
  <si>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</si>
  <si>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</si>
  <si>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</si>
  <si>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</si>
  <si>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</si>
  <si>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</si>
  <si>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</si>
  <si>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</si>
  <si>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</si>
  <si>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</si>
  <si>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</si>
  <si>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</si>
  <si>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</si>
  <si>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</si>
  <si>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</si>
  <si>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</si>
  <si>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</si>
  <si>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</si>
  <si>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</si>
  <si>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</si>
  <si>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</si>
  <si>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</si>
  <si>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</si>
  <si>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</si>
  <si>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</si>
  <si>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</si>
  <si>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</si>
  <si>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</si>
  <si>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</si>
  <si>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</si>
  <si>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</si>
  <si>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</si>
  <si>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</si>
  <si>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</si>
  <si>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</si>
  <si>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</si>
  <si>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</si>
  <si>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</si>
  <si>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</si>
  <si>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</si>
  <si>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</si>
  <si>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</si>
  <si>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</si>
  <si>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</si>
  <si>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</si>
  <si>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</si>
  <si>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</si>
  <si>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</si>
  <si>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</si>
  <si>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</si>
  <si>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</si>
  <si>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</si>
  <si>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</si>
  <si>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</si>
  <si>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</si>
  <si>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</si>
  <si>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</si>
  <si>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</si>
  <si>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</si>
  <si>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</si>
  <si>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</si>
  <si>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</si>
  <si>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</si>
  <si>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</si>
  <si>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</si>
  <si>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</si>
  <si>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</si>
  <si>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</si>
  <si>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</si>
  <si>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</si>
  <si>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</si>
  <si>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</si>
  <si>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</si>
  <si>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</si>
  <si>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</si>
  <si>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</si>
  <si>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</si>
  <si>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</si>
  <si>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</si>
  <si>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</si>
  <si>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</si>
  <si>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</si>
  <si>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</si>
  <si>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</si>
  <si>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</si>
  <si>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</si>
  <si>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</si>
  <si>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</si>
  <si>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</si>
  <si>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</si>
  <si>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</si>
  <si>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</si>
  <si>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</si>
  <si>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</si>
  <si>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</si>
  <si>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</si>
  <si>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</si>
  <si>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</si>
  <si>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</si>
  <si>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</si>
  <si>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</si>
  <si>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</si>
  <si>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</si>
  <si>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</si>
  <si>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</si>
  <si>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</si>
  <si>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</si>
  <si>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</si>
  <si>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</si>
  <si>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</si>
  <si>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</si>
  <si>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</si>
  <si>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</si>
  <si>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</si>
  <si>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</si>
  <si>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</si>
  <si>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</si>
  <si>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</si>
  <si>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</si>
  <si>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</si>
  <si>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</si>
  <si>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</si>
  <si>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</si>
  <si>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</si>
  <si>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</si>
  <si>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</si>
  <si>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</si>
  <si>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</si>
  <si>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</si>
  <si>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</si>
  <si>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</si>
  <si>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</si>
  <si>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</si>
  <si>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</si>
  <si>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</si>
  <si>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</si>
  <si>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</si>
  <si>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</si>
  <si>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</si>
  <si>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</si>
  <si>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</si>
  <si>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</si>
  <si>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</si>
  <si>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</si>
  <si>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</si>
  <si>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</si>
  <si>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</si>
  <si>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</si>
  <si>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</si>
  <si>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</si>
  <si>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</si>
  <si>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</si>
  <si>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</si>
  <si>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</si>
  <si>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</si>
  <si>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</si>
  <si>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</si>
  <si>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</si>
  <si>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</si>
  <si>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</si>
  <si>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</si>
  <si>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</si>
  <si>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</si>
  <si>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</si>
  <si>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</si>
  <si>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</si>
  <si>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</si>
  <si>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</si>
  <si>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</si>
  <si>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</si>
  <si>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</si>
  <si>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</si>
  <si>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</si>
  <si>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</si>
  <si>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</si>
  <si>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</si>
  <si>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</si>
  <si>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</si>
  <si>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</si>
  <si>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</si>
  <si>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</si>
  <si>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</si>
  <si>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</si>
  <si>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</si>
  <si>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</si>
  <si>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</si>
  <si>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</si>
  <si>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</si>
  <si>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</si>
  <si>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</si>
  <si>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</si>
  <si>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</si>
  <si>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</si>
  <si>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</si>
  <si>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</si>
  <si>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</si>
  <si>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</si>
  <si>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</si>
  <si>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</si>
  <si>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</si>
  <si>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</si>
  <si>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</si>
  <si>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</si>
  <si>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</si>
  <si>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</si>
  <si>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</si>
  <si>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</si>
  <si>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</si>
  <si>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</si>
  <si>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</si>
  <si>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</si>
  <si>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</si>
  <si>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</si>
  <si>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</si>
  <si>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</si>
  <si>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</si>
  <si>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</si>
  <si>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</si>
  <si>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</si>
  <si>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</si>
  <si>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</si>
  <si>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</si>
  <si>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</si>
  <si>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</si>
  <si>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</si>
  <si>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</si>
  <si>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</si>
  <si>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</si>
  <si>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</si>
  <si>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</si>
  <si>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</si>
  <si>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</si>
  <si>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</si>
  <si>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</si>
  <si>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</si>
  <si>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</si>
  <si>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</si>
  <si>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</si>
  <si>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</si>
  <si>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</si>
  <si>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</si>
  <si>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</si>
  <si>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</si>
  <si>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</si>
  <si>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</si>
  <si>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</si>
  <si>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</si>
  <si>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</si>
  <si>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</si>
  <si>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</si>
  <si>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</si>
  <si>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</si>
  <si>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</si>
  <si>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</si>
  <si>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</si>
  <si>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</si>
  <si>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</si>
  <si>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</si>
  <si>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</si>
  <si>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</si>
  <si>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</si>
  <si>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</si>
  <si>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</si>
  <si>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</si>
  <si>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</si>
  <si>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</si>
  <si>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</si>
  <si>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</si>
  <si>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</si>
  <si>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</si>
  <si>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</si>
  <si>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</si>
  <si>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</si>
  <si>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</si>
  <si>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</si>
  <si>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</si>
  <si>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</si>
  <si>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</si>
  <si>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</si>
  <si>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</si>
  <si>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</si>
  <si>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</si>
  <si>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</si>
  <si>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</si>
  <si>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</si>
  <si>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</si>
  <si>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</si>
  <si>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</si>
  <si>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</si>
  <si>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</si>
  <si>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</si>
  <si>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</si>
  <si>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</si>
  <si>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</si>
  <si>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</si>
  <si>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</si>
  <si>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</si>
  <si>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</si>
  <si>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</si>
  <si>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</si>
  <si>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</si>
  <si>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</si>
  <si>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</si>
  <si>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</si>
  <si>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</si>
  <si>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</si>
  <si>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</si>
  <si>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</si>
  <si>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</si>
  <si>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</si>
  <si>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</si>
  <si>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</si>
  <si>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</si>
  <si>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</si>
  <si>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</si>
  <si>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</si>
  <si>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</si>
  <si>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</si>
  <si>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</si>
  <si>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</si>
  <si>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</si>
  <si>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</si>
  <si>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</si>
  <si>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</si>
  <si>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</si>
  <si>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</si>
  <si>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</si>
  <si>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</si>
  <si>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</si>
  <si>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</si>
  <si>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</si>
  <si>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</si>
  <si>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</si>
  <si>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</si>
  <si>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</si>
  <si>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</si>
  <si>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</si>
  <si>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</si>
  <si>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</si>
  <si>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</si>
  <si>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</si>
  <si>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</si>
  <si>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</si>
  <si>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</si>
  <si>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</si>
  <si>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</si>
  <si>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</si>
  <si>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</si>
  <si>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</si>
  <si>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</si>
  <si>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</si>
  <si>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</si>
  <si>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</si>
  <si>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</si>
  <si>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</si>
  <si>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</si>
  <si>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</si>
  <si>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</si>
  <si>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</si>
  <si>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</si>
  <si>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</si>
  <si>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</si>
  <si>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</si>
  <si>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</si>
  <si>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</si>
  <si>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</si>
  <si>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</si>
  <si>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</si>
  <si>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</si>
  <si>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</si>
  <si>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</si>
  <si>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</si>
  <si>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</si>
  <si>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</si>
  <si>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</si>
  <si>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</si>
  <si>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</si>
  <si>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</si>
  <si>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</si>
  <si>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</si>
  <si>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</si>
  <si>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</si>
  <si>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</si>
  <si>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</si>
  <si>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</si>
  <si>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</si>
  <si>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</si>
  <si>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</si>
  <si>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</si>
  <si>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</si>
  <si>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</si>
  <si>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</si>
  <si>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</si>
  <si>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</si>
  <si>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</si>
  <si>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</si>
  <si>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</si>
  <si>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</si>
  <si>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</si>
  <si>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</si>
  <si>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</si>
  <si>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</si>
  <si>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</si>
  <si>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</si>
  <si>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</si>
  <si>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</si>
  <si>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</si>
  <si>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</si>
  <si>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</si>
  <si>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</si>
  <si>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</si>
  <si>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</si>
  <si>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</si>
  <si>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</si>
  <si>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</si>
  <si>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</si>
  <si>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</si>
  <si>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</si>
  <si>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</si>
  <si>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</si>
  <si>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</si>
  <si>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</si>
  <si>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</si>
  <si>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</si>
  <si>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</si>
  <si>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</si>
  <si>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</si>
  <si>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</si>
  <si>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</si>
  <si>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</si>
  <si>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</si>
  <si>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</si>
  <si>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</si>
  <si>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</si>
  <si>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</si>
  <si>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</si>
  <si>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</si>
  <si>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</si>
  <si>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</si>
  <si>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</si>
  <si>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</si>
  <si>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</si>
  <si>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</si>
  <si>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</si>
  <si>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</si>
  <si>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</si>
  <si>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</si>
  <si>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</si>
  <si>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</si>
  <si>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</si>
  <si>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</si>
  <si>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</si>
  <si>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</si>
  <si>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</si>
  <si>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</si>
  <si>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</si>
  <si>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</si>
  <si>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</si>
  <si>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</si>
  <si>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</si>
  <si>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</si>
  <si>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</si>
  <si>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</si>
  <si>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</si>
  <si>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</si>
  <si>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</si>
  <si>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</si>
  <si>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</si>
  <si>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</si>
  <si>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</si>
  <si>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</si>
  <si>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</si>
  <si>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</si>
  <si>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</si>
  <si>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</si>
  <si>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</si>
  <si>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</si>
  <si>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</si>
  <si>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</si>
  <si>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</si>
  <si>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</si>
  <si>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</si>
  <si>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</si>
  <si>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</si>
  <si>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</si>
  <si>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</si>
  <si>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</si>
  <si>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</si>
  <si>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</si>
  <si>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</si>
  <si>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</si>
  <si>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</si>
  <si>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</si>
  <si>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</si>
  <si>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</si>
  <si>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</si>
  <si>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</si>
  <si>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</si>
  <si>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</si>
  <si>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</si>
  <si>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</si>
  <si>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</si>
  <si>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</si>
  <si>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</si>
  <si>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</si>
  <si>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</si>
  <si>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</si>
  <si>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</si>
  <si>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</si>
  <si>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</si>
  <si>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</si>
  <si>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</si>
  <si>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</si>
  <si>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</si>
  <si>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</si>
  <si>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</si>
  <si>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</si>
  <si>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</si>
  <si>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</si>
  <si>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</si>
  <si>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</si>
  <si>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</si>
  <si>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</si>
  <si>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</si>
  <si>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</si>
  <si>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</si>
  <si>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</si>
  <si>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</si>
  <si>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</si>
  <si>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</si>
  <si>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</si>
  <si>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</si>
  <si>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</si>
  <si>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</si>
  <si>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</si>
  <si>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</si>
  <si>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</si>
  <si>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</si>
  <si>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</si>
  <si>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</si>
  <si>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</si>
  <si>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</si>
  <si>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</si>
  <si>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</si>
  <si>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</si>
  <si>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</si>
  <si>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</si>
  <si>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</si>
  <si>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</si>
  <si>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</si>
  <si>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</si>
  <si>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</si>
  <si>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</si>
  <si>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</si>
  <si>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</si>
  <si>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</si>
  <si>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</si>
  <si>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</si>
  <si>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</si>
  <si>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</si>
  <si>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</si>
  <si>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</si>
  <si>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</si>
  <si>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</si>
  <si>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</si>
  <si>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</si>
  <si>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</si>
  <si>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</si>
  <si>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</si>
  <si>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</si>
  <si>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</si>
  <si>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</si>
  <si>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</si>
  <si>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</si>
  <si>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</si>
  <si>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</si>
  <si>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</si>
  <si>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</si>
  <si>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</si>
  <si>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</si>
  <si>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</si>
  <si>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</si>
  <si>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</si>
  <si>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</si>
  <si>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</si>
  <si>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</si>
  <si>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</si>
  <si>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</si>
  <si>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</si>
  <si>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</si>
  <si>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</si>
  <si>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</si>
  <si>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</si>
  <si>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</si>
  <si>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</si>
  <si>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</si>
  <si>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</si>
  <si>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</si>
  <si>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</si>
  <si>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</si>
  <si>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</si>
  <si>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</si>
  <si>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</si>
  <si>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</si>
  <si>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</si>
  <si>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</si>
  <si>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</si>
  <si>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</si>
  <si>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</si>
  <si>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</si>
  <si>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</si>
  <si>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</si>
  <si>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</si>
  <si>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</si>
  <si>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</si>
  <si>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</si>
  <si>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</si>
  <si>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</si>
  <si>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</si>
  <si>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</si>
  <si>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</si>
  <si>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</si>
  <si>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</si>
  <si>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</si>
  <si>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</si>
  <si>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</si>
  <si>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</si>
  <si>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</si>
  <si>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</si>
  <si>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</si>
  <si>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</si>
  <si>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</si>
  <si>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</si>
  <si>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</si>
  <si>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</si>
  <si>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</si>
  <si>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</si>
  <si>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</si>
  <si>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</si>
  <si>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</si>
  <si>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</si>
  <si>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</si>
  <si>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</si>
  <si>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</si>
  <si>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</si>
  <si>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</si>
  <si>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</si>
  <si>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</si>
  <si>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</si>
  <si>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</si>
  <si>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</si>
  <si>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</si>
  <si>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</si>
  <si>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</si>
  <si>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</si>
  <si>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</si>
  <si>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</si>
  <si>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</si>
  <si>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</si>
  <si>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</si>
  <si>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</si>
  <si>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</si>
  <si>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</si>
  <si>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</si>
  <si>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</si>
  <si>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</si>
  <si>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</si>
  <si>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</si>
  <si>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</si>
  <si>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</si>
  <si>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</si>
  <si>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</si>
  <si>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</si>
  <si>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</si>
  <si>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</si>
  <si>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</si>
  <si>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</si>
  <si>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</si>
  <si>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</si>
  <si>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</si>
  <si>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</si>
  <si>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</si>
  <si>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</si>
  <si>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</si>
  <si>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</si>
  <si>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</si>
  <si>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</si>
  <si>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</si>
  <si>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</si>
  <si>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</si>
  <si>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</si>
  <si>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</si>
  <si>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</si>
  <si>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</si>
  <si>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</si>
  <si>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</si>
  <si>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</si>
  <si>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</si>
  <si>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</si>
  <si>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</si>
  <si>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</si>
  <si>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</si>
  <si>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</si>
  <si>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</si>
  <si>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</si>
  <si>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</si>
  <si>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</si>
  <si>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</si>
  <si>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</si>
  <si>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</si>
  <si>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</si>
  <si>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</si>
  <si>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</si>
  <si>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</si>
  <si>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</si>
  <si>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</si>
  <si>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</si>
  <si>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</si>
  <si>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</si>
  <si>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</si>
  <si>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</si>
  <si>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</si>
  <si>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</si>
  <si>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</si>
  <si>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</si>
  <si>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</si>
  <si>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</si>
  <si>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</si>
  <si>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</si>
  <si>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</si>
  <si>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</si>
  <si>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</si>
  <si>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</si>
  <si>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</si>
  <si>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</si>
  <si>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</si>
  <si>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</si>
  <si>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</si>
  <si>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</si>
  <si>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</si>
  <si>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</si>
  <si>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</si>
  <si>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</si>
  <si>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</si>
  <si>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</si>
  <si>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</si>
  <si>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</si>
  <si>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</si>
  <si>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</si>
  <si>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</si>
  <si>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</si>
  <si>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</si>
  <si>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</si>
  <si>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</si>
  <si>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</si>
  <si>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</si>
  <si>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</si>
  <si>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</si>
  <si>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</si>
  <si>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</si>
  <si>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</si>
  <si>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</si>
  <si>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</si>
  <si>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</si>
  <si>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</si>
  <si>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</si>
  <si>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</si>
  <si>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</si>
  <si>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</si>
  <si>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</si>
  <si>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</si>
  <si>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</si>
  <si>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</si>
  <si>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</si>
  <si>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</si>
  <si>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</si>
  <si>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</si>
  <si>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</si>
  <si>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</si>
  <si>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</si>
  <si>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</si>
  <si>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</si>
  <si>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</si>
  <si>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</si>
  <si>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</si>
  <si>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</si>
  <si>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</si>
  <si>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</si>
  <si>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</si>
  <si>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</si>
  <si>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</si>
  <si>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</si>
  <si>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</si>
  <si>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</si>
  <si>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</si>
  <si>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</si>
  <si>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</si>
  <si>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</si>
  <si>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</si>
  <si>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</si>
  <si>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</si>
  <si>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</si>
  <si>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</si>
  <si>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</si>
  <si>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</si>
  <si>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</si>
  <si>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</si>
  <si>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</si>
  <si>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</si>
  <si>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</si>
  <si>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</si>
  <si>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</si>
  <si>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</si>
  <si>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</si>
  <si>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</si>
  <si>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</si>
  <si>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</si>
  <si>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</si>
  <si>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</si>
  <si>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</si>
  <si>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</si>
  <si>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</si>
  <si>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</si>
  <si>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</si>
  <si>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</si>
  <si>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</si>
  <si>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</si>
  <si>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</si>
  <si>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</si>
  <si>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</si>
  <si>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</si>
  <si>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</si>
  <si>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</si>
  <si>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</si>
  <si>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</si>
  <si>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</si>
  <si>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</si>
  <si>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</si>
  <si>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</si>
  <si>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</si>
  <si>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</si>
  <si>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</si>
  <si>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</si>
  <si>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</si>
  <si>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</si>
  <si>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</si>
  <si>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</si>
  <si>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</si>
  <si>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</si>
  <si>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</si>
  <si>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</si>
  <si>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</si>
  <si>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</si>
  <si>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</si>
  <si>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</si>
  <si>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</si>
  <si>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</si>
  <si>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</si>
  <si>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</si>
  <si>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</si>
  <si>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</si>
  <si>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</si>
  <si>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</si>
  <si>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</si>
  <si>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</si>
  <si>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</si>
  <si>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</si>
  <si>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</si>
  <si>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</si>
  <si>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</si>
  <si>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</si>
  <si>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</si>
  <si>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</si>
  <si>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</si>
  <si>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</si>
  <si>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</si>
  <si>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</si>
  <si>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</si>
  <si>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</si>
  <si>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</si>
  <si>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</si>
  <si>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</si>
  <si>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</si>
  <si>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</si>
  <si>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</si>
  <si>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</si>
  <si>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</si>
  <si>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</si>
  <si>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</si>
  <si>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</si>
  <si>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</si>
  <si>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</si>
  <si>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</si>
  <si>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</si>
  <si>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</si>
  <si>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</si>
  <si>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</si>
  <si>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</si>
  <si>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</si>
  <si>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</si>
  <si>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</si>
  <si>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</si>
  <si>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</si>
  <si>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</si>
  <si>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</si>
  <si>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</si>
  <si>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</si>
  <si>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</si>
  <si>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</si>
  <si>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</si>
  <si>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</si>
  <si>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</si>
  <si>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</si>
  <si>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</si>
  <si>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</si>
  <si>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</si>
  <si>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</si>
  <si>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</si>
  <si>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</si>
  <si>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</si>
  <si>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</si>
  <si>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</si>
  <si>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</si>
  <si>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</si>
  <si>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</si>
  <si>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</si>
  <si>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</si>
  <si>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</si>
  <si>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</si>
  <si>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</si>
  <si>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</si>
  <si>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</si>
  <si>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</si>
  <si>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</si>
  <si>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</si>
  <si>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</si>
  <si>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</si>
  <si>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</si>
  <si>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</si>
  <si>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</si>
  <si>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</si>
  <si>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</si>
  <si>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</si>
  <si>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</si>
  <si>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</si>
  <si>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</si>
  <si>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</si>
  <si>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</si>
  <si>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</si>
  <si>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</si>
  <si>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</si>
  <si>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</si>
  <si>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</si>
  <si>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</si>
  <si>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</si>
  <si>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</si>
  <si>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</si>
  <si>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</si>
  <si>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</si>
  <si>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</si>
  <si>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</si>
  <si>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</si>
  <si>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</si>
  <si>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</si>
  <si>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</si>
  <si>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</si>
  <si>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</si>
  <si>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</si>
  <si>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</si>
  <si>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</si>
  <si>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</si>
  <si>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</si>
  <si>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</si>
  <si>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</si>
  <si>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</si>
  <si>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</si>
  <si>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</si>
  <si>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</si>
  <si>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</si>
  <si>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</si>
  <si>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</si>
  <si>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</si>
  <si>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</si>
  <si>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</si>
  <si>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</si>
  <si>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</si>
  <si>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</si>
  <si>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</si>
  <si>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</si>
  <si>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</si>
  <si>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</si>
  <si>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</si>
  <si>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</si>
  <si>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</si>
  <si>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</si>
  <si>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</si>
  <si>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</si>
  <si>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</si>
  <si>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</si>
  <si>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</si>
  <si>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</si>
  <si>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</si>
  <si>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</si>
  <si>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</si>
  <si>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</si>
  <si>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</si>
  <si>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</si>
  <si>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</si>
  <si>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</si>
  <si>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</si>
  <si>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</si>
  <si>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</si>
  <si>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</si>
  <si>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</si>
  <si>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</si>
  <si>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</si>
  <si>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</si>
  <si>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</si>
  <si>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</si>
  <si>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</si>
  <si>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</si>
  <si>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</si>
  <si>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</si>
  <si>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</si>
  <si>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</si>
  <si>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</si>
  <si>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</si>
  <si>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</si>
  <si>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</si>
  <si>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</si>
  <si>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</si>
  <si>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</si>
  <si>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</si>
  <si>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</si>
  <si>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</si>
  <si>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</si>
  <si>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</si>
  <si>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</si>
  <si>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</si>
  <si>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</si>
  <si>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</si>
  <si>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</si>
  <si>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</si>
  <si>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</si>
  <si>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</si>
  <si>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</si>
  <si>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</si>
  <si>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</si>
  <si>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</si>
  <si>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</si>
  <si>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</si>
  <si>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</si>
  <si>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</si>
  <si>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</si>
  <si>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</si>
  <si>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</si>
  <si>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</si>
  <si>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</si>
  <si>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</si>
  <si>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</si>
  <si>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</si>
  <si>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</si>
  <si>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</si>
  <si>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</si>
  <si>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</si>
  <si>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</si>
  <si>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</si>
  <si>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</si>
  <si>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</si>
  <si>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</si>
  <si>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</si>
  <si>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</si>
  <si>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</si>
  <si>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</si>
  <si>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</si>
  <si>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</si>
  <si>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</si>
  <si>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</si>
  <si>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</si>
  <si>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</si>
  <si>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</si>
  <si>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</si>
  <si>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</si>
  <si>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</si>
  <si>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</si>
  <si>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</si>
  <si>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</si>
  <si>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</si>
  <si>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</si>
  <si>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</si>
  <si>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</si>
  <si>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</si>
  <si>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</si>
  <si>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</si>
  <si>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</si>
  <si>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</si>
  <si>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</si>
  <si>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</si>
  <si>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</si>
  <si>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</si>
  <si>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</si>
  <si>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</si>
  <si>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</si>
  <si>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</si>
  <si>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</si>
  <si>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</si>
  <si>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</si>
  <si>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</si>
  <si>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</si>
  <si>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</si>
  <si>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</si>
  <si>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</si>
  <si>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</si>
  <si>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</si>
  <si>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</si>
  <si>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</si>
  <si>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</si>
  <si>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</si>
  <si>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</si>
  <si>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</si>
  <si>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</si>
  <si>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</si>
  <si>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</si>
  <si>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</si>
  <si>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</si>
  <si>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</si>
  <si>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</si>
  <si>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</si>
  <si>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</si>
  <si>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</si>
  <si>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</si>
  <si>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</si>
  <si>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</si>
  <si>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</si>
  <si>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</si>
  <si>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</si>
  <si>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</si>
  <si>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</si>
  <si>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</si>
  <si>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</si>
  <si>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</si>
  <si>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</si>
  <si>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</si>
  <si>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</si>
  <si>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</si>
  <si>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</si>
  <si>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</si>
  <si>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</si>
  <si>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</si>
  <si>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</si>
  <si>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</si>
  <si>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</si>
  <si>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</si>
  <si>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</si>
  <si>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</si>
  <si>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</si>
  <si>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</si>
  <si>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</si>
  <si>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</si>
  <si>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</si>
  <si>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</si>
  <si>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</si>
  <si>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</si>
  <si>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</si>
  <si>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</si>
  <si>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</si>
  <si>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</si>
  <si>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</si>
  <si>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</si>
  <si>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</si>
  <si>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</si>
  <si>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</si>
  <si>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</si>
  <si>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</si>
  <si>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</si>
  <si>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</si>
  <si>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</si>
  <si>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</si>
  <si>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</si>
  <si>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</si>
  <si>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</si>
  <si>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</si>
  <si>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</si>
  <si>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</si>
  <si>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</si>
  <si>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</si>
  <si>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</si>
  <si>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</si>
  <si>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</si>
  <si>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</si>
  <si>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</si>
  <si>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</si>
  <si>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</si>
  <si>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</si>
  <si>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</si>
  <si>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</si>
  <si>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</si>
  <si>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</si>
  <si>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</si>
  <si>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</si>
  <si>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</si>
  <si>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</si>
  <si>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</si>
  <si>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</si>
  <si>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</si>
  <si>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</si>
  <si>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</si>
  <si>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</si>
  <si>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</si>
  <si>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</si>
  <si>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</si>
  <si>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</si>
  <si>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</si>
  <si>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</si>
  <si>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</si>
  <si>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</si>
  <si>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</si>
  <si>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</si>
  <si>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</si>
  <si>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</si>
  <si>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</si>
  <si>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</si>
  <si>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</si>
  <si>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</si>
  <si>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</si>
  <si>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</si>
  <si>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</si>
  <si>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</si>
  <si>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</si>
  <si>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</si>
  <si>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</si>
  <si>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</si>
  <si>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</si>
  <si>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</si>
  <si>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</si>
  <si>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</si>
  <si>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</si>
  <si>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</si>
  <si>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</si>
  <si>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</si>
  <si>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</si>
  <si>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</si>
  <si>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</si>
  <si>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</si>
  <si>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</si>
  <si>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</si>
  <si>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</si>
  <si>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</si>
  <si>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</si>
  <si>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</si>
  <si>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</si>
  <si>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</si>
  <si>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</si>
  <si>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</si>
  <si>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</si>
  <si>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</si>
  <si>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</si>
  <si>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</si>
  <si>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</si>
  <si>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</si>
  <si>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</si>
  <si>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</si>
  <si>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</si>
  <si>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</si>
  <si>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</si>
  <si>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</si>
  <si>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</si>
  <si>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</si>
  <si>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</si>
  <si>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</si>
  <si>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</si>
  <si>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</si>
  <si>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</si>
  <si>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</si>
  <si>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</si>
  <si>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</si>
  <si>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</si>
  <si>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</si>
  <si>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</si>
  <si>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</si>
  <si>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</si>
  <si>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</si>
  <si>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</si>
  <si>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</si>
  <si>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</si>
  <si>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</si>
  <si>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</si>
  <si>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</si>
  <si>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</si>
  <si>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</si>
  <si>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</si>
  <si>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</si>
  <si>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</si>
  <si>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</si>
  <si>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</si>
  <si>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</si>
  <si>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</si>
  <si>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</si>
  <si>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</si>
  <si>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</si>
  <si>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</si>
  <si>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</si>
  <si>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</si>
  <si>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</si>
  <si>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</si>
  <si>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</si>
  <si>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</si>
  <si>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</si>
  <si>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</si>
  <si>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</si>
  <si>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</si>
  <si>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</si>
  <si>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</si>
  <si>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</si>
  <si>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</si>
  <si>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</si>
  <si>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</si>
  <si>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</si>
  <si>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</si>
  <si>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</si>
  <si>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</si>
  <si>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</si>
  <si>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</si>
  <si>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</si>
  <si>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</si>
  <si>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</si>
  <si>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</si>
  <si>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</si>
  <si>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</si>
  <si>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</si>
  <si>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</si>
  <si>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</si>
  <si>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</si>
  <si>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</si>
  <si>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</si>
  <si>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</si>
  <si>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</si>
  <si>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</si>
  <si>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</si>
  <si>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</si>
  <si>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</si>
  <si>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</si>
  <si>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</si>
  <si>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</si>
  <si>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</si>
  <si>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</si>
  <si>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</si>
  <si>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</si>
  <si>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</si>
  <si>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</si>
  <si>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</si>
  <si>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</si>
  <si>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</si>
  <si>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</si>
  <si>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</si>
  <si>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</si>
  <si>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</si>
  <si>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</si>
  <si>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</si>
  <si>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</si>
  <si>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</si>
  <si>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</si>
  <si>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</si>
  <si>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</si>
  <si>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</si>
  <si>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</si>
  <si>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</si>
  <si>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</si>
  <si>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</si>
  <si>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</si>
  <si>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</si>
  <si>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</si>
  <si>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</si>
  <si>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</si>
  <si>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</si>
  <si>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</si>
  <si>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</si>
  <si>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</si>
  <si>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</si>
  <si>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</si>
  <si>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</si>
  <si>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</si>
  <si>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</si>
  <si>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</si>
  <si>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</si>
  <si>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</si>
  <si>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</si>
  <si>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</si>
  <si>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</si>
  <si>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</si>
  <si>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</si>
  <si>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</si>
  <si>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</si>
  <si>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</si>
  <si>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</si>
  <si>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</si>
  <si>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</si>
  <si>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</si>
  <si>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</si>
  <si>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</si>
  <si>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</si>
  <si>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</si>
  <si>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</si>
  <si>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</si>
  <si>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</si>
  <si>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</si>
  <si>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</si>
  <si>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</si>
  <si>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</si>
  <si>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</si>
  <si>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</si>
  <si>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</si>
  <si>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</si>
  <si>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</si>
  <si>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</si>
  <si>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</si>
  <si>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</si>
  <si>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</si>
  <si>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</si>
  <si>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</si>
  <si>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</si>
  <si>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</si>
  <si>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</si>
  <si>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</si>
  <si>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</si>
  <si>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</si>
  <si>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</si>
  <si>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</si>
  <si>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</si>
  <si>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</si>
  <si>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</si>
  <si>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</si>
  <si>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</si>
  <si>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</si>
  <si>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</si>
  <si>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</si>
  <si>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</si>
  <si>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</si>
  <si>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</si>
  <si>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</si>
  <si>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</si>
  <si>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</si>
  <si>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</si>
  <si>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</si>
  <si>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</si>
  <si>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</si>
  <si>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</si>
  <si>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</si>
  <si>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</si>
  <si>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</si>
  <si>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</si>
  <si>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</si>
  <si>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</si>
  <si>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</si>
  <si>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</si>
  <si>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</si>
  <si>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</si>
  <si>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</si>
  <si>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</si>
  <si>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</si>
  <si>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</si>
  <si>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</si>
  <si>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</si>
  <si>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</si>
  <si>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</si>
  <si>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</si>
  <si>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</si>
  <si>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</si>
  <si>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</si>
  <si>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</si>
  <si>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</si>
  <si>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</si>
  <si>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</si>
  <si>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</si>
  <si>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</si>
  <si>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</si>
  <si>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</si>
  <si>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</si>
  <si>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</si>
  <si>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</si>
  <si>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</si>
  <si>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</si>
  <si>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</si>
  <si>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</si>
  <si>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</si>
  <si>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</si>
  <si>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</si>
  <si>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</si>
  <si>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</si>
  <si>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</si>
  <si>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</si>
  <si>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</si>
  <si>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</si>
  <si>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</si>
  <si>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</si>
  <si>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</si>
  <si>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</si>
  <si>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</si>
  <si>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</si>
  <si>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</si>
  <si>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</si>
  <si>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</si>
  <si>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</si>
  <si>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</si>
  <si>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</si>
  <si>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</si>
  <si>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</si>
  <si>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</si>
  <si>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</si>
  <si>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</si>
  <si>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</si>
  <si>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</si>
  <si>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</si>
  <si>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</si>
  <si>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</si>
  <si>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</si>
  <si>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</si>
  <si>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</si>
  <si>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</si>
  <si>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</si>
  <si>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</si>
  <si>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</si>
  <si>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</si>
  <si>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</si>
  <si>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</si>
  <si>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</si>
  <si>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</si>
  <si>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</si>
  <si>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</si>
  <si>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</si>
  <si>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</si>
  <si>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</si>
  <si>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</si>
  <si>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</si>
  <si>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</si>
  <si>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</si>
  <si>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</si>
  <si>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</si>
  <si>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</si>
  <si>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</si>
  <si>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</si>
  <si>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</si>
  <si>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</si>
  <si>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</si>
  <si>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</si>
  <si>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</si>
  <si>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</si>
  <si>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</si>
  <si>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</si>
  <si>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</si>
  <si>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</si>
  <si>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</si>
  <si>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</si>
  <si>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</si>
  <si>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</si>
  <si>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</si>
  <si>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</si>
  <si>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</si>
  <si>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</si>
  <si>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</si>
  <si>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</si>
  <si>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</si>
  <si>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</si>
  <si>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</si>
  <si>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</si>
  <si>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</si>
  <si>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</si>
  <si>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</si>
  <si>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</si>
  <si>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</si>
  <si>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</si>
  <si>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</si>
  <si>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</si>
  <si>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</si>
  <si>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</si>
  <si>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</si>
  <si>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</si>
  <si>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</si>
  <si>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</si>
  <si>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</si>
  <si>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</si>
  <si>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</si>
  <si>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</si>
  <si>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</si>
  <si>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</si>
  <si>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</si>
  <si>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</si>
  <si>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</si>
  <si>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</si>
  <si>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</si>
  <si>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</si>
  <si>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</si>
  <si>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</si>
  <si>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</si>
  <si>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</si>
  <si>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</si>
  <si>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</si>
  <si>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</si>
  <si>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</si>
  <si>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</si>
  <si>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</si>
  <si>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</si>
  <si>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</si>
  <si>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</si>
  <si>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</si>
  <si>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</si>
  <si>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</si>
  <si>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</si>
  <si>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</si>
  <si>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</si>
  <si>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</si>
  <si>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</si>
  <si>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</si>
  <si>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</si>
  <si>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</si>
  <si>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</si>
  <si>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</si>
  <si>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</si>
  <si>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</si>
  <si>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</si>
  <si>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</si>
  <si>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</si>
  <si>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</si>
  <si>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</si>
  <si>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</si>
  <si>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</si>
  <si>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</si>
  <si>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</si>
  <si>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</si>
  <si>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</si>
  <si>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</si>
  <si>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</si>
  <si>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</si>
  <si>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</si>
  <si>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</si>
  <si>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</si>
  <si>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</si>
  <si>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</si>
  <si>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</si>
  <si>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</si>
  <si>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</si>
  <si>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</si>
  <si>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</si>
  <si>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</si>
  <si>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</si>
  <si>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</si>
  <si>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</si>
  <si>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</si>
  <si>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</si>
  <si>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</si>
  <si>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</si>
  <si>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</si>
  <si>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</si>
  <si>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</si>
  <si>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</si>
  <si>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</si>
  <si>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</si>
  <si>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</si>
  <si>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</si>
  <si>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</si>
  <si>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</si>
  <si>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</si>
  <si>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</si>
  <si>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</si>
  <si>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</si>
  <si>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</si>
  <si>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</si>
  <si>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</si>
  <si>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</si>
  <si>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</si>
  <si>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</si>
  <si>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</si>
  <si>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</si>
  <si>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</si>
  <si>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</si>
  <si>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</si>
  <si>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</si>
  <si>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</si>
  <si>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</si>
  <si>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</si>
  <si>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</si>
  <si>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</si>
  <si>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</si>
  <si>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</si>
  <si>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</si>
  <si>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</si>
  <si>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</si>
  <si>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</si>
  <si>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</si>
  <si>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</si>
  <si>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</si>
  <si>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</si>
  <si>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</si>
  <si>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</si>
  <si>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</si>
  <si>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</si>
  <si>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</si>
  <si>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</si>
  <si>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</si>
  <si>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</si>
  <si>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</si>
  <si>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</si>
  <si>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</si>
  <si>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</si>
  <si>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</si>
  <si>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</si>
  <si>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</si>
  <si>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</si>
  <si>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</si>
  <si>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</si>
  <si>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</si>
  <si>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</si>
  <si>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</si>
  <si>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</si>
  <si>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</si>
  <si>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</si>
  <si>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</si>
  <si>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</si>
  <si>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</si>
  <si>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</si>
  <si>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</si>
  <si>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</si>
  <si>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</si>
  <si>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</si>
  <si>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</si>
  <si>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</si>
  <si>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</si>
  <si>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</si>
  <si>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</si>
  <si>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</si>
  <si>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</si>
  <si>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</si>
  <si>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</si>
  <si>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</si>
  <si>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</si>
  <si>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</si>
  <si>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</si>
  <si>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</si>
  <si>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</si>
  <si>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</si>
  <si>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</si>
  <si>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</si>
  <si>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</si>
  <si>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</si>
  <si>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</si>
  <si>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</si>
  <si>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</si>
  <si>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</si>
  <si>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</si>
  <si>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</si>
  <si>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</si>
  <si>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</si>
  <si>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</si>
  <si>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</si>
  <si>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</si>
  <si>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</si>
  <si>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</si>
  <si>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</si>
  <si>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</si>
  <si>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</si>
  <si>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</si>
  <si>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</si>
  <si>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</si>
  <si>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</si>
  <si>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</si>
  <si>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</si>
  <si>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</si>
  <si>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</si>
  <si>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</si>
  <si>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</si>
  <si>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</si>
  <si>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</si>
  <si>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</si>
  <si>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</si>
  <si>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</si>
  <si>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</si>
  <si>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</si>
  <si>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</si>
  <si>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</si>
  <si>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</si>
  <si>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</si>
  <si>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</si>
  <si>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</si>
  <si>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</si>
  <si>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</si>
  <si>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</si>
  <si>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</si>
  <si>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</si>
  <si>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</si>
  <si>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</si>
  <si>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</si>
  <si>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</si>
  <si>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</si>
  <si>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</si>
  <si>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</si>
  <si>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</si>
  <si>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</si>
  <si>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</si>
  <si>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</si>
  <si>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</si>
  <si>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</si>
  <si>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</si>
  <si>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</si>
  <si>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</si>
  <si>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</si>
  <si>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</si>
  <si>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</si>
  <si>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</si>
  <si>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</si>
  <si>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</si>
  <si>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</si>
  <si>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</si>
  <si>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</si>
  <si>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</si>
  <si>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</si>
  <si>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</si>
  <si>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</si>
  <si>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</si>
  <si>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</si>
  <si>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</si>
  <si>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</si>
  <si>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</si>
  <si>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</si>
  <si>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</si>
  <si>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</si>
  <si>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</si>
  <si>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</si>
  <si>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</si>
  <si>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</si>
  <si>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</si>
  <si>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</si>
  <si>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</si>
  <si>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</si>
  <si>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</si>
  <si>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</si>
  <si>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</si>
  <si>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</si>
  <si>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</si>
  <si>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</si>
  <si>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</si>
  <si>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</si>
  <si>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</si>
  <si>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</si>
  <si>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</si>
  <si>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</si>
  <si>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</si>
  <si>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</si>
  <si>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</si>
  <si>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</si>
  <si>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</si>
  <si>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</si>
  <si>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</si>
  <si>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</si>
  <si>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</si>
  <si>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</si>
  <si>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</si>
  <si>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</si>
  <si>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</si>
  <si>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</si>
  <si>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</si>
  <si>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</si>
  <si>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</si>
  <si>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</si>
  <si>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</si>
  <si>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</si>
  <si>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</si>
  <si>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</si>
  <si>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</si>
  <si>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</si>
  <si>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</si>
  <si>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</si>
  <si>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</si>
  <si>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</si>
  <si>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</si>
  <si>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</si>
  <si>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</si>
  <si>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</si>
  <si>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</si>
  <si>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</si>
  <si>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</si>
  <si>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</si>
  <si>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</si>
  <si>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</si>
  <si>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</si>
  <si>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</si>
  <si>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</si>
  <si>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</si>
  <si>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</si>
  <si>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</si>
  <si>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</si>
  <si>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</si>
  <si>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</si>
  <si>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</si>
  <si>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</si>
  <si>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</si>
  <si>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</si>
  <si>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</si>
  <si>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</si>
  <si>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</si>
  <si>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</si>
  <si>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</si>
  <si>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</si>
  <si>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</si>
  <si>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</si>
  <si>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</si>
  <si>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</si>
  <si>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</si>
  <si>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</si>
  <si>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</si>
  <si>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</si>
  <si>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</si>
  <si>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</si>
  <si>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</si>
  <si>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</si>
  <si>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</si>
  <si>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</si>
  <si>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</si>
  <si>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</si>
  <si>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</si>
  <si>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</si>
  <si>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</si>
  <si>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</si>
  <si>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</si>
  <si>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</si>
  <si>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</si>
  <si>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</si>
  <si>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</si>
  <si>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</si>
  <si>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</si>
  <si>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</si>
  <si>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</si>
  <si>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</si>
  <si>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</si>
  <si>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</si>
  <si>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</si>
  <si>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</si>
  <si>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</si>
  <si>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</si>
  <si>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</si>
  <si>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</si>
  <si>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</si>
  <si>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</si>
  <si>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</si>
  <si>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</si>
  <si>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</si>
  <si>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</si>
  <si>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</si>
  <si>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</si>
  <si>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</si>
  <si>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</si>
  <si>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</si>
  <si>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</si>
  <si>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</si>
  <si>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</si>
  <si>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</si>
  <si>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</si>
  <si>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</si>
  <si>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</si>
  <si>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</si>
  <si>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</si>
  <si>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</si>
  <si>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</si>
  <si>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</si>
  <si>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</si>
  <si>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</si>
  <si>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</si>
  <si>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</si>
  <si>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</si>
  <si>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</si>
  <si>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</si>
  <si>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</si>
  <si>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</si>
  <si>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</si>
  <si>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</si>
  <si>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</si>
  <si>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</si>
  <si>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</si>
  <si>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</si>
  <si>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</si>
  <si>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</si>
  <si>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</si>
  <si>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</si>
  <si>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</si>
  <si>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</si>
  <si>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</si>
  <si>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</si>
  <si>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</si>
  <si>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</si>
  <si>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</si>
  <si>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</si>
  <si>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</si>
  <si>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</si>
  <si>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</si>
  <si>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</si>
  <si>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</si>
  <si>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</si>
  <si>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</si>
  <si>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</si>
  <si>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</si>
  <si>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</si>
  <si>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</si>
  <si>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</si>
  <si>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</si>
  <si>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</si>
  <si>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</si>
  <si>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</si>
  <si>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</si>
  <si>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</si>
  <si>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</si>
  <si>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</si>
  <si>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</si>
  <si>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</si>
  <si>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</si>
  <si>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</si>
  <si>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</si>
  <si>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</si>
  <si>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</si>
  <si>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</si>
  <si>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</si>
  <si>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</si>
  <si>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</si>
  <si>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</si>
  <si>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</si>
  <si>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</si>
  <si>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</si>
  <si>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</si>
  <si>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</si>
  <si>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</si>
  <si>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</si>
  <si>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</si>
  <si>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</si>
  <si>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</si>
  <si>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</si>
  <si>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</si>
  <si>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</si>
  <si>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</si>
  <si>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</si>
  <si>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</si>
  <si>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</si>
  <si>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</si>
  <si>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</si>
  <si>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</si>
  <si>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</si>
  <si>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</si>
  <si>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</si>
  <si>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</si>
  <si>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</si>
  <si>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</si>
  <si>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</si>
  <si>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</si>
  <si>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</si>
  <si>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</si>
  <si>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</si>
  <si>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</si>
  <si>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</si>
  <si>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</si>
  <si>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</si>
  <si>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</si>
  <si>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</si>
  <si>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</si>
  <si>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</si>
  <si>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</si>
  <si>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</si>
  <si>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</si>
  <si>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</si>
  <si>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</si>
  <si>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</si>
  <si>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</si>
  <si>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</si>
  <si>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</si>
  <si>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</si>
  <si>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</si>
  <si>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</si>
  <si>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</si>
  <si>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</si>
  <si>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</si>
  <si>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</si>
  <si>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</si>
  <si>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</si>
  <si>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</si>
  <si>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</si>
  <si>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</si>
  <si>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</si>
  <si>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</si>
  <si>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</si>
  <si>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</si>
  <si>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</si>
  <si>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</si>
  <si>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</si>
  <si>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</si>
  <si>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</si>
  <si>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</si>
  <si>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</si>
  <si>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</si>
  <si>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</si>
  <si>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</si>
  <si>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</si>
  <si>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</si>
  <si>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</si>
  <si>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</si>
  <si>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</si>
  <si>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</si>
  <si>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</si>
  <si>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</si>
  <si>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</si>
  <si>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</si>
  <si>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</si>
  <si>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</si>
  <si>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</si>
  <si>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</si>
  <si>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</si>
  <si>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</si>
  <si>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</si>
  <si>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</si>
  <si>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</si>
  <si>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</si>
  <si>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</si>
  <si>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</si>
  <si>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</si>
  <si>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</si>
  <si>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</si>
  <si>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</si>
  <si>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</si>
  <si>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</si>
  <si>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</si>
  <si>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</si>
  <si>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</si>
  <si>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</si>
  <si>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</si>
  <si>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</si>
  <si>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</si>
  <si>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</si>
  <si>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</si>
  <si>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</si>
  <si>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</si>
  <si>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</si>
  <si>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</si>
  <si>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</si>
  <si>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</si>
  <si>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</si>
  <si>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</si>
  <si>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</si>
  <si>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</si>
  <si>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</si>
  <si>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</si>
  <si>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</si>
  <si>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</si>
  <si>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</si>
  <si>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</si>
  <si>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</si>
  <si>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</si>
  <si>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</si>
  <si>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</si>
  <si>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</si>
  <si>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</si>
  <si>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</si>
  <si>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</si>
  <si>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</si>
  <si>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</si>
  <si>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</si>
  <si>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</si>
  <si>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</si>
  <si>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</si>
  <si>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</si>
  <si>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</si>
  <si>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</si>
  <si>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</si>
  <si>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</si>
  <si>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</si>
  <si>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</si>
  <si>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</si>
  <si>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</si>
  <si>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</si>
  <si>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</si>
  <si>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</si>
  <si>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</si>
  <si>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</si>
  <si>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</si>
  <si>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</si>
  <si>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</si>
  <si>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</si>
  <si>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</si>
  <si>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</si>
  <si>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</si>
  <si>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</si>
  <si>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</si>
  <si>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</si>
  <si>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</si>
  <si>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</si>
  <si>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</si>
  <si>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</si>
  <si>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</si>
  <si>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</si>
  <si>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</si>
  <si>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</si>
  <si>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</si>
  <si>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</si>
  <si>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</si>
  <si>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</si>
  <si>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</si>
  <si>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</si>
  <si>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</si>
  <si>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</si>
  <si>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</si>
  <si>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</si>
  <si>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</si>
  <si>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</si>
  <si>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</si>
  <si>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</si>
  <si>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</si>
  <si>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</si>
  <si>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</si>
  <si>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</si>
  <si>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</si>
  <si>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</si>
  <si>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</si>
  <si>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</si>
  <si>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</si>
  <si>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</si>
  <si>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</si>
  <si>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</si>
  <si>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</si>
  <si>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</si>
  <si>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</si>
  <si>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</si>
  <si>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</si>
  <si>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</si>
  <si>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</si>
  <si>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</si>
  <si>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</si>
  <si>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</si>
  <si>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</si>
  <si>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</si>
  <si>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</si>
  <si>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</si>
  <si>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</si>
  <si>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</si>
  <si>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</si>
  <si>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</si>
  <si>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</si>
  <si>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</si>
  <si>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</si>
  <si>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</si>
  <si>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</si>
  <si>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</si>
  <si>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</si>
  <si>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</si>
  <si>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</si>
  <si>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</si>
  <si>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</si>
  <si>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</si>
  <si>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</si>
  <si>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</si>
  <si>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</si>
  <si>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</si>
  <si>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</si>
  <si>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</si>
  <si>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</si>
  <si>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</si>
  <si>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</si>
  <si>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</si>
  <si>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</si>
  <si>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</si>
  <si>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</si>
  <si>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</si>
  <si>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</si>
  <si>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</si>
  <si>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</si>
  <si>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</si>
  <si>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</si>
  <si>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</si>
  <si>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</si>
  <si>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</si>
  <si>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</si>
  <si>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</si>
  <si>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</si>
  <si>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</si>
  <si>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</si>
  <si>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</si>
  <si>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</si>
  <si>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</si>
  <si>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</si>
  <si>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</si>
  <si>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</si>
  <si>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</si>
  <si>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</si>
  <si>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</si>
  <si>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</si>
  <si>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</si>
  <si>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</si>
  <si>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</si>
  <si>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</si>
  <si>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</si>
  <si>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</si>
  <si>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</si>
  <si>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</si>
  <si>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</si>
  <si>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</si>
  <si>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</si>
  <si>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</si>
  <si>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</si>
  <si>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</si>
  <si>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</si>
  <si>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</si>
  <si>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</si>
  <si>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</si>
  <si>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</si>
  <si>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</si>
  <si>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</si>
  <si>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</si>
  <si>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</si>
  <si>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</si>
  <si>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</si>
  <si>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</si>
  <si>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</si>
  <si>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</si>
  <si>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</si>
  <si>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</si>
  <si>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</si>
  <si>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</si>
  <si>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</si>
  <si>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</si>
  <si>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</si>
  <si>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</si>
  <si>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</si>
  <si>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</si>
  <si>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</si>
  <si>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</si>
  <si>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</si>
  <si>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</si>
  <si>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</si>
  <si>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</si>
  <si>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</si>
  <si>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</si>
  <si>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</si>
  <si>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</si>
  <si>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</si>
  <si>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</si>
  <si>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</si>
  <si>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</si>
  <si>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</si>
  <si>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</si>
  <si>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</si>
  <si>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</si>
  <si>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</si>
  <si>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</si>
  <si>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</si>
  <si>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</si>
  <si>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</si>
  <si>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</si>
  <si>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</si>
  <si>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</si>
  <si>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</si>
  <si>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</si>
  <si>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</si>
  <si>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</si>
  <si>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</si>
  <si>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</si>
  <si>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</si>
  <si>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</si>
  <si>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</si>
  <si>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</si>
  <si>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</si>
  <si>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</si>
  <si>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</si>
  <si>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</si>
  <si>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</si>
  <si>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</si>
  <si>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</si>
  <si>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</si>
  <si>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</si>
  <si>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</si>
  <si>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</si>
  <si>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</si>
  <si>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</si>
  <si>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</si>
  <si>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</si>
  <si>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</si>
  <si>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</si>
  <si>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</si>
  <si>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</si>
  <si>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</si>
  <si>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</si>
  <si>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</si>
  <si>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</si>
  <si>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</si>
  <si>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</si>
  <si>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</si>
  <si>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</si>
  <si>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</si>
  <si>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</si>
  <si>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</si>
  <si>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</si>
  <si>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</si>
  <si>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</si>
  <si>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</si>
  <si>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</si>
  <si>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</si>
  <si>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</si>
  <si>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</si>
  <si>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</si>
  <si>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</si>
  <si>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</si>
  <si>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</si>
  <si>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</si>
  <si>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</si>
  <si>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</si>
  <si>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</si>
  <si>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</si>
  <si>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</si>
  <si>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</si>
  <si>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</si>
  <si>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</si>
  <si>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</si>
  <si>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</si>
  <si>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</si>
  <si>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</si>
  <si>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</si>
  <si>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</si>
  <si>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</si>
  <si>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</si>
  <si>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</si>
  <si>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</si>
  <si>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</si>
  <si>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</si>
  <si>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</si>
  <si>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</si>
  <si>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</si>
  <si>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</si>
  <si>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</si>
  <si>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</si>
  <si>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</si>
  <si>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</si>
  <si>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</si>
  <si>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</si>
  <si>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</si>
  <si>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</si>
  <si>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</si>
  <si>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</si>
  <si>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</si>
  <si>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</si>
  <si>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</si>
  <si>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</si>
  <si>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</si>
  <si>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</si>
  <si>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</si>
  <si>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</si>
  <si>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</si>
  <si>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</si>
  <si>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</si>
  <si>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</si>
  <si>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</si>
  <si>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</si>
  <si>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</si>
  <si>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</si>
  <si>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</si>
  <si>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</si>
  <si>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</si>
  <si>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</si>
  <si>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</si>
  <si>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</si>
  <si>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</si>
  <si>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</si>
  <si>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</si>
  <si>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</si>
  <si>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</si>
  <si>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</si>
  <si>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</si>
  <si>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</si>
  <si>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</si>
  <si>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</si>
  <si>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</si>
  <si>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</si>
  <si>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</si>
  <si>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</si>
  <si>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</si>
  <si>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</si>
  <si>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</si>
  <si>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</si>
  <si>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</si>
  <si>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</si>
  <si>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</si>
  <si>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</si>
  <si>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</si>
  <si>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</si>
  <si>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</si>
  <si>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</si>
  <si>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</si>
  <si>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</si>
  <si>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</si>
  <si>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</si>
  <si>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</si>
  <si>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</si>
  <si>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</si>
  <si>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</si>
  <si>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</si>
  <si>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</si>
  <si>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</si>
  <si>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</si>
  <si>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</si>
  <si>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</si>
  <si>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</si>
  <si>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</si>
  <si>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</si>
  <si>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</si>
  <si>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</si>
  <si>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</si>
  <si>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</si>
  <si>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</si>
  <si>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</si>
  <si>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</si>
  <si>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</si>
  <si>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</si>
  <si>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</si>
  <si>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</si>
  <si>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</si>
  <si>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</si>
  <si>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</si>
  <si>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</si>
  <si>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</si>
  <si>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</si>
  <si>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</si>
  <si>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</si>
  <si>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</si>
  <si>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</si>
  <si>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</si>
  <si>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</si>
  <si>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</si>
  <si>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</si>
  <si>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</si>
  <si>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</si>
  <si>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</si>
  <si>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</si>
  <si>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</si>
  <si>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</si>
  <si>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</si>
  <si>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</si>
  <si>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</si>
  <si>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</si>
  <si>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</si>
  <si>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</si>
  <si>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</si>
  <si>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</si>
  <si>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</si>
  <si>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</si>
  <si>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</si>
  <si>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</si>
  <si>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</si>
  <si>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</si>
  <si>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</si>
  <si>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</si>
  <si>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</si>
  <si>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</si>
  <si>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</si>
  <si>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</si>
  <si>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</si>
  <si>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</si>
  <si>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</si>
  <si>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</si>
  <si>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</si>
  <si>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</si>
  <si>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</si>
  <si>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</si>
  <si>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</si>
  <si>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</si>
  <si>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</si>
  <si>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</si>
  <si>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</si>
  <si>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</si>
  <si>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</si>
  <si>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</si>
  <si>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</si>
  <si>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</si>
  <si>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</si>
  <si>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</si>
  <si>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</si>
  <si>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</si>
  <si>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</si>
  <si>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</si>
  <si>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</si>
  <si>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</si>
  <si>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</si>
  <si>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</si>
  <si>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</si>
  <si>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</si>
  <si>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</si>
  <si>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</si>
  <si>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</si>
  <si>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</si>
  <si>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</si>
  <si>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</si>
  <si>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</si>
  <si>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</si>
  <si>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</si>
  <si>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</si>
  <si>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</si>
  <si>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</si>
  <si>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</si>
  <si>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</si>
  <si>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</si>
  <si>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</si>
  <si>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</si>
  <si>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</si>
  <si>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</si>
  <si>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</si>
  <si>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</si>
  <si>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</si>
  <si>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</si>
  <si>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</si>
  <si>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</si>
  <si>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</si>
  <si>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</si>
  <si>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</si>
  <si>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</si>
  <si>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</si>
  <si>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</si>
  <si>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</si>
  <si>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</si>
  <si>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</si>
  <si>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</si>
  <si>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</si>
  <si>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</si>
  <si>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</si>
  <si>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</si>
  <si>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</si>
  <si>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</si>
  <si>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</si>
  <si>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</si>
  <si>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</si>
  <si>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</si>
  <si>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</si>
  <si>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</si>
  <si>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</si>
  <si>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</si>
  <si>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</si>
  <si>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</si>
  <si>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</si>
  <si>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</si>
  <si>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</si>
  <si>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</si>
  <si>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</si>
  <si>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</si>
  <si>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</si>
  <si>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</si>
  <si>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</si>
  <si>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</si>
  <si>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</si>
  <si>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</si>
  <si>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</si>
  <si>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</si>
  <si>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</si>
  <si>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</si>
  <si>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</si>
  <si>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</si>
  <si>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</si>
  <si>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</si>
  <si>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</si>
  <si>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</si>
  <si>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</si>
  <si>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</si>
  <si>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</si>
  <si>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</si>
  <si>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</si>
  <si>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</si>
  <si>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</si>
  <si>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</si>
  <si>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</si>
  <si>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</si>
  <si>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</si>
  <si>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</si>
  <si>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</si>
  <si>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</si>
  <si>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</si>
  <si>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</si>
  <si>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</si>
  <si>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</si>
  <si>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</si>
  <si>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</si>
  <si>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</si>
  <si>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</si>
  <si>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</si>
  <si>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</si>
  <si>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</si>
  <si>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</si>
  <si>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</si>
  <si>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</si>
  <si>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</si>
  <si>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</si>
  <si>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</si>
  <si>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</si>
  <si>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</si>
  <si>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</si>
  <si>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</si>
  <si>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</si>
  <si>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</si>
  <si>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</si>
  <si>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</si>
  <si>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</si>
  <si>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</si>
  <si>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</si>
  <si>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</si>
  <si>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</si>
  <si>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</si>
  <si>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</si>
  <si>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</si>
  <si>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</si>
  <si>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</si>
  <si>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</si>
  <si>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</si>
  <si>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</si>
  <si>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</si>
  <si>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</si>
  <si>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</si>
  <si>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</si>
  <si>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</si>
  <si>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</si>
  <si>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</si>
  <si>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</si>
  <si>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</si>
  <si>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</si>
  <si>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</si>
  <si>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</si>
  <si>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</si>
  <si>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</si>
  <si>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</si>
  <si>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</si>
  <si>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</si>
  <si>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</si>
  <si>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</si>
  <si>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</si>
  <si>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</si>
  <si>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</si>
  <si>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</si>
  <si>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</si>
  <si>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</si>
  <si>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</si>
  <si>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</si>
  <si>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</si>
  <si>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</si>
  <si>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</si>
  <si>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</si>
  <si>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</si>
  <si>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</si>
  <si>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</si>
  <si>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</si>
  <si>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</si>
  <si>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</si>
  <si>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</si>
  <si>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</si>
  <si>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</si>
  <si>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</si>
  <si>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</si>
  <si>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</si>
  <si>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</si>
  <si>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</si>
  <si>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</si>
  <si>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</si>
  <si>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</si>
  <si>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</si>
  <si>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</si>
  <si>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</si>
  <si>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</si>
  <si>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</si>
  <si>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</si>
  <si>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</si>
  <si>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</si>
  <si>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</si>
  <si>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</si>
  <si>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</si>
  <si>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</si>
  <si>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</si>
  <si>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</si>
  <si>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</si>
  <si>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</si>
  <si>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</si>
  <si>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</si>
  <si>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</si>
  <si>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</si>
  <si>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</si>
  <si>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</si>
  <si>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</si>
  <si>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</si>
  <si>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</si>
  <si>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</si>
  <si>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</si>
  <si>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</si>
  <si>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</si>
  <si>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</si>
  <si>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</si>
  <si>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</si>
  <si>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</si>
  <si>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</si>
  <si>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</si>
  <si>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</si>
  <si>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</si>
  <si>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</si>
  <si>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</si>
  <si>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</si>
  <si>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</si>
  <si>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</si>
  <si>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</si>
  <si>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</si>
  <si>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</si>
  <si>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</si>
  <si>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</si>
  <si>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</si>
  <si>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</si>
  <si>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</si>
  <si>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</si>
  <si>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</si>
  <si>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</si>
  <si>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</si>
  <si>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</si>
  <si>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</si>
  <si>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</si>
  <si>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</si>
  <si>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</si>
  <si>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</si>
  <si>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</si>
  <si>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</si>
  <si>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</si>
  <si>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</si>
  <si>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</si>
  <si>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</si>
  <si>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</si>
  <si>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</si>
  <si>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</si>
  <si>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</si>
  <si>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</si>
  <si>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</si>
  <si>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</si>
  <si>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</si>
  <si>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</si>
  <si>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</si>
  <si>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</si>
  <si>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</si>
  <si>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</si>
  <si>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</si>
  <si>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</si>
  <si>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</si>
  <si>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</si>
  <si>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</si>
  <si>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</si>
  <si>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</si>
  <si>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</si>
  <si>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</si>
  <si>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</si>
  <si>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</si>
  <si>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</si>
  <si>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</si>
  <si>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</si>
  <si>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</si>
  <si>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</si>
  <si>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</si>
  <si>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</si>
  <si>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</si>
  <si>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</si>
  <si>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</si>
  <si>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</si>
  <si>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</si>
  <si>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</si>
  <si>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</si>
  <si>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</si>
  <si>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</si>
  <si>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</si>
  <si>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</si>
  <si>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</si>
  <si>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</si>
  <si>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</si>
  <si>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</si>
  <si>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</si>
  <si>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</si>
  <si>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</si>
  <si>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</si>
  <si>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</si>
  <si>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</si>
  <si>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</si>
  <si>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</si>
  <si>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</si>
  <si>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</si>
  <si>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</si>
  <si>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</si>
  <si>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</si>
  <si>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</si>
  <si>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</si>
  <si>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</si>
  <si>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</si>
  <si>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</si>
  <si>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</si>
  <si>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</si>
  <si>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</si>
  <si>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</si>
  <si>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</si>
  <si>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</si>
  <si>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</si>
  <si>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</si>
  <si>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</si>
  <si>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</si>
  <si>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</si>
  <si>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</si>
  <si>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</si>
  <si>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</si>
  <si>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</si>
  <si>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</si>
  <si>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</si>
  <si>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</si>
  <si>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</si>
  <si>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</si>
  <si>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</si>
  <si>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</si>
  <si>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</si>
  <si>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</si>
  <si>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</si>
  <si>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</si>
  <si>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</si>
  <si>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</si>
  <si>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</si>
  <si>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</si>
  <si>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</si>
  <si>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</si>
  <si>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</si>
  <si>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</si>
  <si>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</si>
  <si>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</si>
  <si>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</si>
  <si>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</si>
  <si>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</si>
  <si>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</si>
  <si>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</si>
  <si>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</si>
  <si>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</si>
  <si>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</si>
  <si>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</si>
  <si>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</si>
  <si>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</si>
  <si>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</si>
  <si>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</si>
  <si>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</si>
  <si>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</si>
  <si>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</si>
  <si>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</si>
  <si>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</si>
  <si>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</si>
  <si>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</si>
  <si>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</si>
  <si>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</si>
  <si>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</si>
  <si>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</si>
  <si>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</si>
  <si>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</si>
  <si>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</si>
  <si>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</si>
  <si>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</si>
  <si>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</si>
  <si>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</si>
  <si>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</si>
  <si>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</si>
  <si>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</si>
  <si>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</si>
  <si>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</si>
  <si>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</si>
  <si>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</si>
  <si>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</si>
  <si>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</si>
  <si>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</si>
  <si>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</si>
  <si>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</si>
  <si>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</si>
  <si>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</si>
  <si>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</si>
  <si>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</si>
  <si>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</si>
  <si>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</si>
  <si>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</si>
  <si>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</si>
  <si>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</si>
  <si>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</si>
  <si>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</si>
  <si>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</si>
  <si>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</si>
  <si>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</si>
  <si>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</si>
  <si>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</si>
  <si>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</si>
  <si>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</si>
  <si>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</si>
  <si>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</si>
  <si>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</si>
  <si>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</si>
  <si>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</si>
  <si>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</si>
  <si>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</si>
  <si>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</si>
  <si>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</si>
  <si>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</si>
  <si>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</si>
  <si>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</si>
  <si>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</si>
  <si>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</si>
  <si>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</si>
  <si>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</si>
  <si>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</si>
  <si>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</si>
  <si>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</si>
  <si>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</si>
  <si>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</si>
  <si>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</si>
  <si>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</si>
  <si>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</si>
  <si>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</si>
  <si>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</si>
  <si>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</si>
  <si>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</si>
  <si>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</si>
  <si>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</si>
  <si>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</si>
  <si>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</si>
  <si>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</si>
  <si>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</si>
  <si>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</si>
  <si>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</si>
  <si>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</si>
  <si>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</si>
  <si>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</si>
  <si>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</si>
  <si>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</si>
  <si>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</si>
  <si>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</si>
  <si>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</si>
  <si>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</si>
  <si>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</si>
  <si>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</si>
  <si>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</si>
  <si>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</si>
  <si>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</si>
  <si>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</si>
  <si>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</si>
  <si>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</si>
  <si>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</si>
  <si>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</si>
  <si>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</si>
  <si>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</si>
  <si>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</si>
  <si>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</si>
  <si>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</si>
  <si>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</si>
  <si>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</si>
  <si>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</si>
  <si>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</si>
  <si>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</si>
  <si>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</si>
  <si>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</si>
  <si>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</si>
  <si>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</si>
  <si>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</si>
  <si>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</si>
  <si>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</si>
  <si>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</si>
  <si>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</si>
  <si>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</si>
  <si>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</si>
  <si>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</si>
  <si>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</si>
  <si>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</si>
  <si>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</si>
  <si>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</si>
  <si>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</si>
  <si>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</si>
  <si>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</si>
  <si>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</si>
  <si>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</si>
  <si>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</si>
  <si>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</si>
  <si>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</si>
  <si>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</si>
  <si>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</si>
  <si>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</si>
  <si>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</si>
  <si>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</si>
  <si>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</si>
  <si>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</si>
  <si>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</si>
  <si>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</si>
  <si>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</si>
  <si>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</si>
  <si>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</si>
  <si>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</si>
  <si>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</si>
  <si>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</si>
  <si>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</si>
  <si>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</si>
  <si>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</si>
  <si>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</si>
  <si>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</si>
  <si>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</si>
  <si>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</si>
  <si>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</si>
  <si>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</si>
  <si>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</si>
  <si>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</si>
  <si>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</si>
  <si>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</si>
  <si>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</si>
  <si>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</si>
  <si>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</si>
  <si>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</si>
  <si>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</si>
  <si>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</si>
  <si>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</si>
  <si>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</si>
  <si>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</si>
  <si>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</si>
  <si>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</si>
  <si>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</si>
  <si>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</si>
  <si>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</si>
  <si>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</si>
  <si>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</si>
  <si>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</si>
  <si>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</si>
  <si>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</si>
  <si>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</si>
  <si>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</si>
  <si>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</si>
  <si>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</si>
  <si>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</si>
  <si>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</si>
  <si>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</si>
  <si>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</si>
  <si>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</si>
  <si>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</si>
  <si>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</si>
  <si>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</si>
  <si>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</si>
  <si>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</si>
  <si>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</si>
  <si>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</si>
  <si>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</si>
  <si>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</si>
  <si>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</si>
  <si>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</si>
  <si>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</si>
  <si>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</si>
  <si>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</si>
  <si>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</si>
  <si>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</si>
  <si>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</si>
  <si>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</si>
  <si>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</si>
  <si>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</si>
  <si>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</si>
  <si>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</si>
  <si>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</si>
  <si>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</si>
  <si>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</si>
  <si>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</si>
  <si>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</si>
  <si>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</si>
  <si>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</si>
  <si>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</si>
  <si>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</si>
  <si>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</si>
  <si>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</si>
  <si>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</si>
  <si>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</si>
  <si>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</si>
  <si>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</si>
  <si>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</si>
  <si>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</si>
  <si>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</si>
  <si>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</si>
  <si>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</si>
  <si>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</si>
  <si>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</si>
  <si>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</si>
  <si>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</si>
  <si>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</si>
  <si>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</si>
  <si>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</si>
  <si>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</si>
  <si>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</si>
  <si>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</si>
  <si>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</si>
  <si>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</si>
  <si>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</si>
  <si>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</si>
  <si>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</si>
  <si>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</si>
  <si>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</si>
  <si>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</si>
  <si>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</si>
  <si>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</si>
  <si>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</si>
  <si>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</si>
  <si>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</si>
  <si>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</si>
  <si>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</si>
  <si>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</si>
  <si>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</si>
  <si>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</si>
  <si>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</si>
  <si>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</si>
  <si>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</si>
  <si>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</si>
  <si>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</si>
  <si>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</si>
  <si>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</si>
  <si>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</si>
  <si>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</si>
  <si>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</si>
  <si>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</si>
  <si>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</si>
  <si>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</si>
  <si>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</si>
  <si>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</si>
  <si>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</si>
  <si>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</si>
  <si>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</si>
  <si>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</si>
  <si>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</si>
  <si>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</si>
  <si>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</si>
  <si>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</si>
  <si>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</si>
  <si>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</si>
  <si>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</si>
  <si>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</si>
  <si>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</si>
  <si>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</si>
  <si>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</si>
  <si>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</si>
  <si>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</si>
  <si>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</si>
  <si>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</si>
  <si>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</si>
  <si>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</si>
  <si>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</si>
  <si>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</si>
  <si>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</si>
  <si>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</si>
  <si>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</si>
  <si>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</si>
  <si>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</si>
  <si>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</si>
  <si>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</si>
  <si>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</si>
  <si>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</si>
  <si>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</si>
  <si>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</si>
  <si>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</si>
  <si>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</si>
  <si>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</si>
  <si>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</si>
  <si>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</si>
  <si>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</si>
  <si>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</si>
  <si>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</si>
  <si>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</si>
  <si>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</si>
  <si>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</si>
  <si>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</si>
  <si>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</si>
  <si>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</si>
  <si>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</si>
  <si>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</si>
  <si>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</si>
  <si>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</si>
  <si>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</si>
  <si>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</si>
  <si>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</si>
  <si>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</si>
  <si>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</si>
  <si>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</si>
  <si>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</si>
  <si>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</si>
  <si>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</si>
  <si>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</si>
  <si>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</si>
  <si>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</si>
  <si>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</si>
  <si>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</si>
  <si>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</si>
  <si>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</si>
  <si>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</si>
  <si>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</si>
  <si>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</si>
  <si>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</si>
  <si>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</si>
  <si>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</si>
  <si>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</si>
  <si>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</si>
  <si>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</si>
  <si>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</si>
  <si>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</si>
  <si>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</si>
  <si>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</si>
  <si>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</si>
  <si>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</si>
  <si>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</si>
  <si>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</si>
  <si>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</si>
  <si>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</si>
  <si>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</si>
  <si>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</si>
  <si>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</si>
  <si>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</si>
  <si>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</si>
  <si>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</si>
  <si>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</si>
  <si>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</si>
  <si>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</si>
  <si>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</si>
  <si>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</si>
  <si>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</si>
  <si>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</si>
  <si>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</si>
  <si>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</si>
  <si>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</si>
  <si>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</si>
  <si>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</si>
  <si>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</si>
  <si>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</si>
  <si>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</si>
  <si>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</si>
  <si>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</si>
  <si>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</si>
  <si>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</si>
  <si>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</si>
  <si>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</si>
  <si>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</si>
  <si>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</si>
  <si>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</si>
  <si>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</si>
  <si>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</si>
  <si>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</si>
  <si>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</si>
  <si>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</si>
  <si>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</si>
  <si>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</si>
  <si>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</si>
  <si>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</si>
  <si>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</si>
  <si>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</si>
  <si>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</si>
  <si>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</si>
  <si>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</si>
  <si>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</si>
  <si>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</si>
  <si>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</si>
  <si>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</si>
  <si>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</si>
  <si>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</si>
  <si>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</si>
  <si>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</si>
  <si>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</si>
  <si>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</si>
  <si>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</si>
  <si>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</si>
  <si>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</si>
  <si>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</si>
  <si>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</si>
  <si>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</si>
  <si>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</si>
  <si>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</si>
  <si>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</si>
  <si>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</si>
  <si>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</si>
  <si>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</si>
  <si>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</si>
  <si>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</si>
  <si>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</si>
  <si>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</si>
  <si>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</si>
  <si>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</si>
  <si>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</si>
  <si>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</si>
  <si>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</si>
  <si>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</si>
  <si>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</si>
  <si>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</si>
  <si>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</si>
  <si>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</si>
  <si>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</si>
  <si>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</si>
  <si>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</si>
  <si>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</si>
  <si>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</si>
  <si>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</si>
  <si>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</si>
  <si>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</si>
  <si>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</si>
  <si>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</si>
  <si>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</si>
  <si>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</si>
  <si>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</si>
  <si>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</si>
  <si>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</si>
  <si>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</si>
  <si>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</si>
  <si>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</si>
  <si>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</si>
  <si>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</si>
  <si>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</si>
  <si>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</si>
  <si>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</si>
  <si>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</si>
  <si>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</si>
  <si>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</si>
  <si>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</si>
  <si>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</si>
  <si>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</si>
  <si>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</si>
  <si>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</si>
  <si>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</si>
  <si>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</si>
  <si>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</si>
  <si>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</si>
  <si>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</si>
  <si>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</si>
  <si>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</si>
  <si>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</si>
  <si>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</si>
  <si>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</si>
  <si>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</si>
  <si>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</si>
  <si>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</si>
  <si>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</si>
  <si>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</si>
  <si>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</si>
  <si>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</si>
  <si>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</si>
  <si>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</si>
  <si>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</si>
  <si>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</si>
  <si>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</si>
  <si>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</si>
  <si>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</si>
  <si>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</si>
  <si>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</si>
  <si>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</si>
  <si>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</si>
  <si>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</si>
  <si>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</si>
  <si>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</si>
  <si>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</si>
  <si>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</si>
  <si>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</si>
  <si>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</si>
  <si>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</si>
  <si>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</si>
  <si>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</si>
  <si>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</si>
  <si>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</si>
  <si>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</si>
  <si>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</si>
  <si>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</si>
  <si>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</si>
  <si>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</si>
  <si>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</si>
  <si>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</si>
  <si>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</si>
  <si>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</si>
  <si>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</si>
  <si>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</si>
  <si>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</si>
  <si>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</si>
  <si>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</si>
  <si>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</si>
  <si>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</si>
  <si>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</si>
  <si>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</si>
  <si>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</si>
  <si>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</si>
  <si>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</si>
  <si>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</si>
  <si>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</si>
  <si>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</si>
  <si>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</si>
  <si>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</si>
  <si>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</si>
  <si>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</si>
  <si>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</si>
  <si>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</si>
  <si>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</si>
  <si>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</si>
  <si>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</si>
  <si>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</si>
  <si>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</si>
  <si>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</si>
  <si>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</si>
  <si>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</si>
  <si>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</si>
  <si>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</si>
  <si>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</si>
  <si>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</si>
  <si>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</si>
  <si>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</si>
  <si>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</si>
  <si>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</si>
  <si>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</si>
  <si>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</si>
  <si>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</si>
  <si>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</si>
  <si>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</si>
  <si>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</si>
  <si>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</si>
  <si>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</si>
  <si>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</si>
  <si>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</si>
  <si>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</si>
  <si>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</si>
  <si>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</si>
  <si>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</si>
  <si>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</si>
  <si>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</si>
  <si>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</si>
  <si>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</si>
  <si>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</si>
  <si>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</si>
  <si>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</si>
  <si>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</si>
  <si>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</si>
  <si>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</si>
  <si>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</si>
  <si>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</si>
  <si>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</si>
  <si>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</si>
  <si>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</si>
  <si>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</si>
  <si>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</si>
  <si>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</si>
  <si>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</si>
  <si>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</si>
  <si>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</si>
  <si>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</si>
  <si>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</si>
  <si>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</si>
  <si>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</si>
  <si>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</si>
  <si>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</si>
  <si>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</si>
  <si>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</si>
  <si>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</si>
  <si>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</si>
  <si>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</si>
  <si>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</si>
  <si>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</si>
  <si>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</si>
  <si>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</si>
  <si>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</si>
  <si>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</si>
  <si>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</si>
  <si>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</si>
  <si>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</si>
  <si>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</si>
  <si>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</si>
  <si>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</si>
  <si>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</si>
  <si>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</si>
  <si>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</si>
  <si>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</si>
  <si>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</si>
  <si>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</si>
  <si>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</si>
  <si>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</si>
  <si>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</si>
  <si>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</si>
  <si>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</si>
  <si>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</si>
  <si>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</si>
  <si>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</si>
  <si>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</si>
  <si>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</si>
  <si>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</si>
  <si>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</si>
  <si>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</si>
  <si>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</si>
  <si>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</si>
  <si>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</si>
  <si>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</si>
  <si>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</si>
  <si>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</si>
  <si>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</si>
  <si>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</si>
  <si>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</si>
  <si>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</si>
  <si>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</si>
  <si>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</si>
  <si>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</si>
  <si>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</si>
  <si>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</si>
  <si>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</si>
  <si>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</si>
  <si>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</si>
  <si>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</si>
  <si>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</si>
  <si>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</si>
  <si>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</si>
  <si>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</si>
  <si>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</si>
  <si>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</si>
  <si>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</si>
  <si>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</si>
  <si>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</si>
  <si>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</si>
  <si>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</si>
  <si>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</si>
  <si>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</si>
  <si>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</si>
  <si>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</si>
  <si>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</si>
  <si>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</si>
  <si>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</si>
  <si>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</si>
  <si>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</si>
  <si>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</si>
  <si>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</si>
  <si>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</si>
  <si>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</si>
  <si>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</si>
  <si>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</si>
  <si>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</si>
  <si>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</si>
  <si>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</si>
  <si>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</si>
  <si>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</si>
  <si>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</si>
  <si>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</si>
  <si>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</si>
  <si>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</si>
  <si>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</si>
  <si>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</si>
  <si>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</si>
  <si>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</si>
  <si>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</si>
  <si>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</si>
  <si>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</si>
  <si>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</si>
  <si>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</si>
  <si>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</si>
  <si>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</si>
  <si>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</si>
  <si>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</si>
  <si>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</si>
  <si>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</si>
  <si>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</si>
  <si>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</si>
  <si>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</si>
  <si>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</si>
  <si>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</si>
  <si>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</si>
  <si>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</si>
  <si>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</si>
  <si>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</si>
  <si>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</si>
  <si>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</si>
  <si>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</si>
  <si>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</si>
  <si>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</si>
  <si>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</si>
  <si>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</si>
  <si>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</si>
  <si>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</si>
  <si>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</si>
  <si>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</si>
  <si>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</si>
  <si>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</si>
  <si>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</si>
  <si>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</si>
  <si>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</si>
  <si>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</si>
  <si>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</si>
  <si>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</si>
  <si>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</si>
  <si>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</si>
  <si>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</si>
  <si>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</si>
  <si>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</si>
  <si>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</si>
  <si>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</si>
  <si>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</si>
  <si>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</si>
  <si>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</si>
  <si>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</si>
  <si>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</si>
  <si>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</si>
  <si>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</si>
  <si>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</si>
  <si>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</si>
  <si>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</si>
  <si>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</si>
  <si>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</si>
  <si>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</si>
  <si>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</si>
  <si>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</si>
  <si>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</si>
  <si>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</si>
  <si>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</si>
  <si>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</si>
  <si>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</si>
  <si>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</si>
  <si>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</si>
  <si>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</si>
  <si>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</si>
  <si>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</si>
  <si>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</si>
  <si>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</si>
  <si>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</si>
  <si>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</si>
  <si>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</si>
  <si>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</si>
  <si>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</si>
  <si>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</si>
  <si>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</si>
  <si>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</si>
  <si>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</si>
  <si>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</si>
  <si>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</si>
  <si>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</si>
  <si>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</si>
  <si>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</si>
  <si>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</si>
  <si>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</si>
  <si>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</si>
  <si>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</si>
  <si>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</si>
  <si>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</si>
  <si>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</si>
  <si>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</si>
  <si>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</si>
  <si>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</si>
  <si>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</si>
  <si>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</si>
  <si>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</si>
  <si>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</si>
  <si>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</si>
  <si>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</si>
  <si>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</si>
  <si>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</si>
  <si>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</si>
  <si>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</si>
  <si>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</si>
  <si>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</si>
  <si>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</si>
  <si>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</si>
  <si>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</si>
  <si>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</si>
  <si>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</si>
  <si>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</si>
  <si>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</si>
  <si>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</si>
  <si>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</si>
  <si>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</si>
  <si>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</si>
  <si>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</si>
  <si>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</si>
  <si>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</si>
  <si>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</si>
  <si>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</si>
  <si>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</si>
  <si>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</si>
  <si>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</si>
  <si>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</si>
  <si>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</si>
  <si>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</si>
  <si>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</si>
  <si>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</si>
  <si>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</si>
  <si>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</si>
  <si>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</si>
  <si>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</si>
  <si>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</si>
  <si>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</si>
  <si>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</si>
  <si>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</si>
  <si>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</si>
  <si>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</si>
  <si>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</si>
  <si>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</si>
  <si>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</si>
  <si>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</si>
  <si>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</si>
  <si>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</si>
  <si>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</si>
  <si>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</si>
  <si>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</si>
  <si>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</si>
  <si>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</si>
  <si>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</si>
  <si>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</si>
  <si>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</si>
  <si>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</si>
  <si>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</si>
  <si>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</si>
  <si>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</si>
  <si>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</si>
  <si>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</si>
  <si>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</si>
  <si>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</si>
  <si>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</si>
  <si>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</si>
  <si>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</si>
  <si>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</si>
  <si>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</si>
  <si>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</si>
  <si>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</si>
  <si>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</si>
  <si>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</si>
  <si>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</si>
  <si>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</si>
  <si>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</si>
  <si>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</si>
  <si>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</si>
  <si>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</si>
  <si>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</si>
  <si>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</si>
  <si>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</si>
  <si>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</si>
  <si>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</si>
  <si>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</si>
  <si>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</si>
  <si>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</si>
  <si>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</si>
  <si>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</si>
  <si>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</si>
  <si>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</si>
  <si>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</si>
  <si>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</si>
  <si>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</si>
  <si>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</si>
  <si>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</si>
  <si>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</si>
  <si>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</si>
  <si>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</si>
  <si>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</si>
  <si>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</si>
  <si>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</si>
  <si>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</si>
  <si>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</si>
  <si>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</si>
  <si>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</si>
  <si>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</si>
  <si>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</si>
  <si>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</si>
  <si>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</si>
  <si>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</si>
  <si>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</si>
  <si>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</si>
  <si>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</si>
  <si>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</si>
  <si>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</si>
  <si>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</si>
  <si>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</si>
  <si>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</si>
  <si>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</si>
  <si>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</si>
  <si>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</si>
  <si>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</si>
  <si>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</si>
  <si>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</si>
  <si>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</si>
  <si>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</si>
  <si>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</si>
  <si>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</si>
  <si>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</si>
  <si>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</si>
  <si>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</si>
  <si>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</si>
  <si>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</si>
  <si>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</si>
  <si>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</si>
  <si>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</si>
  <si>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</si>
  <si>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</si>
  <si>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</si>
  <si>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</si>
  <si>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</si>
  <si>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</si>
  <si>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</si>
  <si>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</si>
  <si>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</si>
  <si>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</si>
  <si>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</si>
  <si>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</si>
  <si>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</si>
  <si>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</si>
  <si>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</si>
  <si>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</si>
  <si>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</si>
  <si>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</si>
  <si>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</si>
  <si>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</si>
  <si>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</si>
  <si>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</si>
  <si>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</si>
  <si>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</si>
  <si>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</si>
  <si>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</si>
  <si>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</si>
  <si>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</si>
  <si>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</si>
  <si>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</si>
  <si>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</si>
  <si>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</si>
  <si>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</si>
  <si>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</si>
  <si>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</si>
  <si>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</si>
  <si>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</si>
  <si>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</si>
  <si>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</si>
  <si>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</si>
  <si>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</si>
  <si>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</si>
  <si>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</si>
  <si>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</si>
  <si>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</si>
  <si>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</si>
  <si>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</si>
  <si>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</si>
  <si>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</si>
  <si>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</si>
  <si>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</si>
  <si>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</si>
  <si>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</si>
  <si>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</si>
  <si>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</si>
  <si>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</si>
  <si>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</si>
  <si>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</si>
  <si>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</si>
  <si>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</si>
  <si>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</si>
  <si>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</si>
  <si>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</si>
  <si>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</si>
  <si>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</si>
  <si>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</si>
  <si>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</si>
  <si>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</si>
  <si>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</si>
  <si>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</si>
  <si>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</si>
  <si>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</si>
  <si>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</si>
  <si>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</si>
  <si>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</si>
  <si>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</si>
  <si>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</si>
  <si>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</si>
  <si>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</si>
  <si>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</si>
  <si>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</si>
  <si>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</si>
  <si>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</si>
  <si>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</si>
  <si>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</si>
  <si>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</si>
  <si>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</si>
  <si>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</si>
  <si>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</si>
  <si>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</si>
  <si>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</si>
  <si>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</si>
  <si>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</si>
  <si>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</si>
  <si>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</si>
  <si>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</si>
  <si>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</si>
  <si>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</si>
  <si>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</si>
  <si>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</si>
  <si>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</si>
  <si>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</si>
  <si>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</si>
  <si>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</si>
  <si>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</si>
  <si>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</si>
  <si>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</si>
  <si>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</si>
  <si>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</si>
  <si>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</si>
  <si>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</si>
  <si>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</si>
  <si>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</si>
  <si>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</si>
  <si>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</si>
  <si>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</si>
  <si>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</si>
  <si>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</si>
  <si>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</si>
  <si>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</si>
  <si>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</si>
  <si>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</si>
  <si>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</si>
  <si>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</si>
  <si>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</si>
  <si>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</si>
  <si>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</si>
  <si>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</si>
  <si>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</si>
  <si>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</si>
  <si>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</si>
  <si>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</si>
  <si>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</si>
  <si>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</si>
  <si>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</si>
  <si>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</si>
  <si>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</si>
  <si>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</si>
  <si>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</si>
  <si>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</si>
  <si>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</si>
  <si>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</si>
  <si>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</si>
  <si>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</si>
  <si>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</si>
  <si>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</si>
  <si>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</si>
  <si>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</si>
  <si>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</si>
  <si>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</si>
  <si>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</si>
  <si>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</si>
  <si>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</si>
  <si>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</si>
  <si>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</si>
  <si>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</si>
  <si>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</si>
  <si>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</si>
  <si>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</si>
  <si>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</si>
  <si>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</si>
  <si>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</si>
  <si>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</si>
  <si>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</si>
  <si>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</si>
  <si>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</si>
  <si>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</si>
  <si>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</si>
  <si>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</si>
  <si>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</si>
  <si>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</si>
  <si>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</si>
  <si>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</si>
  <si>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</si>
  <si>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</si>
  <si>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</si>
  <si>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</si>
  <si>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</si>
  <si>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</si>
  <si>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</si>
  <si>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</si>
  <si>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</si>
  <si>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</si>
  <si>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</si>
  <si>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</si>
  <si>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</si>
  <si>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</si>
  <si>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</si>
  <si>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</si>
  <si>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</si>
  <si>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</si>
  <si>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</si>
  <si>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</si>
  <si>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</si>
  <si>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</si>
  <si>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</si>
  <si>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</si>
  <si>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</si>
  <si>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</si>
  <si>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</si>
  <si>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</si>
  <si>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</si>
  <si>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</si>
  <si>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</si>
  <si>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</si>
  <si>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</si>
  <si>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</si>
  <si>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</si>
  <si>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</si>
  <si>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</si>
  <si>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</si>
  <si>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</si>
  <si>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</si>
  <si>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</si>
  <si>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</si>
  <si>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</si>
  <si>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</si>
  <si>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</si>
  <si>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</si>
  <si>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</si>
  <si>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</si>
  <si>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</si>
  <si>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</si>
  <si>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</si>
  <si>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</si>
  <si>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</si>
  <si>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</si>
  <si>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</si>
  <si>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</si>
  <si>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</si>
  <si>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</si>
  <si>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</si>
  <si>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</si>
  <si>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</si>
  <si>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</si>
  <si>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</si>
  <si>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</si>
  <si>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</si>
  <si>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</si>
  <si>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</si>
  <si>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</si>
  <si>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</si>
  <si>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</si>
  <si>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</si>
  <si>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</si>
  <si>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</si>
  <si>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</si>
  <si>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</si>
  <si>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</si>
  <si>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</si>
  <si>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</si>
  <si>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</si>
  <si>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</si>
  <si>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</si>
  <si>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</si>
  <si>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</si>
  <si>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</si>
  <si>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</si>
  <si>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</si>
  <si>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</si>
  <si>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</si>
  <si>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</si>
  <si>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</si>
  <si>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</si>
  <si>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</si>
  <si>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</si>
  <si>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</si>
  <si>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</si>
  <si>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</si>
  <si>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</si>
  <si>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</si>
  <si>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</si>
  <si>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</si>
  <si>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</si>
  <si>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</si>
  <si>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</si>
  <si>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</si>
  <si>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</si>
  <si>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</si>
  <si>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</si>
  <si>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</si>
  <si>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</si>
  <si>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</si>
  <si>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</si>
  <si>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</si>
  <si>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</si>
  <si>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</si>
  <si>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</si>
  <si>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</si>
  <si>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</si>
  <si>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</si>
  <si>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</si>
  <si>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</si>
  <si>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</si>
  <si>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</si>
  <si>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</si>
  <si>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</si>
  <si>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</si>
  <si>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</si>
  <si>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</si>
  <si>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</si>
  <si>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</si>
  <si>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</si>
  <si>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</si>
  <si>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</si>
  <si>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</si>
  <si>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</si>
  <si>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</si>
  <si>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</si>
  <si>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</si>
  <si>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</si>
  <si>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</si>
  <si>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</si>
  <si>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</si>
  <si>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</si>
  <si>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</si>
  <si>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</si>
  <si>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</si>
  <si>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</si>
  <si>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</si>
  <si>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</si>
  <si>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</si>
  <si>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</si>
  <si>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</si>
  <si>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</si>
  <si>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</si>
  <si>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</si>
  <si>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</si>
  <si>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</si>
  <si>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</si>
  <si>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</si>
  <si>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</si>
  <si>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</si>
  <si>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</si>
  <si>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</si>
  <si>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</si>
  <si>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</si>
  <si>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</si>
  <si>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</si>
  <si>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</si>
  <si>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</si>
  <si>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</si>
  <si>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</si>
  <si>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</si>
  <si>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</si>
  <si>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</si>
  <si>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</si>
  <si>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</si>
  <si>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</si>
  <si>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</si>
  <si>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</si>
  <si>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</si>
  <si>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</si>
  <si>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</si>
  <si>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</si>
  <si>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</si>
  <si>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</si>
  <si>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</si>
  <si>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</si>
  <si>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</si>
  <si>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</si>
  <si>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</si>
  <si>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</si>
  <si>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</si>
  <si>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</si>
  <si>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</si>
  <si>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</si>
  <si>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</si>
  <si>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</si>
  <si>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</si>
  <si>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</si>
  <si>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</si>
  <si>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</si>
  <si>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</si>
  <si>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</si>
  <si>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</si>
  <si>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</si>
  <si>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</si>
  <si>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</si>
  <si>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</si>
  <si>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</si>
  <si>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</si>
  <si>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</si>
  <si>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</si>
  <si>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</si>
  <si>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</si>
  <si>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</si>
  <si>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</si>
  <si>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</si>
  <si>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</si>
  <si>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</si>
  <si>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</si>
  <si>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</si>
  <si>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</si>
  <si>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</si>
  <si>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</si>
  <si>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</si>
  <si>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</si>
  <si>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</si>
  <si>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</si>
  <si>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</si>
  <si>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</si>
  <si>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</si>
  <si>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</si>
  <si>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</si>
  <si>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</si>
  <si>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</si>
  <si>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</si>
  <si>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</si>
  <si>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</si>
  <si>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</si>
  <si>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</si>
  <si>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</si>
  <si>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</si>
  <si>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</si>
  <si>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</si>
  <si>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</si>
  <si>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</si>
  <si>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</si>
  <si>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</si>
  <si>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</si>
  <si>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</si>
  <si>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</si>
  <si>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</si>
  <si>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</si>
  <si>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</si>
  <si>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</si>
  <si>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</si>
  <si>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</si>
  <si>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</si>
  <si>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</si>
  <si>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</si>
  <si>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</si>
  <si>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</si>
  <si>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</si>
  <si>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</si>
  <si>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</si>
  <si>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</si>
  <si>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</si>
  <si>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</si>
  <si>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</si>
  <si>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</si>
  <si>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</si>
  <si>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</si>
  <si>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</si>
  <si>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</si>
  <si>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</si>
  <si>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</si>
  <si>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</si>
  <si>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</si>
  <si>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</si>
  <si>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</si>
  <si>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</si>
  <si>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</si>
  <si>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</si>
  <si>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</si>
  <si>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</si>
  <si>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</si>
  <si>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</si>
  <si>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</si>
  <si>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</si>
  <si>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</si>
  <si>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</si>
  <si>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</si>
  <si>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</si>
  <si>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</si>
  <si>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</si>
  <si>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</si>
  <si>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</si>
  <si>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</si>
  <si>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</si>
  <si>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</si>
  <si>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</si>
  <si>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</si>
  <si>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</si>
  <si>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</si>
  <si>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</si>
  <si>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</si>
  <si>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</si>
  <si>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</si>
  <si>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</si>
  <si>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</si>
  <si>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</si>
  <si>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</si>
  <si>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</si>
  <si>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</si>
  <si>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</si>
  <si>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</si>
  <si>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</si>
  <si>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</si>
  <si>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</si>
  <si>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</si>
  <si>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</si>
  <si>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</si>
  <si>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</si>
  <si>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</si>
  <si>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</si>
  <si>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</si>
  <si>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</si>
  <si>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</si>
  <si>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</si>
  <si>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</si>
  <si>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</si>
  <si>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</si>
  <si>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</si>
  <si>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</si>
  <si>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</si>
  <si>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</si>
  <si>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</si>
  <si>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</si>
  <si>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</si>
  <si>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</si>
  <si>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</si>
  <si>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</si>
  <si>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</si>
  <si>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</si>
  <si>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</si>
  <si>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</si>
  <si>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</si>
  <si>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</si>
  <si>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</si>
  <si>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</si>
  <si>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</si>
  <si>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</si>
  <si>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</si>
  <si>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</si>
  <si>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</si>
  <si>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</si>
  <si>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</si>
  <si>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</si>
  <si>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</si>
  <si>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</si>
  <si>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</si>
  <si>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</si>
  <si>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</si>
  <si>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</si>
  <si>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</si>
  <si>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</si>
  <si>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</si>
  <si>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</si>
  <si>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</si>
  <si>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</si>
  <si>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</si>
  <si>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</si>
  <si>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</si>
  <si>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</si>
  <si>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</si>
  <si>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</si>
  <si>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</si>
  <si>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</si>
  <si>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</si>
  <si>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</si>
  <si>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</si>
  <si>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</si>
  <si>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</si>
  <si>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</si>
  <si>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</si>
  <si>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</si>
  <si>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</si>
  <si>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</si>
  <si>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</si>
  <si>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</si>
  <si>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</si>
  <si>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</si>
  <si>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</si>
  <si>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</si>
  <si>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</si>
  <si>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</si>
  <si>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</si>
  <si>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</si>
  <si>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</si>
  <si>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</si>
  <si>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</si>
  <si>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</si>
  <si>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</si>
  <si>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</si>
  <si>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</si>
  <si>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</si>
  <si>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</si>
  <si>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</si>
  <si>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</si>
  <si>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</si>
  <si>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</si>
  <si>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</si>
  <si>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</si>
  <si>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</si>
  <si>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</si>
  <si>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</si>
  <si>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</si>
  <si>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</si>
  <si>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</si>
  <si>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</si>
  <si>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</si>
  <si>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</si>
  <si>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</si>
  <si>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</si>
  <si>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</si>
  <si>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</si>
  <si>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</si>
  <si>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</si>
  <si>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</si>
  <si>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</si>
  <si>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</si>
  <si>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</si>
  <si>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</si>
  <si>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</si>
  <si>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</si>
  <si>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</si>
  <si>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</si>
  <si>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</si>
  <si>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</si>
  <si>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</si>
  <si>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</si>
  <si>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</si>
  <si>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</si>
  <si>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</si>
  <si>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</si>
  <si>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</si>
  <si>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</si>
  <si>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</si>
  <si>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</si>
  <si>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</si>
  <si>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</si>
  <si>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</si>
  <si>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</si>
  <si>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</si>
  <si>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</si>
  <si>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</si>
  <si>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</si>
  <si>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</si>
  <si>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</si>
  <si>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</si>
  <si>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</si>
  <si>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</si>
  <si>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</si>
  <si>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</si>
  <si>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</si>
  <si>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</si>
  <si>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</si>
  <si>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</si>
  <si>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</si>
  <si>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</si>
  <si>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</si>
  <si>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</si>
  <si>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</si>
  <si>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</si>
  <si>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</si>
  <si>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</si>
  <si>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</si>
  <si>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</si>
  <si>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</si>
  <si>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</si>
  <si>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</si>
  <si>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</si>
  <si>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</si>
  <si>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</si>
  <si>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</si>
  <si>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</si>
  <si>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</si>
  <si>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</si>
  <si>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</si>
  <si>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</si>
  <si>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</si>
  <si>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</si>
  <si>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</si>
  <si>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</si>
  <si>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</si>
  <si>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</si>
  <si>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</si>
  <si>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</si>
  <si>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</si>
  <si>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</si>
  <si>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</si>
  <si>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</si>
  <si>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</si>
  <si>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</si>
  <si>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</si>
  <si>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</si>
  <si>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</si>
  <si>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</si>
  <si>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</si>
  <si>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</si>
  <si>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</si>
  <si>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</si>
  <si>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</si>
  <si>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</si>
  <si>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</si>
  <si>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</si>
  <si>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</si>
  <si>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</si>
  <si>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</si>
  <si>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</si>
  <si>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</si>
  <si>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</si>
  <si>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</si>
  <si>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</si>
  <si>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</si>
  <si>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</si>
  <si>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</si>
  <si>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</si>
  <si>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</si>
  <si>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</si>
  <si>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</si>
  <si>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</si>
  <si>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</si>
  <si>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</si>
  <si>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</si>
  <si>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</si>
  <si>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</si>
  <si>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</si>
  <si>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</si>
  <si>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</si>
  <si>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</si>
  <si>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</si>
  <si>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</si>
  <si>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</si>
  <si>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</si>
  <si>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</si>
  <si>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</si>
  <si>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</si>
  <si>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</si>
  <si>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</si>
  <si>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</si>
  <si>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</si>
  <si>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</si>
  <si>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</si>
  <si>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</si>
  <si>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</si>
  <si>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</si>
  <si>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</si>
  <si>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</si>
  <si>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</si>
  <si>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</si>
  <si>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</si>
  <si>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</si>
  <si>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</si>
  <si>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</si>
  <si>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</si>
  <si>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</si>
  <si>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</si>
  <si>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</si>
  <si>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</si>
  <si>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</si>
  <si>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</si>
  <si>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</si>
  <si>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</si>
  <si>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</si>
  <si>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</si>
  <si>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</si>
  <si>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</si>
  <si>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</si>
  <si>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</si>
  <si>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</si>
  <si>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</si>
  <si>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</si>
  <si>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</si>
  <si>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</si>
  <si>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</si>
  <si>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</si>
  <si>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</si>
  <si>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</si>
  <si>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</si>
  <si>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</si>
  <si>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</si>
  <si>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</si>
  <si>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</si>
  <si>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</si>
  <si>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</si>
  <si>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</si>
  <si>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</si>
  <si>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</si>
  <si>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</si>
  <si>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</si>
  <si>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</si>
  <si>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</si>
  <si>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</si>
  <si>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</si>
  <si>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</si>
  <si>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</si>
  <si>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</si>
  <si>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</si>
  <si>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</si>
  <si>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</si>
  <si>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</si>
  <si>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</si>
  <si>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</si>
  <si>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</si>
  <si>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</si>
  <si>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</si>
  <si>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</si>
  <si>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</si>
  <si>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</si>
  <si>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</si>
  <si>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</si>
  <si>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</si>
  <si>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</si>
  <si>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</si>
  <si>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</si>
  <si>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</si>
  <si>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</si>
  <si>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</si>
  <si>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</si>
  <si>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</si>
  <si>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</si>
  <si>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</si>
  <si>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</si>
  <si>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</si>
  <si>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</si>
  <si>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</si>
  <si>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</si>
  <si>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</si>
  <si>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</si>
  <si>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</si>
  <si>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</si>
  <si>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</si>
  <si>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</si>
  <si>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</si>
  <si>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</si>
  <si>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</si>
  <si>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</si>
  <si>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</si>
  <si>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</si>
  <si>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</si>
  <si>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</si>
  <si>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</si>
  <si>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</si>
  <si>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</si>
  <si>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</si>
  <si>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</si>
  <si>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</si>
  <si>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</si>
  <si>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</si>
  <si>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</si>
  <si>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</si>
  <si>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</si>
  <si>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</si>
  <si>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</si>
  <si>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</si>
  <si>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</si>
  <si>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</si>
  <si>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</si>
  <si>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</si>
  <si>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</si>
  <si>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</si>
  <si>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</si>
  <si>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</si>
  <si>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</si>
  <si>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</si>
  <si>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</si>
  <si>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</si>
  <si>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</si>
  <si>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</si>
  <si>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</si>
  <si>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</si>
  <si>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</si>
  <si>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</si>
  <si>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</si>
  <si>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</si>
  <si>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</si>
  <si>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</si>
  <si>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</si>
  <si>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</si>
  <si>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</si>
  <si>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</si>
  <si>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</si>
  <si>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</si>
  <si>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</si>
  <si>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</si>
  <si>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</si>
  <si>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</si>
  <si>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</si>
  <si>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</si>
  <si>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</si>
  <si>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</si>
  <si>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</si>
  <si>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</si>
  <si>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</si>
  <si>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</si>
  <si>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</si>
  <si>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</si>
  <si>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</si>
  <si>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</si>
  <si>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</si>
  <si>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</si>
  <si>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</si>
  <si>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</si>
  <si>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</si>
  <si>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</si>
  <si>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</si>
  <si>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</si>
  <si>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</si>
  <si>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</si>
  <si>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</si>
  <si>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</si>
  <si>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</si>
  <si>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</si>
  <si>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</si>
  <si>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</si>
  <si>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</si>
  <si>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</si>
  <si>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</si>
  <si>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</si>
  <si>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</si>
  <si>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</si>
  <si>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</si>
  <si>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</si>
  <si>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</si>
  <si>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</si>
  <si>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</si>
  <si>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</si>
  <si>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</si>
  <si>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</si>
  <si>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</si>
  <si>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</si>
  <si>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</si>
  <si>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</si>
  <si>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</si>
  <si>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</si>
  <si>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</si>
  <si>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</si>
  <si>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</si>
  <si>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</si>
  <si>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</si>
  <si>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</si>
  <si>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</si>
  <si>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</si>
  <si>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</si>
  <si>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</si>
  <si>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</si>
  <si>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</si>
  <si>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</si>
  <si>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</si>
  <si>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</si>
  <si>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</si>
  <si>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</si>
  <si>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</si>
  <si>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</si>
  <si>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</si>
  <si>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</si>
  <si>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</si>
  <si>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</si>
  <si>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</si>
  <si>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</si>
  <si>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</si>
  <si>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</si>
  <si>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</si>
  <si>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</si>
  <si>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</si>
  <si>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</si>
  <si>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</si>
  <si>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</si>
  <si>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</si>
  <si>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</si>
  <si>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</si>
  <si>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</si>
  <si>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</si>
  <si>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</si>
  <si>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</si>
  <si>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</si>
  <si>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</si>
  <si>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</si>
  <si>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</si>
  <si>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</si>
  <si>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</si>
  <si>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</si>
  <si>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</si>
  <si>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</si>
  <si>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</si>
  <si>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</si>
  <si>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</si>
  <si>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</si>
  <si>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</si>
  <si>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</si>
  <si>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</si>
  <si>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</si>
  <si>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</si>
  <si>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</si>
  <si>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</si>
  <si>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</si>
  <si>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</si>
  <si>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</si>
  <si>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</si>
  <si>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</si>
  <si>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</si>
  <si>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</si>
  <si>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</si>
  <si>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</si>
  <si>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</si>
  <si>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</si>
  <si>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</si>
  <si>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</si>
  <si>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</si>
  <si>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</si>
  <si>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</si>
  <si>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</si>
  <si>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</si>
  <si>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</si>
  <si>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</si>
  <si>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</si>
  <si>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</si>
  <si>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</si>
  <si>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</si>
  <si>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</si>
  <si>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</si>
  <si>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</si>
  <si>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</si>
  <si>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</si>
  <si>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</si>
  <si>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</si>
  <si>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</si>
  <si>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</si>
  <si>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</si>
  <si>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</si>
  <si>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</si>
  <si>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</si>
  <si>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</si>
  <si>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</si>
  <si>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</si>
  <si>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</si>
  <si>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</si>
  <si>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</si>
  <si>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</si>
  <si>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</si>
  <si>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</si>
  <si>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</si>
  <si>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</si>
  <si>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</si>
  <si>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</si>
  <si>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</si>
  <si>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</si>
  <si>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</si>
  <si>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</si>
  <si>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</si>
  <si>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</si>
  <si>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</si>
  <si>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</si>
  <si>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</si>
  <si>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</si>
  <si>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</si>
  <si>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</si>
  <si>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</si>
  <si>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</si>
  <si>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</si>
  <si>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</si>
  <si>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</si>
  <si>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</si>
  <si>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</si>
  <si>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</si>
  <si>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</si>
  <si>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</si>
  <si>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</si>
  <si>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</si>
  <si>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</si>
  <si>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</si>
  <si>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</si>
  <si>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</si>
  <si>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</si>
  <si>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</si>
  <si>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</si>
  <si>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</si>
  <si>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</si>
  <si>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</si>
  <si>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</si>
  <si>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</si>
  <si>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</si>
  <si>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</si>
  <si>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</si>
  <si>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</si>
  <si>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</si>
  <si>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</si>
  <si>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</si>
  <si>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</si>
  <si>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</si>
  <si>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</si>
  <si>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</si>
  <si>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</si>
  <si>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</si>
  <si>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</si>
  <si>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</si>
  <si>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</si>
  <si>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</si>
  <si>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</si>
  <si>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</si>
  <si>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</si>
  <si>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</si>
  <si>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</si>
  <si>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</si>
  <si>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</si>
  <si>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</si>
  <si>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</si>
  <si>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</si>
  <si>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</si>
  <si>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</si>
  <si>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</si>
  <si>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</si>
  <si>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</si>
  <si>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</si>
  <si>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</si>
  <si>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</si>
  <si>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</si>
  <si>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</si>
  <si>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</si>
  <si>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</si>
  <si>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</si>
  <si>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</si>
  <si>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</si>
  <si>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</si>
  <si>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</si>
  <si>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</si>
  <si>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</si>
  <si>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</si>
  <si>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</si>
  <si>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</si>
  <si>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</si>
  <si>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</si>
  <si>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</si>
  <si>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</si>
  <si>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</si>
  <si>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</si>
  <si>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</si>
  <si>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</si>
  <si>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</si>
  <si>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</si>
  <si>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</si>
  <si>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</si>
  <si>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</si>
  <si>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</si>
  <si>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</si>
  <si>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</si>
  <si>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</si>
  <si>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</si>
  <si>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</si>
  <si>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</si>
  <si>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</si>
  <si>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</si>
  <si>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</si>
  <si>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</si>
  <si>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</si>
  <si>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</si>
  <si>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</si>
  <si>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</si>
  <si>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</si>
  <si>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</si>
  <si>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</si>
  <si>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</si>
  <si>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</si>
  <si>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</si>
  <si>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</si>
  <si>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</si>
  <si>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</si>
  <si>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</si>
  <si>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</si>
  <si>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</si>
  <si>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</si>
  <si>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</si>
  <si>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</si>
  <si>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</si>
  <si>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</si>
  <si>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</si>
  <si>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</si>
  <si>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</si>
  <si>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</si>
  <si>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</si>
  <si>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</si>
  <si>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</si>
  <si>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</si>
  <si>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</si>
  <si>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</si>
  <si>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</si>
  <si>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</si>
  <si>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</si>
  <si>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</si>
  <si>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</si>
  <si>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</si>
  <si>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</si>
  <si>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</si>
  <si>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</si>
  <si>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</si>
  <si>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</si>
  <si>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</si>
  <si>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</si>
  <si>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</si>
  <si>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</si>
  <si>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</si>
  <si>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</si>
  <si>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</si>
  <si>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</si>
  <si>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</si>
  <si>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</si>
  <si>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</si>
  <si>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</si>
  <si>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</si>
  <si>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</si>
  <si>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</si>
  <si>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</si>
  <si>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</si>
  <si>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</si>
  <si>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</si>
  <si>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</si>
  <si>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</si>
  <si>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</si>
  <si>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</si>
  <si>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</si>
  <si>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</si>
  <si>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</si>
  <si>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</si>
  <si>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</si>
  <si>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</si>
  <si>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</si>
  <si>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</si>
  <si>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</si>
  <si>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</si>
  <si>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</si>
  <si>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</si>
  <si>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</si>
  <si>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</si>
  <si>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</si>
  <si>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</si>
  <si>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</si>
  <si>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</si>
  <si>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</si>
  <si>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</si>
  <si>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</si>
  <si>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</si>
  <si>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</si>
  <si>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</si>
  <si>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</si>
  <si>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</si>
  <si>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</si>
  <si>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</si>
  <si>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</si>
  <si>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</si>
  <si>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</si>
  <si>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</si>
  <si>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</si>
  <si>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</si>
  <si>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</si>
  <si>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</si>
  <si>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</si>
  <si>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</si>
  <si>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</si>
  <si>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</si>
  <si>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</si>
  <si>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</si>
  <si>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</si>
  <si>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</si>
  <si>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</si>
  <si>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</si>
  <si>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</si>
  <si>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</si>
  <si>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</si>
  <si>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</si>
  <si>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</si>
  <si>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</si>
  <si>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</si>
  <si>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</si>
  <si>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</si>
  <si>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</si>
  <si>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</si>
  <si>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</si>
  <si>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</si>
  <si>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</si>
  <si>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</si>
  <si>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</si>
  <si>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</si>
  <si>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</si>
  <si>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</si>
  <si>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</si>
  <si>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</si>
  <si>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</si>
  <si>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</si>
  <si>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</si>
  <si>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</si>
  <si>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</si>
  <si>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</si>
  <si>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</si>
  <si>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</si>
  <si>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</si>
  <si>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</si>
  <si>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</si>
  <si>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</si>
  <si>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</si>
  <si>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</si>
  <si>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</si>
  <si>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</si>
  <si>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</si>
  <si>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</si>
  <si>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</si>
  <si>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</si>
  <si>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</si>
  <si>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</si>
  <si>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</si>
  <si>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</si>
  <si>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</si>
  <si>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</si>
  <si>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</si>
  <si>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</si>
  <si>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</si>
  <si>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</si>
  <si>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</si>
  <si>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</si>
  <si>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</si>
  <si>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</si>
  <si>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</si>
  <si>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</si>
  <si>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</si>
  <si>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</si>
  <si>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</si>
  <si>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</si>
  <si>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</si>
  <si>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</si>
  <si>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</si>
  <si>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</si>
  <si>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</si>
  <si>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</si>
  <si>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</si>
  <si>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</si>
  <si>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</si>
  <si>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</si>
  <si>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</si>
  <si>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</si>
  <si>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</si>
  <si>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</si>
  <si>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</si>
  <si>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</si>
  <si>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</si>
  <si>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</si>
  <si>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</si>
  <si>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</si>
  <si>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</si>
  <si>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</si>
  <si>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</si>
  <si>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</si>
  <si>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</si>
  <si>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</si>
  <si>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</si>
  <si>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</si>
  <si>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</si>
  <si>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</si>
  <si>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</si>
  <si>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</si>
  <si>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</si>
  <si>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</si>
  <si>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</si>
  <si>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</si>
  <si>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</si>
  <si>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</si>
  <si>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</si>
  <si>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</si>
  <si>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</si>
  <si>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</si>
  <si>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</si>
  <si>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</si>
  <si>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</si>
  <si>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</si>
  <si>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</si>
  <si>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</si>
  <si>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</si>
  <si>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</si>
  <si>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</si>
  <si>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</si>
  <si>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</si>
  <si>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</si>
  <si>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</si>
  <si>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</si>
  <si>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</si>
  <si>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</si>
  <si>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</si>
  <si>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</si>
  <si>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</si>
  <si>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</si>
  <si>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</si>
  <si>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</si>
  <si>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</si>
  <si>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</si>
  <si>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</si>
  <si>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</si>
  <si>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</si>
  <si>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</si>
  <si>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</si>
  <si>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</si>
  <si>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</si>
  <si>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</si>
  <si>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</si>
  <si>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</si>
  <si>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</si>
  <si>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</si>
  <si>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</si>
  <si>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</si>
  <si>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</si>
  <si>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</si>
  <si>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</si>
  <si>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</si>
  <si>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</si>
  <si>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</si>
  <si>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</si>
  <si>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</si>
  <si>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</si>
  <si>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</si>
  <si>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</si>
  <si>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</si>
  <si>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</si>
  <si>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</si>
  <si>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</si>
  <si>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</si>
  <si>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</si>
  <si>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</si>
  <si>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</si>
  <si>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</si>
  <si>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</si>
  <si>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</si>
  <si>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</si>
  <si>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</si>
  <si>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</si>
  <si>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</si>
  <si>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</si>
  <si>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</si>
  <si>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</si>
  <si>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</si>
  <si>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</si>
  <si>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</si>
  <si>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</si>
  <si>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</si>
  <si>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</si>
  <si>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</si>
  <si>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</si>
  <si>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</si>
  <si>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</si>
  <si>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</si>
  <si>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</si>
  <si>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</si>
  <si>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</si>
  <si>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</si>
  <si>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</si>
  <si>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</si>
  <si>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</si>
  <si>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</si>
  <si>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</si>
  <si>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</si>
  <si>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</si>
  <si>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</si>
  <si>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</si>
  <si>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</si>
  <si>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</si>
  <si>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</si>
  <si>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</si>
  <si>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</si>
  <si>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</si>
  <si>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</si>
  <si>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</si>
  <si>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</si>
  <si>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</si>
  <si>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</si>
  <si>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</si>
  <si>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</si>
  <si>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</si>
  <si>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</si>
  <si>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</si>
  <si>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</si>
  <si>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</si>
  <si>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</si>
  <si>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</si>
  <si>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</si>
  <si>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</si>
  <si>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</si>
  <si>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</si>
  <si>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</si>
  <si>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</si>
  <si>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</si>
  <si>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</si>
  <si>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</si>
  <si>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</si>
  <si>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</si>
  <si>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</si>
  <si>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</si>
  <si>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</si>
  <si>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</si>
  <si>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</si>
  <si>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</si>
  <si>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</si>
  <si>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</si>
  <si>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</si>
  <si>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</si>
  <si>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</si>
  <si>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</si>
  <si>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</si>
  <si>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</si>
  <si>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</si>
  <si>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</si>
  <si>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</si>
  <si>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</si>
  <si>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</si>
  <si>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</si>
  <si>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</si>
  <si>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</si>
  <si>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</si>
  <si>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</si>
  <si>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</si>
  <si>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</si>
  <si>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</si>
  <si>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</si>
  <si>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</si>
  <si>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</si>
  <si>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</si>
  <si>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</si>
  <si>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</si>
  <si>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</si>
  <si>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</si>
  <si>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</si>
  <si>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</si>
  <si>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</si>
  <si>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</si>
  <si>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</si>
  <si>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</si>
  <si>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</si>
  <si>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</si>
  <si>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</si>
  <si>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</si>
  <si>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</si>
  <si>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</si>
  <si>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</si>
  <si>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</si>
  <si>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</si>
  <si>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</si>
  <si>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</si>
  <si>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</si>
  <si>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</si>
  <si>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</si>
  <si>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</si>
  <si>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</si>
  <si>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</si>
  <si>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</si>
  <si>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</si>
  <si>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</si>
  <si>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</si>
  <si>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</si>
  <si>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</si>
  <si>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</si>
  <si>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</si>
  <si>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</si>
  <si>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</si>
  <si>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</si>
  <si>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</si>
  <si>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</si>
  <si>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</si>
  <si>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</si>
  <si>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</si>
  <si>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</si>
  <si>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</si>
  <si>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</si>
  <si>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</si>
  <si>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</si>
  <si>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</si>
  <si>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</si>
  <si>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</si>
  <si>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</si>
  <si>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</si>
  <si>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</si>
  <si>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</si>
  <si>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</si>
  <si>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</si>
  <si>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</si>
  <si>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</si>
  <si>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</si>
  <si>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</si>
  <si>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</si>
  <si>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</si>
  <si>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</si>
  <si>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</si>
  <si>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</si>
  <si>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</si>
  <si>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</si>
  <si>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</si>
  <si>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</si>
  <si>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</si>
  <si>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</si>
  <si>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</si>
  <si>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</si>
  <si>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</si>
  <si>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</si>
  <si>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</si>
  <si>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</si>
  <si>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</si>
  <si>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</si>
  <si>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</si>
  <si>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</si>
  <si>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</si>
  <si>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</si>
  <si>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</si>
  <si>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</si>
  <si>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</si>
  <si>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</si>
  <si>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</si>
  <si>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</si>
  <si>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</si>
  <si>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</si>
  <si>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</si>
  <si>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</si>
  <si>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</si>
  <si>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</si>
  <si>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</si>
  <si>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</si>
  <si>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</si>
  <si>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</si>
  <si>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</si>
  <si>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</si>
  <si>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</si>
  <si>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</si>
  <si>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</si>
  <si>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</si>
  <si>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</si>
  <si>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</si>
  <si>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</si>
  <si>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</si>
  <si>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</si>
  <si>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</si>
  <si>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</si>
  <si>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</si>
  <si>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</si>
  <si>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</si>
  <si>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</si>
  <si>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</si>
  <si>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</si>
  <si>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</si>
  <si>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</si>
  <si>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</si>
  <si>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</si>
  <si>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</si>
  <si>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</si>
  <si>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</si>
  <si>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</si>
  <si>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</si>
  <si>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</si>
  <si>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</si>
  <si>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</si>
  <si>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</si>
  <si>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</si>
  <si>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</si>
  <si>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</si>
  <si>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</si>
  <si>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</si>
  <si>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</si>
  <si>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</si>
  <si>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</si>
  <si>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</si>
  <si>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</si>
  <si>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</si>
  <si>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</si>
  <si>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</si>
  <si>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</si>
  <si>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</si>
  <si>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</si>
  <si>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</si>
  <si>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</si>
  <si>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</si>
  <si>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</si>
  <si>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</si>
  <si>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</si>
  <si>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</si>
  <si>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</si>
  <si>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</si>
  <si>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</si>
  <si>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</si>
  <si>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</si>
  <si>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</si>
  <si>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</si>
  <si>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</si>
  <si>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</si>
  <si>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</si>
  <si>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</si>
  <si>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</si>
  <si>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</si>
  <si>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</si>
  <si>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</si>
  <si>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</si>
  <si>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</si>
  <si>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</si>
  <si>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</si>
  <si>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</si>
  <si>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</si>
  <si>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</si>
  <si>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</si>
  <si>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</si>
  <si>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</si>
  <si>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</si>
  <si>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</si>
  <si>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</si>
  <si>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</si>
  <si>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</si>
  <si>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</si>
  <si>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</si>
  <si>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</si>
  <si>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</si>
  <si>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</si>
  <si>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</si>
  <si>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</si>
  <si>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</si>
  <si>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</si>
  <si>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</si>
  <si>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</si>
  <si>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</si>
  <si>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</si>
  <si>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</si>
  <si>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</si>
  <si>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</si>
  <si>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</si>
  <si>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</si>
  <si>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</si>
  <si>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</si>
  <si>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</si>
  <si>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</si>
  <si>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</si>
  <si>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</si>
  <si>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</si>
  <si>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</si>
  <si>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</si>
  <si>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</si>
  <si>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</si>
  <si>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</si>
  <si>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</si>
  <si>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</si>
  <si>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</si>
  <si>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</si>
  <si>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</si>
  <si>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</si>
  <si>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</si>
  <si>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</si>
  <si>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</si>
  <si>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</si>
  <si>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</si>
  <si>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</si>
  <si>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</si>
  <si>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</si>
  <si>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</si>
  <si>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</si>
  <si>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</si>
  <si>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</si>
  <si>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</si>
  <si>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</si>
  <si>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</si>
  <si>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</si>
  <si>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</si>
  <si>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</si>
  <si>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</si>
  <si>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</si>
  <si>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</si>
  <si>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</si>
  <si>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</si>
  <si>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</si>
  <si>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</si>
  <si>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</si>
  <si>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</si>
  <si>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</si>
  <si>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</si>
  <si>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</si>
  <si>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</si>
  <si>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</si>
  <si>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</si>
  <si>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</si>
  <si>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</si>
  <si>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</si>
  <si>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</si>
  <si>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</si>
  <si>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</si>
  <si>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</si>
  <si>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</si>
  <si>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</si>
  <si>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</si>
  <si>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</si>
  <si>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</si>
  <si>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</si>
  <si>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</si>
  <si>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</si>
  <si>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</si>
  <si>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</si>
  <si>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</si>
  <si>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</si>
  <si>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</si>
  <si>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</si>
  <si>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</si>
  <si>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</si>
  <si>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</si>
  <si>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</si>
  <si>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</si>
  <si>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</si>
  <si>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</si>
  <si>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</si>
  <si>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</si>
  <si>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</si>
  <si>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</si>
  <si>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</si>
  <si>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</si>
  <si>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</si>
  <si>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</si>
  <si>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</si>
  <si>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</si>
  <si>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</si>
  <si>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</si>
  <si>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</si>
  <si>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</si>
  <si>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</si>
  <si>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</si>
  <si>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</si>
  <si>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</si>
  <si>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</si>
  <si>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</si>
  <si>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</si>
  <si>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</si>
  <si>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</si>
  <si>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</si>
  <si>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</si>
  <si>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</si>
  <si>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</si>
  <si>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</si>
  <si>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</si>
  <si>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</si>
  <si>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</si>
  <si>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</si>
  <si>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</si>
  <si>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</si>
  <si>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</si>
  <si>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</si>
  <si>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</si>
  <si>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</si>
  <si>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</si>
  <si>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</si>
  <si>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</si>
  <si>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</si>
  <si>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</si>
  <si>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</si>
  <si>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</si>
  <si>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</si>
  <si>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</si>
  <si>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</si>
  <si>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</si>
  <si>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</si>
  <si>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</si>
  <si>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</si>
  <si>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</si>
  <si>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</si>
  <si>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</si>
  <si>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</si>
  <si>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</si>
  <si>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</si>
  <si>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</si>
  <si>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</si>
  <si>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</si>
  <si>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</si>
  <si>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</si>
  <si>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</si>
  <si>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</si>
  <si>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</si>
  <si>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</si>
  <si>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</si>
  <si>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</si>
  <si>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</si>
  <si>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</si>
  <si>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</si>
  <si>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</si>
  <si>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</si>
  <si>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</si>
  <si>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</si>
  <si>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</si>
  <si>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</si>
  <si>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</si>
  <si>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</si>
  <si>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</si>
  <si>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</si>
  <si>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</si>
  <si>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</si>
  <si>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</si>
  <si>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</si>
  <si>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</si>
  <si>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</si>
  <si>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</si>
  <si>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</si>
  <si>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</si>
  <si>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</si>
  <si>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</si>
  <si>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</si>
  <si>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</si>
  <si>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</si>
  <si>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</si>
  <si>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</si>
  <si>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</si>
  <si>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</si>
  <si>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</si>
  <si>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</si>
  <si>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</si>
  <si>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</si>
  <si>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</si>
  <si>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</si>
  <si>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</si>
  <si>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</si>
  <si>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</si>
  <si>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</si>
  <si>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</si>
  <si>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</si>
  <si>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</si>
  <si>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</si>
  <si>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</si>
  <si>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</si>
  <si>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</si>
  <si>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</si>
  <si>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</si>
  <si>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</si>
  <si>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</si>
  <si>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</si>
  <si>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</si>
  <si>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</si>
  <si>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</si>
  <si>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</si>
  <si>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</si>
  <si>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</si>
  <si>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</si>
  <si>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</si>
  <si>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</si>
  <si>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</si>
  <si>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</si>
  <si>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</si>
  <si>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</si>
  <si>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</si>
  <si>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</si>
  <si>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</si>
  <si>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</si>
  <si>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</si>
  <si>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</si>
  <si>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</si>
  <si>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</si>
  <si>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</si>
  <si>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</si>
  <si>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</si>
  <si>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</si>
  <si>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</si>
  <si>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</si>
  <si>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</si>
  <si>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</si>
  <si>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</si>
  <si>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</si>
  <si>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</si>
  <si>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</si>
  <si>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</si>
  <si>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</si>
  <si>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</si>
  <si>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</si>
  <si>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</si>
  <si>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</si>
  <si>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</si>
  <si>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</si>
  <si>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</si>
  <si>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</si>
  <si>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</si>
  <si>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</si>
  <si>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</si>
  <si>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</si>
  <si>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</si>
  <si>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</si>
  <si>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</si>
  <si>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</si>
  <si>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</si>
  <si>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</si>
  <si>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</si>
  <si>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</si>
  <si>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</si>
  <si>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</si>
  <si>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</si>
  <si>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</si>
  <si>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</si>
  <si>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</si>
  <si>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</si>
  <si>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</si>
  <si>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</si>
  <si>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</si>
  <si>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</si>
  <si>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</si>
  <si>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</si>
  <si>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</si>
  <si>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</si>
  <si>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</si>
  <si>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</si>
  <si>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</si>
  <si>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</si>
  <si>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</si>
  <si>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</si>
  <si>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</si>
  <si>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</si>
  <si>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</si>
  <si>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</si>
  <si>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</si>
  <si>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</si>
  <si>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</si>
  <si>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</si>
  <si>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</si>
  <si>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</si>
  <si>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</si>
  <si>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</si>
  <si>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</si>
  <si>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</si>
  <si>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</si>
  <si>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</si>
  <si>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</si>
  <si>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</si>
  <si>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</si>
  <si>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</si>
  <si>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</si>
  <si>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</si>
  <si>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</si>
  <si>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</si>
  <si>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</si>
  <si>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</si>
  <si>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</si>
  <si>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</si>
  <si>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</si>
  <si>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</si>
  <si>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</si>
  <si>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</si>
  <si>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</si>
  <si>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</si>
  <si>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</si>
  <si>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</si>
  <si>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</si>
  <si>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</si>
  <si>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</si>
  <si>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</si>
  <si>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</si>
  <si>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</si>
  <si>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</si>
  <si>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</si>
  <si>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</si>
  <si>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</si>
  <si>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</si>
  <si>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</si>
  <si>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</si>
  <si>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</si>
  <si>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</si>
  <si>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</si>
  <si>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</si>
  <si>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</si>
  <si>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</si>
  <si>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</si>
  <si>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</si>
  <si>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</si>
  <si>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</si>
  <si>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</si>
  <si>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</si>
  <si>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</si>
  <si>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</si>
  <si>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</si>
  <si>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</si>
  <si>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</si>
  <si>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</si>
  <si>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</si>
  <si>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</si>
  <si>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</si>
  <si>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</si>
  <si>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</si>
  <si>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</si>
  <si>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</si>
  <si>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</si>
  <si>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</si>
  <si>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</si>
  <si>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</si>
  <si>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</si>
  <si>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</si>
  <si>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</si>
  <si>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</si>
  <si>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</si>
  <si>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</si>
  <si>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</si>
  <si>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</si>
  <si>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</si>
  <si>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</si>
  <si>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</si>
  <si>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</si>
  <si>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</si>
  <si>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</si>
  <si>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</si>
  <si>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</si>
  <si>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</si>
  <si>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</si>
  <si>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</si>
  <si>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</si>
  <si>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</si>
  <si>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</si>
  <si>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</si>
  <si>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</si>
  <si>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</si>
  <si>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</si>
  <si>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</si>
  <si>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</si>
  <si>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</si>
  <si>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</si>
  <si>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</si>
  <si>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</si>
  <si>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</si>
  <si>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</si>
  <si>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</si>
  <si>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</si>
  <si>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</si>
  <si>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</si>
  <si>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</si>
  <si>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</si>
  <si>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</si>
  <si>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</si>
  <si>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</si>
  <si>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</si>
  <si>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</si>
  <si>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</si>
  <si>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</si>
  <si>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</si>
  <si>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</si>
  <si>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</si>
  <si>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</si>
  <si>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</si>
  <si>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</si>
  <si>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</si>
  <si>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</si>
  <si>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</si>
  <si>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</si>
  <si>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</si>
  <si>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</si>
  <si>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</si>
  <si>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</si>
  <si>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</si>
  <si>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</si>
  <si>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</si>
  <si>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</si>
  <si>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</si>
  <si>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</si>
  <si>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</si>
  <si>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</si>
  <si>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</si>
  <si>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</si>
  <si>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</si>
  <si>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</si>
  <si>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</si>
  <si>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</si>
  <si>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</si>
  <si>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</si>
  <si>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</si>
  <si>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</si>
  <si>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</si>
  <si>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</si>
  <si>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</si>
  <si>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</si>
  <si>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</si>
  <si>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</si>
  <si>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</si>
  <si>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</si>
  <si>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</si>
  <si>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</si>
  <si>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</si>
  <si>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</si>
  <si>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</si>
  <si>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</si>
  <si>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</si>
  <si>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</si>
  <si>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</si>
  <si>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</si>
  <si>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</si>
  <si>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</si>
  <si>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</si>
  <si>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</si>
  <si>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</si>
  <si>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</si>
  <si>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</si>
  <si>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</si>
  <si>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</si>
  <si>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</si>
  <si>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</si>
  <si>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</si>
  <si>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</si>
  <si>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</si>
  <si>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</si>
  <si>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</si>
  <si>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</si>
  <si>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</si>
  <si>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</si>
  <si>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</si>
  <si>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</si>
  <si>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</si>
  <si>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</si>
  <si>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</si>
  <si>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</si>
  <si>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</si>
  <si>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</si>
  <si>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</si>
  <si>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</si>
  <si>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</si>
  <si>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</si>
  <si>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</si>
  <si>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</si>
  <si>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</si>
  <si>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</si>
  <si>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</si>
  <si>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</si>
  <si>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</si>
  <si>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</si>
  <si>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</si>
  <si>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</si>
  <si>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</si>
  <si>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</si>
  <si>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</si>
  <si>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</si>
  <si>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</si>
  <si>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</si>
  <si>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</si>
  <si>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</si>
  <si>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</si>
  <si>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</si>
  <si>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</si>
  <si>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</si>
  <si>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</si>
  <si>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</si>
  <si>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</si>
  <si>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</si>
  <si>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</si>
  <si>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</si>
  <si>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</si>
  <si>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</si>
  <si>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</si>
  <si>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</si>
  <si>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</si>
  <si>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</si>
  <si>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</si>
  <si>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</si>
  <si>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</si>
  <si>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</si>
  <si>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</si>
  <si>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</si>
  <si>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</si>
  <si>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</si>
  <si>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</si>
  <si>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</si>
  <si>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</si>
  <si>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</si>
  <si>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</si>
  <si>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</si>
  <si>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</si>
  <si>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</si>
  <si>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</si>
  <si>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</si>
  <si>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</si>
  <si>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</si>
  <si>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</si>
  <si>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</si>
  <si>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</si>
  <si>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</si>
  <si>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</si>
  <si>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</si>
  <si>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</si>
  <si>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</si>
  <si>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</si>
  <si>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</si>
  <si>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</si>
  <si>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</si>
  <si>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</si>
  <si>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</si>
  <si>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</si>
  <si>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</si>
  <si>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</si>
  <si>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</si>
  <si>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</si>
  <si>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</si>
  <si>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</si>
  <si>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</si>
  <si>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</si>
  <si>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</si>
  <si>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</si>
  <si>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</si>
  <si>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</si>
  <si>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</si>
  <si>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</si>
  <si>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</si>
  <si>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</si>
  <si>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</si>
  <si>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</si>
  <si>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</si>
  <si>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</si>
  <si>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</si>
  <si>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</si>
  <si>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</si>
  <si>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</si>
  <si>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</si>
  <si>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</si>
  <si>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</si>
  <si>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</si>
  <si>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</si>
  <si>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</si>
  <si>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</si>
  <si>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</si>
  <si>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</si>
  <si>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</si>
  <si>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</si>
  <si>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</si>
  <si>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</si>
  <si>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</si>
  <si>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</si>
  <si>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</si>
  <si>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</si>
  <si>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</si>
  <si>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</si>
  <si>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</si>
  <si>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</si>
  <si>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</si>
  <si>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</si>
  <si>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</si>
  <si>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</si>
  <si>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</si>
  <si>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</si>
  <si>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</si>
  <si>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</si>
  <si>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</si>
  <si>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</si>
  <si>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</si>
  <si>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</si>
  <si>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</si>
  <si>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</si>
  <si>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</si>
  <si>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</si>
  <si>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</si>
  <si>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</si>
  <si>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</si>
  <si>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</si>
  <si>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</si>
  <si>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</si>
  <si>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</si>
  <si>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</si>
  <si>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</si>
  <si>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</si>
  <si>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</si>
  <si>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</si>
  <si>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</si>
  <si>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</si>
  <si>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</si>
  <si>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</si>
  <si>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</si>
  <si>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</si>
  <si>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</si>
  <si>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</si>
  <si>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</si>
  <si>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</si>
  <si>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</si>
  <si>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</si>
  <si>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</si>
  <si>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</si>
  <si>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</si>
  <si>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</si>
  <si>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</si>
  <si>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</si>
  <si>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</si>
  <si>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</si>
  <si>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</si>
  <si>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</si>
  <si>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</si>
  <si>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</si>
  <si>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</si>
  <si>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</si>
  <si>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</si>
  <si>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</si>
  <si>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</si>
  <si>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</si>
  <si>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</si>
  <si>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</si>
  <si>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</si>
  <si>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</si>
  <si>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</si>
  <si>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</si>
  <si>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</si>
  <si>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</si>
  <si>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</si>
  <si>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</si>
  <si>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</si>
  <si>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</si>
  <si>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</si>
  <si>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</si>
  <si>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</si>
  <si>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</si>
  <si>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</si>
  <si>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</si>
  <si>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</si>
  <si>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</si>
  <si>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</si>
  <si>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</si>
  <si>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</si>
  <si>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</si>
  <si>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</si>
  <si>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</si>
  <si>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</si>
  <si>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</si>
  <si>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</si>
  <si>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</si>
  <si>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</si>
  <si>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</si>
  <si>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</si>
  <si>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</si>
  <si>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</si>
  <si>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</si>
  <si>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</si>
  <si>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</si>
  <si>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</si>
  <si>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</si>
  <si>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</si>
  <si>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</si>
  <si>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</si>
  <si>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</si>
  <si>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</si>
  <si>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</si>
  <si>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</si>
  <si>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</si>
  <si>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</si>
  <si>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</si>
  <si>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</si>
  <si>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</si>
  <si>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</si>
  <si>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</si>
  <si>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</si>
  <si>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</si>
  <si>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</si>
  <si>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</si>
  <si>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</si>
  <si>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</si>
  <si>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</si>
  <si>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</si>
  <si>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</si>
  <si>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</si>
  <si>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</si>
  <si>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</si>
  <si>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</si>
  <si>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</si>
  <si>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</si>
  <si>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</si>
  <si>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</si>
  <si>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</si>
  <si>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</si>
  <si>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</si>
  <si>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</si>
  <si>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</si>
  <si>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</si>
  <si>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</si>
  <si>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</si>
  <si>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</si>
  <si>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</si>
  <si>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</si>
  <si>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</si>
  <si>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</si>
  <si>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</si>
  <si>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</si>
  <si>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</si>
  <si>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</si>
  <si>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</si>
  <si>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</si>
  <si>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</si>
  <si>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</si>
  <si>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</si>
  <si>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</si>
  <si>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</si>
  <si>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</si>
  <si>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</si>
  <si>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</si>
  <si>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</si>
  <si>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</si>
  <si>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</si>
  <si>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</si>
  <si>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</si>
  <si>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</si>
  <si>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</si>
  <si>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</si>
  <si>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</si>
  <si>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</si>
  <si>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</si>
  <si>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</si>
  <si>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</si>
  <si>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</si>
  <si>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</si>
  <si>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</si>
  <si>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</si>
  <si>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</si>
  <si>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</si>
  <si>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</si>
  <si>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</si>
  <si>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</si>
  <si>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</si>
  <si>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</si>
  <si>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</si>
  <si>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</si>
  <si>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</si>
  <si>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</si>
  <si>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</si>
  <si>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</si>
  <si>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</si>
  <si>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</si>
  <si>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</si>
  <si>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</si>
  <si>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</si>
  <si>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</si>
  <si>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</si>
  <si>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</si>
  <si>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</si>
  <si>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</si>
  <si>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</si>
  <si>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</si>
  <si>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</si>
  <si>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</si>
  <si>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</si>
  <si>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</si>
  <si>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</si>
  <si>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</si>
  <si>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</si>
  <si>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</si>
  <si>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</si>
  <si>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</si>
  <si>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</si>
  <si>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</si>
  <si>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</si>
  <si>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</si>
  <si>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</si>
  <si>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</si>
  <si>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</si>
  <si>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</si>
  <si>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</si>
  <si>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</si>
  <si>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</si>
  <si>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</si>
  <si>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</si>
  <si>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</si>
  <si>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</si>
  <si>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</si>
  <si>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</si>
  <si>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</si>
  <si>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</si>
  <si>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</si>
  <si>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</si>
  <si>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</si>
  <si>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</si>
  <si>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</si>
  <si>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</si>
  <si>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</si>
  <si>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</si>
  <si>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</si>
  <si>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</si>
  <si>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</si>
  <si>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</si>
  <si>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</si>
  <si>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</si>
  <si>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</si>
  <si>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</si>
  <si>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</si>
  <si>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</si>
  <si>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</si>
  <si>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</si>
  <si>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</si>
  <si>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</si>
  <si>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</si>
  <si>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</si>
  <si>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</si>
  <si>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</si>
  <si>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</si>
  <si>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</si>
  <si>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</si>
  <si>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</si>
  <si>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</si>
  <si>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</si>
  <si>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</si>
  <si>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</si>
  <si>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</si>
  <si>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</si>
  <si>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</si>
  <si>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</si>
  <si>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</si>
  <si>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</si>
  <si>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</si>
  <si>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</si>
  <si>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</si>
  <si>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</si>
  <si>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</si>
  <si>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</si>
  <si>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</si>
  <si>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</si>
  <si>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</si>
  <si>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</si>
  <si>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</si>
  <si>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</si>
  <si>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</si>
  <si>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</si>
  <si>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</si>
  <si>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</si>
  <si>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</si>
  <si>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</si>
  <si>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</si>
  <si>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</si>
  <si>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</si>
  <si>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</si>
  <si>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</si>
  <si>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</si>
  <si>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</si>
  <si>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</si>
  <si>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</si>
  <si>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</si>
  <si>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</si>
  <si>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</si>
  <si>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</si>
  <si>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</si>
  <si>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</si>
  <si>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</si>
  <si>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</si>
  <si>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</si>
  <si>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</si>
  <si>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</si>
  <si>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</si>
  <si>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</si>
  <si>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</si>
  <si>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</si>
  <si>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</si>
  <si>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</si>
  <si>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</si>
  <si>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</si>
  <si>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</si>
  <si>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</si>
  <si>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</si>
  <si>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</si>
  <si>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</si>
  <si>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</si>
  <si>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</si>
  <si>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</si>
  <si>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</si>
  <si>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</si>
  <si>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</si>
  <si>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</si>
  <si>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</si>
  <si>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</si>
  <si>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</si>
  <si>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</si>
  <si>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</si>
  <si>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</si>
  <si>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</si>
  <si>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</si>
  <si>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</si>
  <si>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</si>
  <si>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</si>
  <si>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</si>
  <si>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</si>
  <si>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</si>
  <si>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</si>
  <si>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</si>
  <si>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</si>
  <si>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</si>
  <si>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</si>
  <si>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</si>
  <si>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</si>
  <si>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</si>
  <si>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</si>
  <si>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</si>
  <si>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</si>
  <si>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</si>
  <si>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</si>
  <si>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</si>
  <si>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</si>
  <si>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</si>
  <si>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</si>
  <si>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</si>
  <si>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</si>
  <si>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</si>
  <si>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</si>
  <si>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</si>
  <si>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</si>
  <si>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</si>
  <si>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</si>
  <si>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</si>
  <si>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</si>
  <si>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</si>
  <si>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</si>
  <si>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</si>
  <si>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</si>
  <si>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</si>
  <si>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</si>
  <si>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</si>
  <si>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</si>
  <si>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</si>
  <si>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</si>
  <si>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</si>
  <si>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</si>
  <si>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</si>
  <si>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</si>
  <si>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</si>
  <si>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</si>
  <si>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</si>
  <si>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</si>
  <si>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</si>
  <si>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</si>
  <si>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</si>
  <si>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</si>
  <si>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</si>
  <si>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</si>
  <si>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</si>
  <si>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</si>
  <si>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</si>
  <si>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</si>
  <si>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</si>
  <si>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</si>
  <si>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</si>
  <si>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</si>
  <si>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</si>
  <si>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</si>
  <si>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</si>
  <si>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</si>
  <si>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</si>
  <si>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</si>
  <si>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</si>
  <si>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</si>
  <si>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</si>
  <si>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</si>
  <si>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</si>
  <si>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</si>
  <si>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</si>
  <si>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</si>
  <si>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</si>
  <si>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</si>
  <si>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</si>
  <si>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</si>
  <si>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</si>
  <si>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</si>
  <si>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</si>
  <si>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</si>
  <si>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</si>
  <si>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</si>
  <si>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</si>
  <si>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</si>
  <si>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</si>
  <si>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</si>
  <si>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</si>
  <si>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</si>
  <si>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</si>
  <si>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</si>
  <si>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</si>
  <si>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</si>
  <si>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</si>
  <si>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</si>
  <si>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</si>
  <si>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</si>
  <si>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</si>
  <si>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</si>
  <si>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</si>
  <si>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</si>
  <si>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</si>
  <si>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</si>
  <si>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</si>
  <si>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</si>
  <si>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</si>
  <si>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</si>
  <si>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</si>
  <si>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</si>
  <si>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</si>
  <si>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</si>
  <si>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</si>
  <si>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</si>
  <si>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</si>
  <si>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</si>
  <si>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</si>
  <si>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</si>
  <si>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</si>
  <si>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</si>
  <si>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</si>
  <si>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</si>
  <si>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</si>
  <si>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</si>
  <si>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</si>
  <si>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</si>
  <si>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</si>
  <si>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</si>
  <si>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</si>
  <si>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</si>
  <si>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</si>
  <si>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</si>
  <si>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</si>
  <si>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</si>
  <si>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</si>
  <si>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</si>
  <si>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</si>
  <si>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</si>
  <si>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</si>
  <si>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</si>
  <si>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</si>
  <si>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</si>
  <si>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</si>
  <si>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</si>
  <si>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</si>
  <si>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</si>
  <si>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</si>
  <si>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</si>
  <si>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</si>
  <si>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</si>
  <si>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</si>
  <si>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</si>
  <si>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</si>
  <si>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</si>
  <si>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</si>
  <si>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</si>
  <si>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</si>
  <si>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</si>
  <si>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</si>
  <si>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</si>
  <si>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</si>
  <si>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</si>
  <si>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</si>
  <si>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</si>
  <si>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</si>
  <si>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</si>
  <si>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</si>
  <si>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</si>
  <si>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</si>
  <si>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</si>
  <si>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</si>
  <si>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</si>
  <si>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</si>
  <si>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</si>
  <si>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</si>
  <si>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</si>
  <si>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</si>
  <si>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</si>
  <si>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</si>
  <si>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</si>
  <si>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</si>
  <si>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</si>
  <si>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</si>
  <si>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</si>
  <si>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</si>
  <si>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</si>
  <si>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</si>
  <si>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</si>
  <si>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</si>
  <si>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</si>
  <si>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</si>
  <si>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</si>
  <si>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</si>
  <si>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</si>
  <si>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</si>
  <si>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</si>
  <si>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</si>
  <si>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</si>
  <si>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</si>
  <si>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</si>
  <si>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</si>
  <si>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</si>
  <si>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</si>
  <si>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</si>
  <si>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</si>
  <si>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</si>
  <si>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</si>
  <si>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</si>
  <si>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</si>
  <si>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</si>
  <si>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</si>
  <si>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</si>
  <si>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</si>
  <si>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</si>
  <si>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</si>
  <si>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</si>
  <si>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</si>
  <si>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</si>
  <si>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</si>
  <si>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</si>
  <si>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</si>
  <si>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</si>
  <si>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</si>
  <si>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</si>
  <si>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</si>
  <si>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</si>
  <si>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</si>
  <si>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</si>
  <si>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</si>
  <si>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</si>
  <si>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</si>
  <si>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</si>
  <si>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</si>
  <si>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</si>
  <si>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</si>
  <si>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</si>
  <si>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</si>
  <si>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</si>
  <si>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</si>
  <si>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</si>
  <si>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</si>
  <si>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</si>
  <si>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</si>
  <si>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</si>
  <si>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</si>
  <si>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</si>
  <si>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</si>
  <si>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</si>
  <si>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</si>
  <si>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</si>
  <si>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</si>
  <si>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</si>
  <si>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</si>
  <si>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</si>
  <si>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</si>
  <si>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</si>
  <si>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</si>
  <si>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</si>
  <si>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</si>
  <si>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</si>
  <si>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</si>
  <si>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</si>
  <si>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</si>
  <si>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</si>
  <si>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</si>
  <si>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</si>
  <si>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</si>
  <si>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</si>
  <si>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</si>
  <si>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</si>
  <si>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</si>
  <si>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</si>
  <si>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</si>
  <si>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</si>
  <si>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</si>
  <si>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</si>
  <si>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</si>
  <si>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</si>
  <si>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</si>
  <si>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</si>
  <si>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</si>
  <si>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</si>
  <si>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</si>
  <si>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</si>
  <si>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</si>
  <si>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</si>
  <si>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</si>
  <si>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</si>
  <si>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</si>
  <si>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</si>
  <si>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</si>
  <si>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</si>
  <si>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</si>
  <si>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</si>
  <si>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</si>
  <si>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</si>
  <si>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</si>
  <si>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</si>
  <si>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</si>
  <si>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</si>
  <si>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</si>
  <si>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</si>
  <si>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</si>
  <si>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</si>
  <si>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</si>
  <si>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</si>
  <si>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</si>
  <si>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</si>
  <si>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</si>
  <si>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</si>
  <si>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</si>
  <si>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</si>
  <si>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</si>
  <si>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</si>
  <si>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</si>
  <si>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</si>
  <si>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</si>
  <si>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</si>
  <si>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</si>
  <si>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</si>
  <si>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</si>
  <si>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</si>
  <si>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</si>
  <si>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</si>
  <si>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</si>
  <si>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</si>
  <si>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</si>
  <si>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</si>
  <si>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</si>
  <si>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</si>
  <si>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</si>
  <si>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</si>
  <si>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</si>
  <si>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</si>
  <si>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</si>
  <si>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</si>
  <si>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</si>
  <si>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</si>
  <si>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</si>
  <si>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</si>
  <si>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</si>
  <si>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</si>
  <si>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</si>
  <si>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</si>
  <si>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</si>
  <si>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</si>
  <si>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</si>
  <si>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</si>
  <si>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</si>
  <si>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</si>
  <si>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</si>
  <si>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</si>
  <si>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</si>
  <si>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</si>
  <si>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</si>
  <si>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</si>
  <si>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</si>
  <si>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</si>
  <si>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</si>
  <si>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</si>
  <si>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</si>
  <si>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</si>
  <si>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</si>
  <si>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</si>
  <si>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</si>
  <si>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</si>
  <si>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</si>
  <si>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</si>
  <si>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</si>
  <si>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</si>
  <si>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</si>
  <si>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</si>
  <si>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</si>
  <si>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</si>
  <si>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</si>
  <si>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</si>
  <si>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</si>
  <si>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</si>
  <si>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</si>
  <si>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</si>
  <si>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</si>
  <si>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</si>
  <si>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</si>
  <si>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</si>
  <si>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</si>
  <si>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</si>
  <si>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</si>
  <si>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</si>
  <si>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</si>
  <si>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</si>
  <si>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</si>
  <si>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</si>
  <si>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</si>
  <si>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</si>
  <si>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</si>
  <si>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</si>
  <si>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</si>
  <si>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</si>
  <si>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</si>
  <si>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</si>
  <si>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</si>
  <si>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</si>
  <si>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</si>
  <si>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</si>
  <si>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</si>
  <si>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</si>
  <si>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</si>
  <si>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</si>
  <si>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</si>
  <si>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</si>
  <si>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</si>
  <si>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</si>
  <si>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</si>
  <si>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</si>
  <si>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</si>
  <si>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</si>
  <si>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</si>
  <si>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</si>
  <si>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</si>
  <si>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</si>
  <si>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</si>
  <si>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</si>
  <si>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</si>
  <si>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</si>
  <si>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</si>
  <si>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</si>
  <si>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</si>
  <si>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</si>
  <si>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</si>
  <si>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</si>
  <si>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</si>
  <si>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</si>
  <si>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</si>
  <si>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</si>
  <si>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</si>
  <si>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</si>
  <si>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</si>
  <si>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</si>
  <si>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</si>
  <si>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</si>
  <si>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</si>
  <si>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</si>
  <si>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</si>
  <si>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</si>
  <si>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</si>
  <si>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</si>
  <si>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</si>
  <si>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</si>
  <si>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</si>
  <si>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</si>
  <si>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</si>
  <si>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</si>
  <si>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</si>
  <si>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</si>
  <si>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</si>
  <si>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</si>
  <si>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</si>
  <si>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</si>
  <si>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</si>
  <si>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</si>
  <si>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</si>
  <si>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</si>
  <si>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</si>
  <si>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</si>
  <si>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</si>
  <si>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</si>
  <si>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</si>
  <si>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</si>
  <si>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</si>
  <si>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</si>
  <si>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</si>
  <si>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</si>
  <si>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</si>
  <si>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</si>
  <si>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</si>
  <si>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</si>
  <si>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</si>
  <si>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</si>
  <si>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</si>
  <si>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</si>
  <si>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</si>
  <si>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</si>
  <si>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</si>
  <si>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</si>
  <si>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</si>
  <si>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</si>
  <si>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</si>
  <si>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</si>
  <si>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</si>
  <si>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</si>
  <si>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</si>
  <si>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</si>
  <si>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</si>
  <si>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</si>
  <si>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</si>
  <si>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</si>
  <si>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</si>
  <si>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</si>
  <si>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</si>
  <si>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</si>
  <si>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</si>
  <si>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</si>
  <si>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</si>
  <si>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</si>
  <si>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</si>
  <si>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</si>
  <si>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</si>
  <si>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</si>
  <si>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</si>
  <si>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</si>
  <si>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</si>
  <si>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</si>
  <si>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</si>
  <si>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</si>
  <si>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</si>
  <si>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</si>
  <si>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</si>
  <si>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</si>
  <si>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</si>
  <si>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</si>
  <si>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</si>
  <si>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</si>
  <si>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</si>
  <si>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</si>
  <si>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</si>
  <si>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</si>
  <si>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</si>
  <si>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</si>
  <si>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</si>
  <si>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</si>
  <si>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</si>
  <si>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</si>
  <si>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</si>
  <si>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</si>
  <si>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</si>
  <si>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</si>
  <si>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</si>
  <si>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</si>
  <si>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</si>
  <si>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</si>
  <si>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</si>
  <si>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</si>
  <si>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</si>
  <si>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</si>
  <si>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</si>
  <si>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</si>
  <si>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</si>
  <si>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</si>
  <si>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</si>
  <si>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</si>
  <si>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</si>
  <si>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</si>
  <si>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</si>
  <si>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</si>
  <si>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</si>
  <si>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</si>
  <si>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</si>
  <si>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</si>
  <si>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</si>
  <si>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</si>
  <si>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</si>
  <si>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</si>
  <si>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</si>
  <si>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</si>
  <si>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</si>
  <si>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</si>
  <si>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</si>
  <si>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</si>
  <si>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</si>
  <si>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</si>
  <si>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</si>
  <si>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</si>
  <si>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</si>
  <si>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</si>
  <si>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</si>
  <si>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</si>
  <si>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</si>
  <si>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</si>
  <si>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</si>
  <si>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</si>
  <si>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</si>
  <si>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</si>
  <si>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</si>
  <si>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</si>
  <si>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</si>
  <si>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</si>
  <si>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</si>
  <si>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</si>
  <si>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</si>
  <si>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</si>
  <si>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</si>
  <si>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</si>
  <si>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</si>
  <si>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</si>
  <si>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</si>
  <si>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</si>
  <si>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</si>
  <si>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</si>
  <si>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</si>
  <si>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</si>
  <si>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</si>
  <si>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</si>
  <si>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</si>
  <si>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</si>
  <si>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</si>
  <si>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</si>
  <si>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</si>
  <si>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</si>
  <si>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</si>
  <si>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</si>
  <si>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</si>
  <si>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</si>
  <si>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</si>
  <si>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</si>
  <si>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</si>
  <si>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</si>
  <si>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</si>
  <si>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</si>
  <si>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</si>
  <si>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</si>
  <si>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</si>
  <si>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</si>
  <si>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</si>
  <si>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</si>
  <si>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</si>
  <si>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</si>
  <si>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</si>
  <si>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</si>
  <si>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</si>
  <si>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</si>
  <si>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</si>
  <si>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</si>
  <si>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</si>
  <si>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</si>
  <si>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</si>
  <si>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</si>
  <si>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</si>
  <si>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</si>
  <si>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</si>
  <si>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</si>
  <si>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</si>
  <si>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</si>
  <si>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</si>
  <si>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</si>
  <si>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</si>
  <si>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</si>
  <si>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</si>
  <si>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</si>
  <si>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</si>
  <si>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</si>
  <si>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</si>
  <si>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</si>
  <si>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</si>
  <si>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</si>
  <si>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</si>
  <si>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</si>
  <si>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</si>
  <si>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</si>
  <si>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</si>
  <si>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</si>
  <si>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</si>
  <si>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</si>
  <si>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</si>
  <si>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</si>
  <si>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</si>
  <si>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</si>
  <si>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</si>
  <si>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</si>
  <si>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</si>
  <si>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</si>
  <si>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</si>
  <si>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</si>
  <si>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</si>
  <si>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</si>
  <si>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</si>
  <si>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</si>
  <si>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</si>
  <si>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</si>
  <si>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</si>
  <si>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</si>
  <si>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</si>
  <si>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</si>
  <si>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</si>
  <si>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</si>
  <si>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</si>
  <si>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</si>
  <si>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</si>
  <si>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</si>
  <si>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</si>
  <si>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</si>
  <si>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</si>
  <si>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</si>
  <si>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</si>
  <si>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</si>
  <si>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</si>
  <si>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</si>
  <si>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</si>
  <si>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</si>
  <si>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</si>
  <si>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</si>
  <si>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</si>
  <si>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</si>
  <si>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</si>
  <si>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</si>
  <si>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</si>
  <si>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</si>
  <si>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</si>
  <si>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</si>
  <si>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</si>
  <si>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</si>
  <si>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</si>
  <si>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</si>
  <si>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</si>
  <si>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</si>
  <si>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</si>
  <si>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</si>
  <si>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</si>
  <si>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</si>
  <si>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</si>
  <si>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</si>
  <si>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</si>
  <si>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</si>
  <si>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</si>
  <si>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</si>
  <si>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</si>
  <si>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</si>
  <si>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</si>
  <si>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</si>
  <si>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</si>
  <si>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</si>
  <si>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</si>
  <si>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</si>
  <si>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</si>
  <si>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</si>
  <si>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</si>
  <si>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</si>
  <si>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</si>
  <si>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</si>
  <si>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</si>
  <si>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</si>
  <si>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</si>
  <si>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</si>
  <si>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</si>
  <si>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</si>
  <si>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</si>
  <si>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</si>
  <si>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</si>
  <si>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</si>
  <si>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</si>
  <si>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</si>
  <si>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</si>
  <si>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</si>
  <si>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</si>
  <si>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</si>
  <si>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</si>
  <si>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</si>
  <si>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</si>
  <si>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</si>
  <si>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</si>
  <si>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</si>
  <si>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</si>
  <si>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</si>
  <si>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</si>
  <si>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</si>
  <si>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</si>
  <si>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</si>
  <si>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</si>
  <si>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</si>
  <si>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</si>
  <si>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</si>
  <si>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</si>
  <si>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</si>
  <si>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</si>
  <si>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</si>
  <si>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</si>
  <si>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</si>
  <si>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</si>
  <si>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</si>
  <si>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</si>
  <si>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</si>
  <si>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</si>
  <si>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</si>
  <si>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</si>
  <si>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</si>
  <si>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</si>
  <si>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</si>
  <si>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</si>
  <si>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</si>
  <si>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</si>
  <si>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</si>
  <si>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</si>
  <si>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</si>
  <si>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</si>
  <si>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</si>
  <si>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</si>
  <si>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</si>
  <si>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</si>
  <si>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</si>
  <si>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</si>
  <si>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</si>
  <si>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</si>
  <si>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</si>
  <si>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</si>
  <si>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</si>
  <si>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</si>
  <si>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</si>
  <si>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</si>
  <si>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</si>
  <si>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</si>
  <si>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</si>
  <si>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</si>
  <si>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</si>
  <si>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</si>
  <si>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</si>
  <si>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</si>
  <si>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</si>
  <si>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</si>
  <si>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</si>
  <si>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</si>
  <si>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</si>
  <si>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</si>
  <si>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</si>
  <si>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</si>
  <si>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</si>
  <si>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</si>
  <si>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</si>
  <si>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</si>
  <si>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</si>
  <si>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</si>
  <si>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</si>
  <si>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</si>
  <si>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</si>
  <si>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</si>
  <si>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</si>
  <si>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</si>
  <si>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</si>
  <si>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</si>
  <si>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</si>
  <si>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</si>
  <si>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</si>
  <si>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</si>
  <si>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</si>
  <si>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</si>
  <si>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</si>
  <si>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</si>
  <si>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</si>
  <si>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</si>
  <si>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</si>
  <si>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</si>
  <si>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</si>
  <si>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</si>
  <si>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</si>
  <si>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</si>
  <si>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</si>
  <si>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</si>
  <si>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</si>
  <si>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</si>
  <si>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</si>
  <si>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</si>
  <si>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</si>
  <si>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</si>
  <si>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</si>
  <si>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</si>
  <si>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</si>
  <si>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</si>
  <si>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</si>
  <si>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</si>
  <si>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</si>
  <si>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</si>
  <si>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</si>
  <si>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</si>
  <si>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</si>
  <si>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</si>
  <si>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</si>
  <si>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</si>
  <si>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</si>
  <si>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</si>
  <si>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</si>
  <si>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</si>
  <si>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</si>
  <si>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</si>
  <si>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</si>
  <si>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</si>
  <si>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</si>
  <si>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</si>
  <si>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</si>
  <si>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</si>
  <si>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</si>
  <si>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</si>
  <si>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</si>
  <si>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</si>
  <si>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</si>
  <si>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</si>
  <si>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</si>
  <si>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</si>
  <si>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</si>
  <si>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</si>
  <si>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</si>
  <si>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</si>
  <si>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</si>
  <si>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</si>
  <si>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</si>
  <si>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</si>
  <si>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</si>
  <si>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</si>
  <si>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</si>
  <si>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</si>
  <si>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</si>
  <si>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</si>
  <si>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</si>
  <si>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</si>
  <si>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</si>
  <si>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</si>
  <si>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</si>
  <si>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</si>
  <si>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</si>
  <si>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</si>
  <si>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</si>
  <si>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</si>
  <si>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</si>
  <si>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</si>
  <si>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</si>
  <si>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</si>
  <si>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</si>
  <si>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</si>
  <si>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</si>
  <si>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</si>
  <si>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</si>
  <si>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</si>
  <si>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</si>
  <si>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</si>
  <si>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</si>
  <si>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</si>
  <si>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</si>
  <si>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</si>
  <si>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</si>
  <si>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</si>
  <si>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</si>
  <si>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</si>
  <si>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</si>
  <si>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</si>
  <si>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</si>
  <si>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</si>
  <si>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</si>
  <si>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</si>
  <si>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</si>
  <si>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</si>
  <si>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</si>
  <si>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</si>
  <si>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</si>
  <si>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</si>
  <si>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</si>
  <si>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</si>
  <si>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</si>
  <si>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</si>
  <si>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</si>
  <si>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</si>
  <si>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</si>
  <si>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</si>
  <si>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</si>
  <si>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</si>
  <si>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</si>
  <si>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</si>
  <si>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</si>
  <si>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</si>
  <si>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</si>
  <si>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</si>
  <si>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</si>
  <si>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</si>
  <si>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</si>
  <si>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</si>
  <si>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</si>
  <si>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</si>
  <si>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</si>
  <si>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</si>
  <si>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</si>
  <si>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</si>
  <si>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</si>
  <si>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</si>
  <si>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</si>
  <si>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</si>
  <si>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</si>
  <si>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</si>
  <si>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</si>
  <si>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</si>
  <si>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</si>
  <si>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</si>
  <si>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</si>
  <si>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</si>
  <si>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</si>
  <si>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</si>
  <si>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</si>
  <si>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</si>
  <si>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</si>
  <si>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</si>
  <si>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</si>
  <si>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</si>
  <si>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</si>
  <si>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</si>
  <si>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</si>
  <si>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</si>
  <si>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</si>
  <si>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</si>
  <si>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</si>
  <si>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</si>
  <si>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</si>
  <si>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</si>
  <si>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</si>
  <si>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</si>
  <si>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</si>
  <si>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</si>
  <si>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</si>
  <si>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</si>
  <si>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</si>
  <si>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</si>
  <si>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</si>
  <si>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</si>
  <si>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</si>
  <si>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</si>
  <si>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</si>
  <si>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</si>
  <si>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</si>
  <si>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</si>
  <si>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</si>
  <si>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</si>
  <si>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</si>
  <si>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</si>
  <si>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</si>
  <si>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</si>
  <si>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</si>
  <si>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</si>
  <si>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</si>
  <si>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</si>
  <si>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</si>
  <si>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</si>
  <si>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</si>
  <si>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</si>
  <si>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</si>
  <si>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</si>
  <si>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</si>
  <si>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</si>
  <si>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</si>
  <si>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</si>
  <si>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</si>
  <si>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</si>
  <si>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</si>
  <si>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</si>
  <si>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</si>
  <si>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</si>
  <si>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</si>
  <si>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</si>
  <si>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</si>
  <si>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</si>
  <si>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</si>
  <si>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</si>
  <si>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</si>
  <si>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</si>
  <si>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</si>
  <si>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</si>
  <si>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</si>
  <si>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</si>
  <si>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</si>
  <si>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</si>
  <si>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</si>
  <si>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</si>
  <si>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</si>
  <si>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</si>
  <si>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</si>
  <si>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</si>
  <si>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</si>
  <si>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</si>
  <si>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</si>
  <si>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</si>
  <si>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</si>
  <si>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</si>
  <si>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</si>
  <si>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</si>
  <si>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</si>
  <si>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</si>
  <si>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</si>
  <si>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</si>
  <si>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</si>
  <si>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</si>
  <si>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</si>
  <si>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</si>
  <si>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</si>
  <si>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</si>
  <si>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</si>
  <si>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</si>
  <si>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</si>
  <si>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</si>
  <si>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</si>
  <si>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</si>
  <si>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</si>
  <si>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</si>
  <si>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</si>
  <si>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</si>
  <si>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</si>
  <si>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</si>
  <si>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</si>
  <si>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</si>
  <si>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</si>
  <si>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</si>
  <si>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</si>
  <si>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</si>
  <si>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</si>
  <si>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</si>
  <si>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</si>
  <si>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</si>
  <si>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</si>
  <si>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</si>
  <si>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</si>
  <si>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</si>
  <si>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</si>
  <si>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</si>
  <si>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</si>
  <si>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</si>
  <si>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</si>
  <si>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</si>
  <si>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</si>
  <si>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</si>
  <si>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</si>
  <si>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</si>
  <si>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</si>
  <si>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</si>
  <si>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</si>
  <si>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</si>
  <si>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</si>
  <si>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</si>
  <si>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</si>
  <si>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</si>
  <si>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</si>
  <si>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</si>
  <si>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</si>
  <si>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</si>
  <si>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</si>
  <si>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</si>
  <si>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</si>
  <si>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</si>
  <si>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</si>
  <si>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</si>
  <si>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</si>
  <si>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</si>
  <si>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</si>
  <si>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</si>
  <si>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</si>
  <si>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</si>
  <si>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</si>
  <si>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</si>
  <si>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</si>
  <si>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</si>
  <si>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</si>
  <si>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</si>
  <si>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</si>
  <si>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</si>
  <si>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</si>
  <si>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</si>
  <si>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</si>
  <si>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</si>
  <si>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</si>
  <si>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</si>
  <si>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</si>
  <si>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</si>
  <si>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</si>
  <si>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</si>
  <si>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</si>
  <si>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</si>
  <si>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</si>
  <si>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</si>
  <si>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</si>
  <si>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</si>
  <si>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</si>
  <si>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</si>
  <si>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</si>
  <si>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</si>
  <si>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</si>
  <si>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</si>
  <si>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</si>
  <si>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</si>
  <si>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</si>
  <si>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</si>
  <si>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</si>
  <si>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</si>
  <si>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</si>
  <si>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</si>
  <si>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</si>
  <si>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</si>
  <si>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</si>
  <si>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</si>
  <si>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</si>
  <si>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</si>
  <si>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</si>
  <si>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</si>
  <si>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</si>
  <si>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</si>
  <si>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</si>
  <si>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</si>
  <si>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</si>
  <si>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</si>
  <si>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</si>
  <si>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</si>
  <si>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</si>
  <si>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</si>
  <si>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</si>
  <si>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</si>
  <si>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</si>
  <si>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</si>
  <si>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</si>
  <si>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</si>
  <si>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</si>
  <si>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</si>
  <si>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</si>
  <si>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</si>
  <si>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</si>
  <si>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</si>
  <si>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</si>
  <si>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</si>
  <si>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</si>
  <si>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</si>
  <si>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</si>
  <si>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</si>
  <si>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</si>
  <si>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</si>
  <si>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</si>
  <si>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</si>
  <si>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</si>
  <si>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</si>
  <si>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</si>
  <si>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</si>
  <si>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</si>
  <si>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</si>
  <si>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</si>
  <si>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</si>
  <si>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</si>
  <si>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</si>
  <si>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</si>
  <si>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</si>
  <si>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</si>
  <si>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</si>
  <si>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</si>
  <si>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</si>
  <si>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</si>
  <si>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</si>
  <si>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</si>
  <si>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</si>
  <si>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</si>
  <si>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</si>
  <si>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</si>
  <si>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</si>
  <si>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</si>
  <si>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</si>
  <si>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</si>
  <si>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</si>
  <si>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</si>
  <si>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</si>
  <si>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</si>
  <si>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</si>
  <si>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</si>
  <si>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</si>
  <si>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</si>
  <si>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</si>
  <si>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</si>
  <si>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</si>
  <si>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</si>
  <si>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</si>
  <si>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</si>
  <si>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</si>
  <si>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</si>
  <si>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</si>
  <si>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</si>
  <si>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</si>
  <si>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</si>
  <si>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</si>
  <si>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</si>
  <si>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</si>
  <si>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</si>
  <si>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</si>
  <si>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</si>
  <si>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</si>
  <si>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</si>
  <si>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</si>
  <si>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</si>
  <si>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</si>
  <si>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</si>
  <si>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</si>
  <si>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</si>
  <si>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</si>
  <si>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</si>
  <si>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</si>
  <si>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</si>
  <si>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</si>
  <si>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</si>
  <si>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</si>
  <si>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</si>
  <si>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</si>
  <si>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</si>
  <si>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</si>
  <si>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</si>
  <si>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</si>
  <si>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</si>
  <si>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</si>
  <si>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</si>
  <si>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</si>
  <si>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</si>
  <si>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</si>
  <si>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</si>
  <si>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</si>
  <si>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</si>
  <si>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</si>
  <si>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</si>
  <si>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</si>
  <si>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</si>
  <si>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</si>
  <si>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</si>
  <si>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</si>
  <si>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</si>
  <si>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</si>
  <si>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</si>
  <si>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</si>
  <si>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</si>
  <si>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</si>
  <si>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</si>
  <si>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</si>
  <si>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</si>
  <si>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</si>
  <si>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</si>
  <si>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</si>
  <si>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</si>
  <si>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</si>
  <si>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</si>
  <si>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</si>
  <si>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</si>
  <si>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</si>
  <si>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</si>
  <si>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</si>
  <si>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</si>
  <si>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</si>
  <si>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</si>
  <si>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</si>
  <si>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</si>
  <si>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</si>
  <si>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</si>
  <si>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</si>
  <si>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</si>
  <si>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</si>
  <si>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</si>
  <si>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</si>
  <si>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</si>
  <si>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</si>
  <si>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</si>
  <si>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</si>
  <si>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</si>
  <si>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</si>
  <si>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</si>
  <si>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</si>
  <si>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</si>
  <si>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</si>
  <si>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</si>
  <si>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</si>
  <si>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</si>
  <si>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</si>
  <si>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</si>
  <si>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</si>
  <si>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</si>
  <si>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</si>
  <si>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</si>
  <si>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</si>
  <si>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</si>
  <si>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</si>
  <si>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</si>
  <si>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</si>
  <si>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</si>
  <si>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</si>
  <si>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</si>
  <si>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</si>
  <si>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</si>
  <si>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</si>
  <si>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</si>
  <si>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</si>
  <si>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</si>
  <si>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</si>
  <si>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</si>
  <si>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</si>
  <si>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</si>
  <si>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</si>
  <si>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</si>
  <si>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</si>
  <si>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</si>
  <si>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</si>
  <si>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</si>
  <si>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</si>
  <si>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</si>
  <si>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</si>
  <si>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</si>
  <si>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</si>
  <si>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</si>
  <si>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</si>
  <si>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</si>
  <si>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</si>
  <si>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</si>
  <si>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</si>
  <si>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</si>
  <si>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</si>
  <si>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</si>
  <si>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</si>
  <si>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</si>
  <si>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</si>
  <si>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</si>
  <si>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</si>
  <si>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</si>
  <si>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</si>
  <si>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</si>
  <si>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</si>
  <si>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</si>
  <si>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</si>
  <si>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</si>
  <si>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</si>
  <si>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</si>
  <si>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</si>
  <si>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</si>
  <si>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</si>
  <si>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</si>
  <si>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</si>
  <si>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</si>
  <si>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</si>
  <si>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</si>
  <si>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</si>
  <si>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</si>
  <si>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</si>
  <si>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</si>
  <si>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</si>
  <si>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</si>
  <si>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</si>
  <si>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</si>
  <si>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</si>
  <si>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</si>
  <si>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</si>
  <si>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</si>
  <si>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</si>
  <si>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</si>
  <si>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</si>
  <si>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</si>
  <si>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</si>
  <si>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</si>
  <si>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</si>
  <si>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</si>
  <si>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</si>
  <si>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</si>
  <si>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</si>
  <si>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</si>
  <si>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</si>
  <si>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</si>
  <si>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</si>
  <si>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</si>
  <si>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</si>
  <si>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</si>
  <si>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</si>
  <si>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</si>
  <si>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</si>
  <si>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</si>
  <si>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</si>
  <si>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</si>
  <si>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</si>
  <si>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</si>
  <si>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</si>
  <si>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</si>
  <si>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</si>
  <si>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</si>
  <si>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</si>
  <si>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</si>
  <si>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</si>
  <si>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</si>
  <si>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</si>
  <si>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</si>
  <si>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</si>
  <si>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</si>
  <si>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</si>
  <si>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</si>
  <si>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</si>
  <si>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</si>
  <si>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</si>
  <si>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</si>
  <si>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</si>
  <si>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</si>
  <si>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</si>
  <si>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</si>
  <si>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</si>
  <si>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</si>
  <si>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</si>
  <si>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</si>
  <si>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</si>
  <si>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</si>
  <si>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</si>
  <si>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</si>
  <si>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</si>
  <si>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</si>
  <si>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</si>
  <si>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</si>
  <si>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</si>
  <si>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</si>
  <si>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</si>
  <si>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</si>
  <si>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</si>
  <si>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</si>
  <si>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</si>
  <si>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</si>
  <si>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</si>
  <si>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</si>
  <si>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</si>
  <si>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</si>
  <si>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</si>
  <si>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</si>
  <si>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</si>
  <si>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</si>
  <si>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</si>
  <si>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</si>
  <si>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</si>
  <si>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</si>
  <si>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</si>
  <si>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</si>
  <si>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</si>
  <si>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</si>
  <si>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</si>
  <si>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</si>
  <si>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</si>
  <si>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</si>
  <si>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</si>
  <si>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</si>
  <si>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</si>
  <si>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</si>
  <si>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</si>
  <si>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</si>
  <si>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</si>
  <si>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</si>
  <si>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</si>
  <si>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</si>
  <si>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</si>
  <si>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</si>
  <si>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</si>
  <si>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</si>
  <si>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</si>
  <si>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</si>
  <si>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</si>
  <si>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</si>
  <si>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</si>
  <si>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</si>
  <si>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</si>
  <si>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</si>
  <si>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</si>
  <si>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</si>
  <si>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</si>
  <si>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</si>
  <si>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</si>
  <si>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</si>
  <si>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</si>
  <si>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</si>
  <si>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</si>
  <si>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</si>
  <si>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</si>
  <si>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</si>
  <si>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</si>
  <si>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</si>
  <si>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</si>
  <si>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</si>
  <si>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</si>
  <si>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</si>
  <si>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</si>
  <si>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</si>
  <si>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</si>
  <si>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</si>
  <si>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</si>
  <si>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</si>
  <si>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</si>
  <si>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</si>
  <si>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</si>
  <si>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</si>
  <si>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</si>
  <si>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</si>
  <si>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</si>
  <si>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</si>
  <si>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</si>
  <si>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</si>
  <si>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</si>
  <si>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</si>
  <si>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</si>
  <si>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</si>
  <si>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</si>
  <si>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</si>
  <si>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</si>
  <si>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</si>
  <si>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</si>
  <si>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</si>
  <si>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</si>
  <si>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</si>
  <si>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</si>
  <si>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</si>
  <si>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</si>
  <si>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</si>
  <si>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</si>
  <si>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</si>
  <si>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</si>
  <si>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</si>
  <si>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</si>
  <si>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</si>
  <si>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</si>
  <si>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</si>
  <si>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</si>
  <si>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</si>
  <si>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</si>
  <si>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</si>
  <si>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</si>
  <si>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</si>
  <si>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</si>
  <si>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</si>
  <si>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</si>
  <si>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</si>
  <si>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</si>
  <si>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</si>
  <si>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</si>
  <si>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</si>
  <si>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</si>
  <si>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</si>
  <si>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</si>
  <si>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</si>
  <si>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</si>
  <si>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</si>
  <si>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</si>
  <si>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</si>
  <si>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</si>
  <si>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</si>
  <si>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</si>
  <si>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</si>
  <si>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</si>
  <si>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</si>
  <si>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</si>
  <si>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</si>
  <si>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</si>
  <si>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</si>
  <si>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</si>
  <si>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</si>
  <si>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</si>
  <si>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</si>
  <si>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</si>
  <si>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</si>
  <si>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</si>
  <si>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</si>
  <si>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</si>
  <si>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</si>
  <si>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</si>
  <si>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</si>
  <si>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</si>
  <si>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</si>
  <si>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</si>
  <si>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</si>
  <si>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</si>
  <si>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</si>
  <si>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</si>
  <si>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</si>
  <si>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</si>
  <si>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</si>
  <si>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</si>
  <si>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</si>
  <si>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</si>
  <si>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</si>
  <si>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</si>
  <si>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</si>
  <si>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</si>
  <si>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</si>
  <si>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</si>
  <si>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</si>
  <si>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</si>
  <si>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</si>
  <si>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</si>
  <si>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</si>
  <si>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</si>
  <si>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</si>
  <si>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</si>
  <si>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</si>
  <si>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</si>
  <si>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</si>
  <si>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</si>
  <si>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</si>
  <si>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</si>
  <si>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</si>
  <si>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</si>
  <si>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</si>
  <si>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</si>
  <si>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</si>
  <si>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</si>
  <si>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</si>
  <si>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</si>
  <si>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</si>
  <si>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</si>
  <si>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</si>
  <si>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</si>
  <si>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</si>
  <si>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</si>
  <si>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</si>
  <si>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</si>
  <si>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</si>
  <si>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</si>
  <si>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</si>
  <si>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</si>
  <si>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</si>
  <si>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</si>
  <si>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</si>
  <si>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</si>
  <si>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</si>
  <si>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</si>
  <si>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</si>
  <si>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</si>
  <si>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</si>
  <si>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</si>
  <si>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</si>
  <si>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</si>
  <si>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</si>
  <si>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</si>
  <si>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</si>
  <si>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</si>
  <si>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</si>
  <si>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</si>
  <si>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</si>
  <si>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</si>
  <si>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</si>
  <si>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</si>
  <si>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</si>
  <si>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</si>
  <si>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</si>
  <si>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</si>
  <si>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</si>
  <si>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</si>
  <si>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</si>
  <si>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</si>
  <si>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</si>
  <si>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</si>
  <si>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</si>
  <si>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</si>
  <si>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</si>
  <si>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</si>
  <si>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</si>
  <si>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</si>
  <si>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</si>
  <si>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</si>
  <si>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</si>
  <si>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</si>
  <si>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</si>
  <si>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</si>
  <si>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</si>
  <si>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</si>
  <si>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</si>
  <si>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</si>
  <si>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</si>
  <si>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</si>
  <si>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</si>
  <si>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</si>
  <si>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</si>
  <si>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</si>
  <si>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</si>
  <si>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</si>
  <si>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</si>
  <si>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</si>
  <si>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</si>
  <si>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</si>
  <si>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</si>
  <si>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</si>
  <si>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</si>
  <si>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</si>
  <si>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</si>
  <si>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</si>
  <si>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</si>
  <si>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</si>
  <si>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</si>
  <si>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</si>
  <si>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</si>
  <si>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</si>
  <si>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</si>
  <si>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</si>
  <si>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</si>
  <si>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</si>
  <si>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</si>
  <si>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</si>
  <si>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</si>
  <si>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</si>
  <si>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</si>
  <si>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</si>
  <si>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</si>
  <si>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</si>
  <si>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</si>
  <si>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</si>
  <si>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</si>
  <si>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</si>
  <si>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</si>
  <si>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</si>
  <si>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</si>
  <si>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</si>
  <si>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</si>
  <si>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</si>
  <si>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</si>
  <si>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</si>
  <si>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</si>
  <si>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</si>
  <si>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</si>
  <si>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</si>
  <si>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</si>
  <si>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</si>
  <si>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</si>
  <si>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</si>
  <si>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</si>
  <si>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</si>
  <si>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</si>
  <si>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</si>
  <si>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</si>
  <si>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</si>
  <si>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</si>
  <si>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</si>
  <si>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</si>
  <si>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</si>
  <si>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</si>
  <si>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</si>
  <si>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</si>
  <si>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</si>
  <si>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</si>
  <si>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</si>
  <si>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</si>
  <si>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</si>
  <si>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</si>
  <si>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</si>
  <si>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</si>
  <si>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</si>
  <si>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</si>
  <si>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</si>
  <si>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</si>
  <si>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</si>
  <si>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</si>
  <si>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</si>
  <si>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</si>
  <si>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</si>
  <si>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</si>
  <si>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</si>
  <si>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</si>
  <si>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</si>
  <si>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</si>
  <si>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</si>
  <si>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</si>
  <si>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</si>
  <si>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</si>
  <si>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</si>
  <si>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</si>
  <si>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</si>
  <si>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</si>
  <si>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</si>
  <si>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</si>
  <si>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</si>
  <si>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</si>
  <si>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</si>
  <si>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</si>
  <si>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</si>
  <si>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</si>
  <si>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</si>
  <si>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</si>
  <si>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</si>
  <si>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</si>
  <si>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</si>
  <si>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</si>
  <si>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</si>
  <si>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</si>
  <si>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</si>
  <si>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</si>
  <si>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</si>
  <si>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</si>
  <si>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</si>
  <si>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</si>
  <si>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</si>
  <si>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</si>
  <si>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</si>
  <si>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</si>
  <si>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</si>
  <si>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</si>
  <si>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</si>
  <si>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</si>
  <si>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</si>
  <si>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</si>
  <si>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</si>
  <si>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</si>
  <si>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</si>
  <si>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</si>
  <si>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</si>
  <si>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</si>
  <si>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</si>
  <si>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</si>
  <si>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</si>
  <si>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</si>
  <si>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</si>
  <si>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</si>
  <si>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</si>
  <si>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</si>
  <si>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</si>
  <si>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</si>
  <si>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</si>
  <si>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</si>
  <si>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</si>
  <si>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</si>
  <si>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</si>
  <si>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</si>
  <si>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</si>
  <si>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</si>
  <si>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</si>
  <si>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</si>
  <si>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</si>
  <si>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</si>
  <si>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</si>
  <si>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</si>
  <si>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</si>
  <si>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</si>
  <si>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</si>
  <si>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</si>
  <si>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</si>
  <si>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</si>
  <si>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</si>
  <si>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</si>
  <si>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</si>
  <si>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</si>
  <si>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</si>
  <si>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</si>
  <si>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</si>
  <si>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</si>
  <si>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</si>
  <si>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</si>
  <si>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</si>
  <si>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</si>
  <si>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</si>
  <si>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</si>
  <si>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</si>
  <si>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</si>
  <si>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</si>
  <si>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</si>
  <si>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</si>
  <si>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</si>
  <si>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</si>
  <si>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</si>
  <si>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</si>
  <si>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</si>
  <si>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</si>
  <si>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</si>
  <si>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</si>
  <si>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</si>
  <si>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</si>
  <si>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</si>
  <si>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</si>
  <si>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</si>
  <si>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</si>
  <si>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</si>
  <si>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</si>
  <si>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</si>
  <si>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</si>
  <si>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</si>
  <si>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</si>
  <si>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</si>
  <si>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</si>
  <si>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</si>
  <si>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</si>
  <si>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</si>
  <si>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</si>
  <si>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</si>
  <si>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</si>
  <si>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</si>
  <si>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</si>
  <si>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</si>
  <si>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</si>
  <si>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</si>
  <si>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</si>
  <si>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</si>
  <si>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</si>
  <si>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</si>
  <si>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</si>
  <si>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</si>
  <si>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</si>
  <si>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</si>
  <si>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</si>
  <si>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</si>
  <si>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</si>
  <si>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</si>
  <si>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</si>
  <si>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</si>
  <si>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</si>
  <si>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</si>
  <si>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</si>
  <si>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</si>
  <si>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</si>
  <si>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</si>
  <si>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</si>
  <si>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</si>
  <si>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</si>
  <si>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</si>
  <si>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</si>
  <si>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</si>
  <si>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</si>
  <si>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</si>
  <si>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</si>
  <si>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</si>
  <si>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</si>
  <si>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</si>
  <si>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</si>
  <si>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</si>
  <si>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</si>
  <si>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</si>
  <si>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</si>
  <si>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</si>
  <si>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</si>
  <si>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</si>
  <si>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</si>
  <si>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</si>
  <si>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</si>
  <si>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</si>
  <si>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</si>
  <si>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</si>
  <si>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</si>
  <si>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</si>
  <si>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</si>
  <si>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</si>
  <si>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</si>
  <si>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</si>
  <si>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</si>
  <si>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</si>
  <si>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</si>
  <si>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</si>
  <si>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</si>
  <si>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</si>
  <si>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</si>
  <si>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</si>
  <si>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</si>
  <si>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</si>
  <si>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</si>
  <si>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</si>
  <si>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</si>
  <si>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</si>
  <si>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</si>
  <si>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</si>
  <si>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</si>
  <si>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</si>
  <si>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</si>
  <si>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</si>
  <si>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</si>
  <si>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</si>
  <si>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</si>
  <si>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</si>
  <si>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</si>
  <si>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</si>
  <si>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</si>
  <si>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</si>
  <si>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</si>
  <si>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</si>
  <si>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</si>
  <si>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</si>
  <si>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</si>
  <si>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</si>
  <si>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</si>
  <si>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</si>
  <si>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</si>
  <si>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</si>
  <si>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</si>
  <si>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</si>
  <si>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</si>
  <si>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</si>
  <si>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</si>
  <si>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</si>
  <si>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</si>
  <si>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</si>
  <si>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</si>
  <si>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</si>
  <si>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</si>
  <si>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</si>
  <si>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</si>
  <si>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</si>
  <si>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</si>
  <si>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</si>
  <si>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</si>
  <si>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</si>
  <si>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</si>
  <si>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</si>
  <si>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</si>
  <si>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</si>
  <si>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</si>
  <si>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</si>
  <si>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</si>
  <si>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</si>
  <si>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</si>
  <si>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</si>
  <si>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</si>
  <si>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</si>
  <si>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</si>
  <si>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</si>
  <si>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</si>
  <si>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</si>
  <si>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</si>
  <si>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</si>
  <si>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</si>
  <si>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</si>
  <si>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</si>
  <si>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</si>
  <si>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</si>
  <si>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</si>
  <si>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</si>
  <si>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</si>
  <si>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</si>
  <si>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</si>
  <si>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</si>
  <si>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</si>
  <si>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</si>
  <si>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</si>
  <si>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</si>
  <si>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</si>
  <si>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</si>
  <si>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</si>
  <si>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</si>
  <si>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</si>
  <si>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</si>
  <si>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</si>
  <si>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</si>
  <si>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</si>
  <si>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</si>
  <si>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</si>
  <si>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</si>
  <si>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</si>
  <si>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</si>
  <si>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</si>
  <si>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</si>
  <si>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</si>
  <si>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</si>
  <si>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</si>
  <si>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</si>
  <si>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</si>
  <si>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</si>
  <si>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</si>
  <si>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</si>
  <si>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</si>
  <si>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</si>
  <si>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</si>
  <si>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</si>
  <si>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</si>
  <si>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</si>
  <si>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</si>
  <si>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</si>
  <si>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</si>
  <si>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</si>
  <si>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</si>
  <si>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</si>
  <si>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</si>
  <si>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</si>
  <si>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</si>
  <si>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</si>
  <si>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</si>
  <si>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</si>
  <si>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</si>
  <si>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</si>
  <si>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</si>
  <si>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</si>
  <si>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</si>
  <si>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</si>
  <si>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</si>
  <si>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</si>
  <si>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</si>
  <si>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</si>
  <si>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</si>
  <si>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</si>
  <si>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</si>
  <si>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</si>
  <si>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</si>
  <si>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</si>
  <si>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</si>
  <si>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</si>
  <si>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</si>
  <si>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</si>
  <si>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</si>
  <si>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</si>
  <si>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</si>
  <si>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</si>
  <si>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</si>
  <si>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</si>
  <si>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</si>
  <si>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</si>
  <si>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</si>
  <si>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</si>
  <si>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</si>
  <si>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</si>
  <si>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</si>
  <si>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</si>
  <si>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</si>
  <si>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</si>
  <si>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</si>
  <si>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</si>
  <si>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</si>
  <si>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</si>
  <si>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</si>
  <si>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</si>
  <si>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</si>
  <si>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</si>
  <si>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</si>
  <si>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</si>
  <si>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</si>
  <si>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</si>
  <si>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</si>
  <si>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</si>
  <si>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</si>
  <si>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</si>
  <si>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</si>
  <si>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</si>
  <si>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</si>
  <si>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</si>
  <si>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</si>
  <si>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</si>
  <si>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</si>
  <si>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</si>
  <si>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</si>
  <si>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</si>
  <si>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</si>
  <si>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</si>
  <si>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</si>
  <si>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</si>
  <si>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</si>
  <si>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</si>
  <si>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</si>
  <si>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</si>
  <si>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</si>
  <si>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</si>
  <si>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</si>
  <si>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</si>
  <si>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</si>
  <si>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</si>
  <si>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</si>
  <si>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</si>
  <si>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</si>
  <si>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</si>
  <si>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</si>
  <si>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</si>
  <si>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</si>
  <si>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</si>
  <si>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</si>
  <si>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</si>
  <si>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</si>
  <si>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</si>
  <si>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</si>
  <si>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</si>
  <si>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</si>
  <si>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</si>
  <si>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</si>
  <si>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</si>
  <si>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</si>
  <si>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</si>
  <si>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</si>
  <si>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</si>
  <si>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</si>
  <si>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</si>
  <si>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</si>
  <si>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</si>
  <si>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</si>
  <si>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</si>
  <si>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</si>
  <si>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</si>
  <si>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</si>
  <si>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</si>
  <si>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</si>
  <si>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</si>
  <si>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</si>
  <si>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</si>
  <si>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</si>
  <si>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</si>
  <si>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</si>
  <si>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</si>
  <si>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</si>
  <si>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</si>
  <si>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</si>
  <si>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</si>
  <si>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</si>
  <si>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</si>
  <si>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</si>
  <si>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</si>
  <si>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</si>
  <si>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</si>
  <si>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</si>
  <si>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</si>
  <si>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</si>
  <si>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</si>
  <si>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</si>
  <si>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</si>
  <si>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</si>
  <si>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</si>
  <si>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</si>
  <si>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</si>
  <si>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</si>
  <si>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</si>
  <si>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</si>
  <si>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</si>
  <si>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</si>
  <si>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</si>
  <si>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</si>
  <si>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</si>
  <si>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</si>
  <si>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</si>
  <si>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</si>
  <si>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</si>
  <si>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</si>
  <si>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</si>
  <si>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</si>
  <si>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</si>
  <si>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</si>
  <si>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</si>
  <si>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</si>
  <si>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</si>
  <si>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</si>
  <si>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</si>
  <si>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</si>
  <si>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</si>
  <si>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</si>
  <si>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</si>
  <si>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</si>
  <si>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</si>
  <si>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</si>
  <si>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</si>
  <si>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</si>
  <si>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</si>
  <si>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</si>
  <si>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</si>
  <si>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</si>
  <si>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</si>
  <si>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</si>
  <si>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</si>
  <si>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</si>
  <si>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</si>
  <si>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</si>
  <si>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</si>
  <si>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</si>
  <si>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</si>
  <si>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</si>
  <si>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</si>
  <si>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</si>
  <si>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</si>
  <si>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</si>
  <si>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</si>
  <si>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</si>
  <si>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</si>
  <si>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</si>
  <si>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</si>
  <si>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</si>
  <si>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</si>
  <si>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</si>
  <si>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</si>
  <si>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</si>
  <si>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</si>
  <si>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</si>
  <si>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</si>
  <si>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</si>
  <si>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</si>
  <si>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</si>
  <si>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</si>
  <si>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</si>
  <si>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</si>
  <si>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</si>
  <si>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</si>
  <si>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</si>
  <si>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</si>
  <si>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</si>
  <si>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</si>
  <si>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</si>
  <si>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</si>
  <si>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</si>
  <si>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</si>
  <si>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</si>
  <si>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</si>
  <si>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</si>
  <si>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</si>
  <si>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</si>
  <si>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</si>
  <si>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</si>
  <si>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</si>
  <si>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</si>
  <si>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</si>
  <si>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</si>
  <si>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</si>
  <si>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</si>
  <si>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</si>
  <si>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</si>
  <si>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</si>
  <si>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</si>
  <si>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</si>
  <si>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</si>
  <si>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</si>
  <si>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</si>
  <si>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</si>
  <si>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</si>
  <si>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</si>
  <si>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</si>
  <si>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</si>
  <si>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</si>
  <si>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</si>
  <si>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</si>
  <si>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</si>
  <si>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</si>
  <si>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</si>
  <si>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</si>
  <si>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</si>
  <si>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</si>
  <si>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</si>
  <si>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</si>
  <si>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</si>
  <si>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</si>
  <si>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</si>
  <si>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</si>
  <si>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</si>
  <si>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</si>
  <si>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</si>
  <si>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</si>
  <si>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</si>
  <si>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</si>
  <si>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</si>
  <si>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</si>
  <si>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</si>
  <si>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</si>
  <si>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</si>
  <si>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</si>
  <si>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</si>
  <si>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</si>
  <si>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</si>
  <si>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</si>
  <si>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</si>
  <si>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</si>
  <si>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</si>
  <si>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</si>
  <si>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</si>
  <si>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</si>
  <si>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</si>
  <si>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</si>
  <si>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</si>
  <si>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</si>
  <si>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</si>
  <si>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</si>
  <si>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</si>
  <si>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</si>
  <si>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</si>
  <si>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</si>
  <si>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</si>
  <si>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</si>
  <si>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</si>
  <si>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</si>
  <si>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</si>
  <si>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</si>
  <si>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</si>
  <si>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</si>
  <si>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</si>
  <si>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</si>
  <si>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</si>
  <si>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</si>
  <si>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</si>
  <si>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</si>
  <si>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</si>
  <si>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</si>
  <si>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</si>
  <si>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</si>
  <si>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</si>
  <si>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</si>
  <si>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</si>
  <si>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</si>
  <si>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</si>
  <si>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</si>
  <si>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</si>
  <si>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</si>
  <si>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</si>
  <si>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</si>
  <si>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</si>
  <si>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</si>
  <si>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</si>
  <si>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</si>
  <si>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</si>
  <si>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</si>
  <si>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</si>
  <si>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</si>
  <si>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</si>
  <si>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</si>
  <si>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</si>
  <si>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</si>
  <si>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</si>
  <si>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</si>
  <si>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</si>
  <si>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</si>
  <si>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</si>
  <si>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</si>
  <si>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</si>
  <si>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</si>
  <si>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</si>
  <si>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</si>
  <si>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</si>
  <si>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</si>
  <si>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</si>
  <si>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</si>
  <si>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</si>
  <si>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</si>
  <si>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</si>
  <si>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</si>
  <si>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</si>
  <si>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</si>
  <si>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</si>
  <si>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</si>
  <si>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</si>
  <si>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</si>
  <si>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</si>
  <si>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</si>
  <si>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</si>
  <si>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</si>
  <si>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</si>
  <si>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</si>
  <si>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</si>
  <si>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</si>
  <si>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</si>
  <si>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</si>
  <si>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</si>
  <si>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</si>
  <si>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</si>
  <si>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</si>
  <si>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</si>
  <si>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</si>
  <si>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</si>
  <si>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</si>
  <si>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</si>
  <si>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</si>
  <si>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</si>
  <si>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</si>
  <si>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</si>
  <si>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</si>
  <si>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</si>
  <si>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</si>
  <si>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</si>
  <si>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</si>
  <si>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</si>
  <si>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</si>
  <si>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</si>
  <si>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</si>
  <si>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</si>
  <si>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</si>
  <si>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</si>
  <si>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</si>
  <si>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</si>
  <si>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</si>
  <si>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</si>
  <si>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</si>
  <si>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</si>
  <si>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</si>
  <si>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</si>
  <si>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</si>
  <si>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</si>
  <si>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</si>
  <si>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</si>
  <si>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</si>
  <si>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</si>
  <si>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</si>
  <si>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</si>
  <si>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</si>
  <si>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</si>
  <si>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</si>
  <si>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</si>
  <si>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</si>
  <si>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</si>
  <si>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</si>
  <si>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</si>
  <si>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</si>
  <si>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</si>
  <si>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</si>
  <si>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</si>
  <si>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</si>
  <si>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</si>
  <si>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</si>
  <si>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</si>
  <si>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</si>
  <si>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</si>
  <si>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</si>
  <si>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</si>
  <si>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</si>
  <si>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</si>
  <si>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</si>
  <si>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</si>
  <si>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</si>
  <si>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</si>
  <si>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</si>
  <si>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</si>
  <si>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</si>
  <si>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</si>
  <si>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</si>
  <si>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</si>
  <si>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</si>
  <si>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</si>
  <si>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</si>
  <si>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</si>
  <si>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</si>
  <si>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</si>
  <si>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</si>
  <si>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</si>
  <si>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</si>
  <si>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</si>
  <si>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</si>
  <si>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</si>
  <si>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</si>
  <si>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</si>
  <si>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</si>
  <si>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</si>
  <si>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</si>
  <si>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</si>
  <si>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</si>
  <si>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</si>
  <si>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</si>
  <si>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</si>
  <si>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</si>
  <si>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</si>
  <si>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</si>
  <si>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</si>
  <si>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</si>
  <si>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</si>
  <si>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</si>
  <si>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</si>
  <si>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</si>
  <si>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</si>
  <si>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</si>
  <si>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</si>
  <si>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</si>
  <si>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</si>
  <si>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</si>
  <si>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</si>
  <si>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</si>
  <si>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</si>
  <si>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</si>
  <si>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</si>
  <si>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</si>
  <si>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</si>
  <si>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</si>
  <si>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</si>
  <si>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</si>
  <si>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</si>
  <si>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</si>
  <si>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</si>
  <si>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</si>
  <si>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</si>
  <si>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</si>
  <si>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</si>
  <si>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</si>
  <si>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</si>
  <si>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</si>
  <si>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</si>
  <si>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</si>
  <si>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</si>
  <si>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</si>
  <si>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</si>
  <si>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</si>
  <si>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</si>
  <si>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</si>
  <si>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</si>
  <si>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</si>
  <si>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</si>
  <si>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</si>
  <si>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</si>
  <si>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</si>
  <si>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</si>
  <si>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</si>
  <si>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</si>
  <si>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</si>
  <si>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</si>
  <si>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</si>
  <si>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</si>
  <si>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</si>
  <si>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</si>
  <si>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</si>
  <si>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</si>
  <si>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</si>
  <si>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</si>
  <si>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</si>
  <si>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</si>
  <si>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</si>
  <si>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</si>
  <si>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</si>
  <si>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</si>
  <si>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</si>
  <si>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</si>
  <si>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</si>
  <si>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</si>
  <si>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</si>
  <si>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</si>
  <si>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</si>
  <si>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</si>
  <si>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</si>
  <si>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</si>
  <si>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</si>
  <si>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</si>
  <si>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</si>
  <si>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</si>
  <si>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</si>
  <si>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</si>
  <si>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</si>
  <si>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</si>
  <si>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</si>
  <si>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</si>
  <si>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</si>
  <si>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</si>
  <si>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</si>
  <si>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</si>
  <si>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</si>
  <si>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</si>
  <si>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</si>
  <si>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</si>
  <si>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</si>
  <si>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</si>
  <si>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</si>
  <si>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</si>
  <si>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</si>
  <si>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</si>
  <si>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</si>
  <si>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</si>
  <si>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</si>
  <si>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</si>
  <si>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</si>
  <si>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</si>
  <si>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</si>
  <si>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</si>
  <si>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</si>
  <si>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</si>
  <si>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</si>
  <si>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</si>
  <si>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</si>
  <si>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</si>
  <si>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</si>
  <si>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</si>
  <si>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</si>
  <si>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</si>
  <si>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</si>
  <si>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</si>
  <si>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</si>
  <si>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</si>
  <si>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</si>
  <si>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</si>
  <si>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</si>
  <si>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</si>
  <si>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</si>
  <si>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</si>
  <si>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</si>
  <si>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</si>
  <si>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</si>
  <si>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</si>
  <si>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</si>
  <si>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</si>
  <si>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</si>
  <si>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</si>
  <si>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</si>
  <si>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</si>
  <si>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</si>
  <si>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</si>
  <si>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</si>
  <si>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</si>
  <si>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</si>
  <si>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</si>
  <si>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</si>
  <si>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</si>
  <si>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</si>
  <si>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</si>
  <si>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</si>
  <si>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</si>
  <si>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</si>
  <si>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</si>
  <si>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</si>
  <si>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</si>
  <si>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</si>
  <si>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</si>
  <si>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</si>
  <si>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</si>
  <si>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</si>
  <si>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</si>
  <si>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</si>
  <si>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</si>
  <si>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</si>
  <si>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</si>
  <si>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</si>
  <si>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</si>
  <si>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</si>
  <si>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</si>
  <si>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</si>
  <si>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</si>
  <si>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</si>
  <si>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</si>
  <si>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</si>
  <si>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</si>
  <si>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</si>
  <si>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</si>
  <si>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</si>
  <si>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</si>
  <si>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</si>
  <si>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</si>
  <si>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</si>
  <si>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</si>
  <si>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</si>
  <si>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</si>
  <si>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</si>
  <si>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</si>
  <si>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</si>
  <si>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</si>
  <si>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</si>
  <si>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</si>
  <si>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</si>
  <si>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</si>
  <si>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</si>
  <si>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</si>
  <si>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</si>
  <si>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</si>
  <si>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</si>
  <si>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</si>
  <si>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</si>
  <si>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</si>
  <si>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</si>
  <si>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</si>
  <si>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</si>
  <si>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</si>
  <si>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</si>
  <si>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</si>
  <si>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</si>
  <si>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</si>
  <si>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</si>
  <si>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</si>
  <si>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</si>
  <si>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</si>
  <si>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</si>
  <si>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</si>
  <si>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</si>
  <si>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</si>
  <si>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</si>
  <si>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</si>
  <si>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</si>
  <si>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</si>
  <si>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</si>
  <si>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</si>
  <si>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</si>
  <si>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</si>
  <si>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</si>
  <si>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</si>
  <si>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</si>
  <si>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</si>
  <si>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</si>
  <si>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</si>
  <si>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</si>
  <si>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</si>
  <si>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</si>
  <si>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</si>
  <si>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</si>
  <si>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</si>
  <si>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</si>
  <si>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</si>
  <si>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</si>
  <si>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</si>
  <si>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</si>
  <si>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</si>
  <si>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</si>
  <si>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</si>
  <si>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</si>
  <si>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</si>
  <si>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</si>
  <si>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</si>
  <si>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</si>
  <si>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</si>
  <si>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</si>
  <si>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</si>
  <si>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</si>
  <si>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</si>
  <si>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</si>
  <si>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</si>
  <si>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</si>
  <si>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</si>
  <si>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</si>
  <si>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</si>
  <si>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</si>
  <si>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</si>
  <si>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</si>
  <si>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</si>
  <si>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</si>
  <si>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</si>
  <si>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</si>
  <si>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</si>
  <si>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</si>
  <si>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</si>
  <si>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</si>
  <si>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</si>
  <si>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</si>
  <si>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</si>
  <si>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</si>
  <si>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</si>
  <si>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</si>
  <si>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</si>
  <si>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</si>
  <si>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</si>
  <si>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</si>
  <si>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</si>
  <si>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</si>
  <si>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</si>
  <si>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</si>
  <si>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</si>
  <si>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</si>
  <si>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</si>
  <si>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</si>
  <si>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</si>
  <si>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</si>
  <si>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</si>
  <si>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</si>
  <si>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</si>
  <si>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</si>
  <si>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</si>
  <si>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</si>
  <si>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</si>
  <si>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</si>
  <si>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</si>
  <si>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</si>
  <si>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</si>
  <si>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</si>
  <si>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</si>
  <si>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</si>
  <si>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</si>
  <si>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</si>
  <si>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</si>
  <si>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</si>
  <si>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</si>
  <si>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</si>
  <si>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</si>
  <si>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</si>
  <si>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</si>
  <si>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</si>
  <si>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</si>
  <si>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</si>
  <si>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</si>
  <si>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</si>
  <si>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</si>
  <si>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</si>
  <si>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</si>
  <si>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</si>
  <si>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</si>
  <si>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</si>
  <si>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</si>
  <si>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</si>
  <si>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</si>
  <si>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</si>
  <si>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</si>
  <si>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</si>
  <si>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</si>
  <si>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</si>
  <si>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</si>
  <si>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</si>
  <si>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</si>
  <si>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</si>
  <si>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</si>
  <si>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</si>
  <si>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</si>
  <si>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</si>
  <si>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</si>
  <si>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</si>
  <si>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</si>
  <si>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</si>
  <si>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</si>
  <si>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</si>
  <si>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</si>
  <si>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</si>
  <si>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</si>
  <si>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</si>
  <si>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</si>
  <si>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</si>
  <si>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</si>
  <si>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</si>
  <si>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</si>
  <si>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</si>
  <si>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</si>
  <si>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</si>
  <si>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</si>
  <si>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</si>
  <si>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</si>
  <si>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</si>
  <si>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</si>
  <si>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</si>
  <si>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</si>
  <si>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</si>
  <si>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</si>
  <si>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</si>
  <si>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</si>
  <si>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</si>
  <si>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</si>
  <si>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</si>
  <si>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</si>
  <si>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</si>
  <si>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</si>
  <si>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</si>
  <si>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</si>
  <si>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</si>
  <si>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</si>
  <si>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</si>
  <si>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</si>
  <si>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</si>
  <si>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</si>
  <si>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</si>
  <si>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</si>
  <si>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</si>
  <si>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</si>
  <si>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</si>
  <si>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</si>
  <si>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</si>
  <si>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</si>
  <si>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</si>
  <si>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</si>
  <si>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</si>
  <si>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</si>
  <si>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</si>
  <si>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</si>
  <si>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</si>
  <si>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</si>
  <si>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</si>
  <si>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</si>
  <si>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</si>
  <si>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</si>
  <si>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</si>
  <si>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</si>
  <si>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</si>
  <si>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</si>
  <si>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</si>
  <si>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</si>
  <si>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</si>
  <si>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</si>
  <si>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</si>
  <si>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</si>
  <si>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</si>
  <si>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</si>
  <si>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</si>
  <si>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</si>
  <si>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</si>
  <si>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</si>
  <si>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</si>
  <si>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</si>
  <si>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</si>
  <si>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</si>
  <si>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</si>
  <si>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</si>
  <si>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</si>
  <si>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</si>
  <si>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</si>
  <si>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</si>
  <si>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</si>
  <si>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</si>
  <si>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</si>
  <si>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</si>
  <si>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</si>
  <si>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</si>
  <si>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</si>
  <si>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</si>
  <si>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</si>
  <si>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</si>
  <si>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</si>
  <si>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</si>
  <si>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</si>
  <si>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</si>
  <si>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</si>
  <si>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</si>
  <si>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</si>
  <si>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</si>
  <si>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</si>
  <si>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</si>
  <si>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</si>
  <si>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</si>
  <si>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</si>
  <si>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</si>
  <si>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</si>
  <si>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</si>
  <si>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</si>
  <si>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</si>
  <si>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</si>
  <si>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</si>
  <si>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</si>
  <si>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</si>
  <si>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</si>
  <si>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</si>
  <si>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</si>
  <si>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</si>
  <si>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</si>
  <si>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</si>
  <si>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</si>
  <si>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</si>
  <si>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</si>
  <si>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</si>
  <si>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</si>
  <si>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</si>
  <si>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</si>
  <si>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</si>
  <si>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</si>
  <si>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</si>
  <si>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</si>
  <si>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</si>
  <si>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</si>
  <si>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</si>
  <si>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</si>
  <si>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</si>
  <si>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</si>
  <si>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</si>
  <si>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</si>
  <si>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</si>
  <si>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</si>
  <si>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</si>
  <si>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</si>
  <si>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</si>
  <si>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</si>
  <si>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</si>
  <si>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</si>
  <si>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</si>
  <si>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</si>
  <si>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</si>
  <si>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</si>
  <si>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</si>
  <si>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</si>
  <si>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</si>
  <si>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</si>
  <si>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</si>
  <si>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</si>
  <si>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</si>
  <si>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</si>
  <si>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</si>
  <si>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</si>
  <si>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</si>
  <si>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</si>
  <si>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</si>
  <si>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</si>
  <si>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</si>
  <si>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</si>
  <si>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</si>
  <si>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</si>
  <si>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</si>
  <si>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</si>
  <si>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</si>
  <si>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</si>
  <si>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</si>
  <si>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</si>
  <si>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</si>
  <si>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</si>
  <si>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</si>
  <si>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</si>
  <si>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</si>
  <si>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</si>
  <si>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</si>
  <si>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</si>
  <si>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</si>
  <si>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</si>
  <si>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</si>
  <si>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</si>
  <si>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</si>
  <si>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</si>
  <si>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</si>
  <si>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</si>
  <si>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</si>
  <si>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</si>
  <si>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</si>
  <si>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</si>
  <si>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</si>
  <si>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</si>
  <si>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</si>
  <si>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</si>
  <si>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</si>
  <si>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</si>
  <si>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</si>
  <si>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</si>
  <si>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</si>
  <si>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</si>
  <si>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</si>
  <si>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</si>
  <si>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</si>
  <si>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</si>
  <si>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</si>
  <si>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</si>
  <si>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</si>
  <si>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</si>
  <si>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</si>
  <si>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</si>
  <si>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</si>
  <si>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</si>
  <si>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</si>
  <si>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</si>
  <si>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</si>
  <si>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</si>
  <si>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</si>
  <si>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</si>
  <si>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</si>
  <si>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</si>
  <si>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</si>
  <si>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</si>
  <si>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</si>
  <si>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</si>
  <si>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</si>
  <si>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</si>
  <si>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</si>
  <si>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</si>
  <si>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</si>
  <si>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</si>
  <si>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</si>
  <si>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</si>
  <si>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</si>
  <si>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</si>
  <si>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</si>
  <si>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</si>
  <si>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</si>
  <si>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</si>
  <si>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</si>
  <si>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</si>
  <si>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</si>
  <si>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</si>
  <si>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</si>
  <si>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</si>
  <si>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</si>
  <si>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</si>
  <si>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</si>
  <si>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</si>
  <si>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</si>
  <si>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</si>
  <si>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</si>
  <si>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</si>
  <si>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</si>
  <si>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</si>
  <si>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</si>
  <si>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</si>
  <si>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</si>
  <si>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</si>
  <si>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</si>
  <si>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</si>
  <si>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</si>
  <si>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</si>
  <si>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</si>
  <si>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</si>
  <si>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</si>
  <si>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</si>
  <si>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</si>
  <si>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</si>
  <si>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</si>
  <si>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</si>
  <si>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</si>
  <si>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</si>
  <si>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</si>
  <si>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</si>
  <si>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</si>
  <si>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</si>
  <si>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</si>
  <si>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</si>
  <si>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</si>
  <si>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</si>
  <si>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</si>
  <si>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</si>
  <si>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</si>
  <si>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</si>
  <si>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</si>
  <si>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</si>
  <si>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</si>
  <si>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</si>
  <si>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</si>
  <si>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</si>
  <si>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</si>
  <si>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</si>
  <si>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</si>
  <si>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</si>
  <si>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</si>
  <si>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</si>
  <si>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</si>
  <si>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</si>
  <si>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</si>
  <si>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</si>
  <si>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</si>
  <si>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</si>
  <si>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</si>
  <si>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</si>
  <si>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</si>
  <si>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</si>
  <si>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</si>
  <si>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</si>
  <si>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</si>
  <si>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</si>
  <si>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</si>
  <si>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</si>
  <si>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</si>
  <si>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</si>
  <si>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</si>
  <si>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</si>
  <si>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</si>
  <si>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</si>
  <si>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</si>
  <si>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</si>
  <si>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</si>
  <si>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</si>
  <si>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</si>
  <si>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</si>
  <si>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</si>
  <si>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</si>
  <si>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</si>
  <si>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</si>
  <si>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</si>
  <si>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</si>
  <si>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</si>
  <si>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</si>
  <si>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</si>
  <si>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</si>
  <si>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</si>
  <si>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</si>
  <si>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</si>
  <si>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</si>
  <si>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</si>
  <si>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</si>
  <si>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</si>
  <si>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</si>
  <si>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</si>
  <si>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</si>
  <si>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</si>
  <si>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</si>
  <si>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</si>
  <si>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</si>
  <si>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</si>
  <si>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</si>
  <si>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</si>
  <si>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</si>
  <si>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</si>
  <si>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</si>
  <si>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</si>
  <si>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</si>
  <si>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</si>
  <si>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</si>
  <si>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</si>
  <si>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</si>
  <si>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</si>
  <si>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</si>
  <si>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</si>
  <si>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</si>
  <si>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</si>
  <si>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</si>
  <si>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</si>
  <si>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</si>
  <si>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</si>
  <si>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</si>
  <si>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</si>
  <si>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</si>
  <si>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</si>
  <si>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</si>
  <si>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</si>
  <si>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</si>
  <si>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</si>
  <si>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</si>
  <si>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</si>
  <si>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</si>
  <si>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</si>
  <si>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</si>
  <si>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</si>
  <si>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</si>
  <si>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</si>
  <si>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</si>
  <si>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</si>
  <si>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</si>
  <si>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</si>
  <si>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</si>
  <si>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</si>
  <si>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</si>
  <si>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</si>
  <si>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</si>
  <si>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</si>
  <si>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</si>
  <si>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</si>
  <si>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</si>
  <si>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</si>
  <si>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</si>
  <si>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</si>
  <si>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</si>
  <si>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</si>
  <si>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</si>
  <si>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</si>
  <si>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</si>
  <si>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</si>
  <si>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</si>
  <si>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</si>
  <si>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</si>
  <si>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</si>
  <si>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</si>
  <si>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</si>
  <si>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</si>
  <si>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</si>
  <si>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</si>
  <si>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</si>
  <si>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</si>
  <si>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</si>
  <si>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</si>
  <si>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</si>
  <si>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</si>
  <si>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</si>
  <si>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</si>
  <si>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</si>
  <si>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</si>
  <si>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</si>
  <si>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</si>
  <si>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</si>
  <si>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</si>
  <si>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</si>
  <si>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</si>
  <si>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</si>
  <si>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</si>
  <si>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</si>
  <si>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</si>
  <si>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</si>
  <si>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</si>
  <si>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</si>
  <si>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</si>
  <si>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</si>
  <si>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</si>
  <si>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</si>
  <si>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</si>
  <si>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</si>
  <si>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</si>
  <si>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</si>
  <si>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</si>
  <si>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</si>
  <si>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</si>
  <si>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</si>
  <si>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</si>
  <si>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</si>
  <si>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</si>
  <si>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</si>
  <si>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</si>
  <si>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</si>
  <si>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</si>
  <si>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</si>
  <si>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</si>
  <si>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</si>
  <si>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</si>
  <si>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</si>
  <si>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</si>
  <si>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</si>
  <si>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</si>
  <si>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</si>
  <si>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</si>
  <si>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</si>
  <si>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</si>
  <si>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</si>
  <si>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</si>
  <si>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</si>
  <si>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</si>
  <si>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</si>
  <si>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</si>
  <si>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</si>
  <si>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</si>
  <si>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</si>
  <si>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</si>
  <si>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</si>
  <si>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</si>
  <si>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</si>
  <si>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</si>
  <si>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</si>
  <si>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</si>
  <si>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</si>
  <si>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</si>
  <si>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</si>
  <si>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</si>
  <si>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</si>
  <si>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</si>
  <si>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</si>
  <si>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</si>
  <si>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</si>
  <si>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</si>
  <si>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</si>
  <si>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</si>
  <si>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</si>
  <si>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</si>
  <si>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</si>
  <si>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</si>
  <si>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</si>
  <si>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</si>
  <si>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</si>
  <si>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</si>
  <si>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</si>
  <si>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</si>
  <si>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</si>
  <si>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</si>
  <si>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</si>
  <si>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</si>
  <si>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</si>
  <si>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</si>
  <si>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</si>
  <si>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</si>
  <si>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</si>
  <si>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</si>
  <si>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</si>
  <si>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</si>
  <si>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</si>
  <si>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</si>
  <si>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</si>
  <si>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</si>
  <si>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</si>
  <si>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</si>
  <si>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</si>
  <si>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</si>
  <si>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</si>
  <si>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</si>
  <si>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</si>
  <si>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</si>
  <si>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</si>
  <si>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</si>
  <si>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</si>
  <si>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</si>
  <si>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</si>
  <si>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</si>
  <si>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</si>
  <si>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</si>
  <si>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</si>
  <si>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</si>
  <si>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</si>
  <si>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</si>
  <si>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</si>
  <si>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</si>
  <si>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</si>
  <si>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</si>
  <si>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</si>
  <si>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</si>
  <si>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</si>
  <si>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</si>
  <si>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</si>
  <si>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</si>
  <si>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</si>
  <si>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</si>
  <si>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</si>
  <si>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</si>
  <si>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</si>
  <si>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</si>
  <si>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</si>
  <si>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</si>
  <si>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</si>
  <si>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</si>
  <si>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</si>
  <si>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</si>
  <si>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</si>
  <si>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</si>
  <si>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</si>
  <si>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</si>
  <si>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</si>
  <si>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</si>
  <si>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</si>
  <si>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</si>
  <si>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</si>
  <si>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</si>
  <si>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</si>
  <si>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</si>
  <si>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</si>
  <si>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</si>
  <si>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</si>
  <si>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</si>
  <si>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</si>
  <si>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</si>
  <si>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</si>
  <si>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</si>
  <si>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</si>
  <si>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</si>
  <si>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</si>
  <si>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</si>
  <si>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</si>
  <si>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</si>
  <si>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</si>
  <si>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</si>
  <si>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</si>
  <si>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</si>
  <si>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</si>
  <si>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</si>
  <si>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</si>
  <si>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</si>
  <si>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</si>
  <si>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</si>
  <si>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</si>
  <si>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</si>
  <si>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</si>
  <si>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</si>
  <si>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</si>
  <si>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</si>
  <si>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</si>
  <si>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</si>
  <si>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</si>
  <si>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</si>
  <si>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</si>
  <si>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</si>
  <si>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</si>
  <si>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</si>
  <si>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</si>
  <si>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</si>
  <si>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</si>
  <si>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</si>
  <si>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</si>
  <si>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</si>
  <si>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</si>
  <si>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</si>
  <si>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</si>
  <si>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</si>
  <si>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</si>
  <si>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</si>
  <si>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</si>
  <si>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</si>
  <si>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</si>
  <si>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</si>
  <si>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</si>
  <si>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</si>
  <si>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</si>
  <si>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</si>
  <si>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</si>
  <si>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</si>
  <si>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</si>
  <si>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</si>
  <si>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</si>
  <si>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</si>
  <si>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</si>
  <si>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</si>
  <si>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</si>
  <si>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</si>
  <si>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</si>
  <si>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</si>
  <si>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</si>
  <si>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</si>
  <si>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</si>
  <si>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</si>
  <si>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</si>
  <si>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</si>
  <si>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</si>
  <si>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</si>
  <si>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</si>
  <si>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</si>
  <si>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</si>
  <si>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</si>
  <si>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</si>
  <si>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</si>
  <si>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</si>
  <si>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</si>
  <si>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</si>
  <si>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</si>
  <si>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</si>
  <si>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</si>
  <si>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</si>
  <si>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</si>
  <si>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</si>
  <si>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</si>
  <si>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</si>
  <si>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</si>
  <si>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</si>
  <si>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</si>
  <si>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</si>
  <si>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</si>
  <si>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</si>
  <si>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</si>
  <si>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</si>
  <si>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</si>
  <si>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</si>
  <si>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</si>
  <si>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</si>
  <si>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</si>
  <si>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</si>
  <si>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</si>
  <si>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</si>
  <si>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</si>
  <si>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</si>
  <si>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</si>
  <si>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</si>
  <si>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</si>
  <si>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</si>
  <si>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</si>
  <si>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</si>
  <si>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</si>
  <si>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</si>
  <si>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</si>
  <si>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</si>
  <si>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</si>
  <si>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</si>
  <si>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</si>
  <si>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</si>
  <si>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</si>
  <si>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</si>
  <si>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</si>
  <si>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</si>
  <si>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</si>
  <si>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</si>
  <si>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</si>
  <si>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</si>
  <si>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</si>
  <si>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</si>
  <si>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</si>
  <si>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</si>
  <si>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</si>
  <si>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</si>
  <si>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</si>
  <si>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</si>
  <si>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</si>
  <si>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</si>
  <si>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</si>
  <si>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</si>
  <si>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</si>
  <si>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</si>
  <si>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</si>
  <si>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</si>
  <si>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</si>
  <si>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</si>
  <si>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</si>
  <si>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</si>
  <si>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</si>
  <si>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</si>
  <si>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</si>
  <si>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</si>
  <si>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</si>
  <si>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</si>
  <si>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</si>
  <si>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</si>
  <si>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</si>
  <si>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</si>
  <si>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</si>
  <si>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</si>
  <si>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</si>
  <si>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</si>
  <si>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</si>
  <si>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</si>
  <si>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</si>
  <si>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</si>
  <si>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</si>
  <si>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</si>
  <si>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</si>
  <si>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</si>
  <si>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</si>
  <si>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</si>
  <si>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</si>
  <si>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</si>
  <si>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</si>
  <si>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</si>
  <si>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</si>
  <si>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</si>
  <si>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</si>
  <si>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</si>
  <si>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</si>
  <si>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</si>
  <si>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</si>
  <si>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</si>
  <si>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</si>
  <si>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</si>
  <si>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</si>
  <si>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</si>
  <si>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</si>
  <si>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</si>
  <si>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</si>
  <si>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</si>
  <si>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</si>
  <si>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</si>
  <si>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</si>
  <si>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</si>
  <si>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</si>
  <si>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</si>
  <si>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</si>
  <si>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</si>
  <si>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</si>
  <si>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</si>
  <si>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</si>
  <si>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</si>
  <si>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</si>
  <si>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</si>
  <si>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</si>
  <si>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</si>
  <si>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</si>
  <si>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</si>
  <si>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</si>
  <si>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</si>
  <si>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</si>
  <si>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</si>
  <si>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</si>
  <si>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</si>
  <si>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</si>
  <si>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</si>
  <si>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</si>
  <si>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</si>
  <si>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</si>
  <si>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</si>
  <si>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</si>
  <si>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</si>
  <si>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</si>
  <si>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</si>
  <si>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</si>
  <si>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</si>
  <si>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</si>
  <si>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</si>
  <si>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</si>
  <si>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</si>
  <si>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</si>
  <si>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</si>
  <si>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</si>
  <si>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</si>
  <si>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</si>
  <si>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</si>
  <si>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</si>
  <si>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</si>
  <si>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</si>
  <si>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</si>
  <si>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</si>
  <si>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</si>
  <si>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</si>
  <si>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</si>
  <si>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</si>
  <si>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</si>
  <si>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</si>
  <si>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</si>
  <si>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</si>
  <si>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</si>
  <si>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</si>
  <si>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</si>
  <si>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</si>
  <si>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</si>
  <si>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</si>
  <si>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</si>
  <si>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</si>
  <si>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</si>
  <si>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</si>
  <si>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</si>
  <si>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</si>
  <si>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</si>
  <si>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</si>
  <si>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</si>
  <si>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</si>
  <si>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</si>
  <si>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</si>
  <si>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</si>
  <si>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</si>
  <si>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</si>
  <si>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</si>
  <si>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</si>
  <si>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</si>
  <si>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</si>
  <si>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</si>
  <si>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</si>
  <si>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</si>
  <si>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</si>
  <si>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</si>
  <si>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</si>
  <si>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</si>
  <si>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</si>
  <si>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</si>
  <si>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</si>
  <si>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</si>
  <si>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</si>
  <si>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</si>
  <si>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</si>
  <si>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</si>
  <si>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</si>
  <si>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</si>
  <si>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</si>
  <si>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</si>
  <si>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</si>
  <si>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</si>
  <si>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</si>
  <si>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</si>
  <si>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</si>
  <si>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</si>
  <si>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</si>
  <si>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</si>
  <si>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</si>
  <si>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</si>
  <si>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</si>
  <si>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</si>
  <si>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</si>
  <si>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</si>
  <si>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</si>
  <si>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</si>
  <si>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</si>
  <si>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</si>
  <si>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</si>
  <si>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</si>
  <si>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</si>
  <si>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</si>
  <si>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</si>
  <si>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</si>
  <si>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</si>
  <si>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</si>
  <si>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</si>
  <si>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</si>
  <si>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</si>
  <si>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</si>
  <si>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</si>
  <si>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</si>
  <si>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</si>
  <si>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</si>
  <si>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</si>
  <si>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</si>
  <si>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</si>
  <si>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</si>
  <si>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</si>
  <si>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</si>
  <si>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</si>
  <si>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</si>
  <si>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</si>
  <si>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</si>
  <si>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</si>
  <si>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</si>
  <si>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</si>
  <si>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</si>
  <si>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</si>
  <si>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</si>
  <si>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</si>
  <si>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</si>
  <si>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</si>
  <si>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</si>
  <si>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</si>
  <si>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</si>
  <si>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</si>
  <si>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</si>
  <si>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</si>
  <si>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</si>
  <si>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</si>
  <si>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</si>
  <si>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</si>
  <si>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</si>
  <si>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</si>
  <si>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</si>
  <si>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</si>
  <si>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</si>
  <si>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</si>
  <si>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</si>
  <si>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</si>
  <si>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</si>
  <si>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</si>
  <si>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</si>
  <si>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</si>
  <si>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</si>
  <si>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</si>
  <si>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</si>
  <si>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</si>
  <si>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</si>
  <si>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</si>
  <si>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</si>
  <si>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</si>
  <si>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</si>
  <si>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</si>
  <si>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</si>
  <si>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</si>
  <si>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</si>
  <si>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</si>
  <si>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</si>
  <si>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</si>
  <si>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</si>
  <si>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</si>
  <si>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</si>
  <si>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</si>
  <si>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</si>
  <si>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</si>
  <si>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</si>
  <si>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</si>
  <si>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</si>
  <si>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</si>
  <si>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</si>
  <si>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</si>
  <si>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</si>
  <si>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</si>
  <si>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</si>
  <si>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</si>
  <si>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</si>
  <si>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</si>
  <si>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</si>
  <si>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</si>
  <si>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</si>
  <si>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</si>
  <si>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</si>
  <si>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</si>
  <si>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</si>
  <si>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</si>
  <si>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</si>
  <si>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</si>
  <si>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</si>
  <si>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</si>
  <si>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</si>
  <si>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</si>
  <si>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</si>
  <si>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</si>
  <si>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</si>
  <si>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</si>
  <si>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</si>
  <si>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</si>
  <si>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</si>
  <si>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</si>
  <si>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</si>
  <si>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</si>
  <si>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</si>
  <si>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</si>
  <si>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</si>
  <si>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</si>
  <si>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</si>
  <si>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</si>
  <si>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</si>
  <si>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</si>
  <si>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</si>
  <si>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</si>
  <si>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</si>
  <si>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</si>
  <si>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</si>
  <si>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</si>
  <si>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</si>
  <si>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</si>
  <si>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</si>
  <si>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</si>
  <si>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</si>
  <si>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</si>
  <si>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</si>
  <si>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</si>
  <si>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</si>
  <si>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</si>
  <si>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</si>
  <si>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</si>
  <si>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</si>
  <si>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</si>
  <si>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</si>
  <si>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</si>
  <si>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</si>
  <si>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</si>
  <si>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</si>
  <si>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</si>
  <si>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</si>
  <si>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</si>
  <si>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</si>
  <si>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</si>
  <si>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</si>
  <si>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</si>
  <si>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</si>
  <si>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</si>
  <si>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</si>
  <si>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</si>
  <si>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</si>
  <si>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</si>
  <si>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</si>
  <si>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</si>
  <si>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</si>
  <si>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</si>
  <si>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</si>
  <si>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</si>
  <si>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</si>
  <si>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</si>
  <si>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</si>
  <si>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</si>
  <si>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</si>
  <si>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</si>
  <si>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</si>
  <si>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</si>
  <si>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</si>
  <si>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</si>
  <si>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</si>
  <si>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</si>
  <si>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</si>
  <si>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</si>
  <si>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</si>
  <si>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</si>
  <si>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</si>
  <si>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</si>
  <si>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</si>
  <si>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</si>
  <si>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</si>
  <si>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</si>
  <si>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</si>
  <si>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</si>
  <si>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</si>
  <si>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</si>
  <si>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</si>
  <si>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</si>
  <si>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</si>
  <si>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</si>
  <si>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</si>
  <si>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</si>
  <si>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</si>
  <si>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</si>
  <si>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</si>
  <si>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</si>
  <si>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</si>
  <si>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</si>
  <si>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</si>
  <si>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</si>
  <si>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</si>
  <si>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</si>
  <si>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</si>
  <si>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</si>
  <si>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</si>
  <si>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</si>
  <si>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</si>
  <si>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</si>
  <si>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</si>
  <si>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</si>
  <si>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</si>
  <si>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</si>
  <si>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</si>
  <si>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</si>
  <si>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</si>
  <si>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</si>
  <si>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</si>
  <si>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</si>
  <si>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</si>
  <si>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</si>
  <si>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</si>
  <si>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</si>
  <si>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</si>
  <si>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</si>
  <si>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</si>
  <si>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</si>
  <si>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</si>
  <si>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</si>
  <si>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</si>
  <si>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</si>
  <si>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</si>
  <si>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</si>
  <si>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</si>
  <si>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</si>
  <si>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</si>
  <si>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</si>
  <si>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</si>
  <si>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</si>
  <si>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</si>
  <si>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</si>
  <si>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</si>
  <si>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</si>
  <si>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</si>
  <si>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</si>
  <si>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</si>
  <si>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</si>
  <si>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</si>
  <si>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</si>
  <si>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</si>
  <si>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</si>
  <si>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</si>
  <si>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</si>
  <si>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</si>
  <si>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</si>
  <si>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</si>
  <si>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</si>
  <si>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</si>
  <si>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</si>
  <si>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</si>
  <si>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</si>
  <si>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</si>
  <si>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</si>
  <si>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</si>
  <si>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</si>
  <si>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</si>
  <si>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</si>
  <si>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</si>
  <si>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</si>
  <si>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</si>
  <si>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</si>
  <si>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</si>
  <si>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</si>
  <si>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</si>
  <si>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</si>
  <si>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</si>
  <si>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</si>
  <si>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</si>
  <si>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</si>
  <si>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</si>
  <si>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</si>
  <si>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</si>
  <si>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</si>
  <si>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</si>
  <si>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</si>
  <si>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</si>
  <si>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</si>
  <si>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</si>
  <si>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</si>
  <si>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</si>
  <si>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</si>
  <si>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</si>
  <si>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</si>
  <si>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</si>
  <si>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</si>
  <si>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</si>
  <si>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</si>
  <si>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</si>
  <si>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</si>
  <si>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</si>
  <si>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</si>
  <si>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</si>
  <si>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</si>
  <si>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</si>
  <si>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</si>
  <si>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</si>
  <si>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</si>
  <si>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</si>
  <si>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</si>
  <si>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</si>
  <si>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</si>
  <si>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</si>
  <si>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</si>
  <si>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</si>
  <si>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</si>
  <si>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</si>
  <si>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</si>
  <si>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</si>
  <si>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</si>
  <si>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</si>
  <si>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</si>
  <si>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</si>
  <si>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</si>
  <si>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</si>
  <si>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</si>
  <si>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</si>
  <si>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</si>
  <si>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</si>
  <si>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</si>
  <si>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</si>
  <si>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</si>
  <si>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</si>
  <si>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</si>
  <si>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</si>
  <si>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</si>
  <si>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</si>
  <si>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</si>
  <si>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</si>
  <si>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</si>
  <si>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</si>
  <si>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</si>
  <si>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</si>
  <si>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</si>
  <si>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</si>
  <si>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</si>
  <si>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</si>
  <si>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</si>
  <si>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</si>
  <si>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</si>
  <si>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</si>
  <si>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</si>
  <si>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</si>
  <si>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</si>
  <si>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</si>
  <si>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</si>
  <si>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</si>
  <si>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</si>
  <si>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</si>
  <si>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</si>
  <si>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</si>
  <si>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</si>
  <si>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</si>
  <si>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</si>
  <si>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</si>
  <si>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</si>
  <si>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</si>
  <si>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</si>
  <si>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</si>
  <si>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</si>
  <si>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</si>
  <si>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</si>
  <si>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</si>
  <si>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</si>
  <si>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</si>
  <si>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</si>
  <si>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</si>
  <si>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</si>
  <si>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</si>
  <si>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</si>
  <si>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</si>
  <si>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</si>
  <si>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</si>
  <si>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</si>
  <si>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</si>
  <si>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</si>
  <si>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</si>
  <si>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</si>
  <si>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</si>
  <si>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</si>
  <si>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</si>
  <si>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</si>
  <si>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</si>
  <si>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</si>
  <si>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</si>
  <si>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</si>
  <si>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</si>
  <si>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</si>
  <si>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</si>
  <si>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</si>
  <si>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</si>
  <si>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</si>
  <si>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</si>
  <si>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</si>
  <si>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</si>
  <si>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</si>
  <si>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</si>
  <si>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</si>
  <si>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</si>
  <si>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</si>
  <si>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</si>
  <si>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</si>
  <si>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</si>
  <si>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</si>
  <si>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</si>
  <si>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</si>
  <si>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</si>
  <si>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</si>
  <si>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</si>
  <si>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</si>
  <si>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</si>
  <si>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</si>
  <si>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</si>
  <si>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</si>
  <si>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</si>
  <si>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</si>
  <si>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</si>
  <si>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</si>
  <si>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</si>
  <si>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</si>
  <si>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</si>
  <si>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</si>
  <si>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</si>
  <si>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</si>
  <si>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</si>
  <si>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</si>
  <si>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</si>
  <si>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</si>
  <si>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</si>
  <si>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</si>
  <si>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</si>
  <si>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</si>
  <si>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</si>
  <si>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</si>
  <si>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</si>
  <si>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</si>
  <si>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</si>
  <si>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</si>
  <si>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</si>
  <si>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</si>
  <si>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</si>
  <si>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</si>
  <si>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</si>
  <si>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</si>
  <si>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</si>
  <si>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</si>
  <si>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</si>
  <si>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</si>
  <si>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</si>
  <si>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</si>
  <si>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</si>
  <si>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</si>
  <si>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</si>
  <si>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</si>
  <si>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</si>
  <si>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</si>
  <si>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</si>
  <si>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</si>
  <si>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</si>
  <si>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</si>
  <si>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</si>
  <si>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</si>
  <si>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</si>
  <si>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</si>
  <si>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</si>
  <si>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</si>
  <si>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</si>
  <si>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</si>
  <si>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</si>
  <si>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</si>
  <si>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</si>
  <si>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</si>
  <si>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</si>
  <si>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</si>
  <si>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</si>
  <si>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</si>
  <si>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</si>
  <si>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</si>
  <si>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</si>
  <si>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</si>
  <si>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</si>
  <si>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</si>
  <si>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</si>
  <si>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</si>
  <si>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</si>
  <si>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</si>
  <si>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</si>
  <si>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</si>
  <si>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</si>
  <si>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</si>
  <si>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</si>
  <si>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</si>
  <si>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</si>
  <si>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</si>
  <si>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</si>
  <si>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</si>
  <si>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</si>
  <si>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</si>
  <si>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</si>
  <si>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</si>
  <si>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</si>
  <si>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</si>
  <si>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</si>
  <si>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</si>
  <si>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</si>
  <si>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</si>
  <si>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</si>
  <si>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</si>
  <si>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</si>
  <si>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</si>
  <si>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</si>
  <si>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</si>
  <si>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</si>
  <si>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</si>
  <si>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</si>
  <si>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</si>
  <si>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</si>
  <si>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</si>
  <si>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</si>
  <si>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</si>
  <si>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</si>
  <si>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</si>
  <si>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</si>
  <si>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</si>
  <si>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</si>
  <si>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</si>
  <si>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</si>
  <si>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</si>
  <si>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</si>
  <si>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</si>
  <si>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</si>
  <si>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</si>
  <si>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</si>
  <si>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</si>
  <si>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</si>
  <si>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</si>
  <si>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</si>
  <si>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</si>
  <si>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</si>
  <si>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</si>
  <si>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</si>
  <si>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</si>
  <si>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</si>
  <si>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</si>
  <si>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</si>
  <si>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</si>
  <si>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</si>
  <si>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</si>
  <si>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</si>
  <si>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</si>
  <si>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</si>
  <si>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</si>
  <si>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</si>
  <si>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</si>
  <si>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</si>
  <si>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</si>
  <si>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</si>
  <si>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</si>
  <si>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</si>
  <si>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</si>
  <si>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</si>
  <si>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</si>
  <si>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</si>
  <si>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</si>
  <si>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</si>
  <si>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</si>
  <si>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</si>
  <si>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</si>
  <si>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</si>
  <si>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</si>
  <si>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</si>
  <si>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</si>
  <si>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</si>
  <si>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</si>
  <si>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</si>
  <si>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</si>
  <si>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</si>
  <si>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</si>
  <si>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</si>
  <si>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</si>
  <si>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</si>
  <si>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</si>
  <si>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</si>
  <si>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</si>
  <si>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</si>
  <si>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</si>
  <si>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</si>
  <si>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</si>
  <si>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</si>
  <si>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</si>
  <si>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</si>
  <si>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</si>
  <si>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</si>
  <si>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</si>
  <si>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</si>
  <si>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</si>
  <si>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</si>
  <si>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</si>
  <si>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</si>
  <si>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</si>
  <si>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</si>
  <si>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</si>
  <si>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</si>
  <si>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</si>
  <si>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</si>
  <si>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</si>
  <si>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</si>
  <si>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</si>
  <si>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</si>
  <si>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</si>
  <si>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</si>
  <si>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</si>
  <si>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</si>
  <si>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</si>
  <si>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</si>
  <si>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</si>
  <si>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</si>
  <si>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</si>
  <si>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</si>
  <si>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</si>
  <si>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</si>
  <si>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</si>
  <si>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</si>
  <si>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</si>
  <si>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</si>
  <si>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</si>
  <si>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</si>
  <si>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</si>
  <si>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</si>
  <si>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</si>
  <si>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</si>
  <si>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</si>
  <si>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</si>
  <si>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</si>
  <si>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</si>
  <si>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</si>
  <si>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</si>
  <si>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</si>
  <si>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</si>
  <si>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</si>
  <si>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</si>
  <si>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</si>
  <si>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</si>
  <si>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</si>
  <si>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</si>
  <si>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</si>
  <si>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</si>
  <si>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</si>
  <si>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</si>
  <si>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</si>
  <si>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</si>
  <si>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</si>
  <si>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</si>
  <si>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</si>
  <si>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</si>
  <si>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</si>
  <si>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</si>
  <si>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</si>
  <si>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</si>
  <si>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</si>
  <si>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</si>
  <si>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</si>
  <si>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</si>
  <si>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</si>
  <si>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</si>
  <si>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</si>
  <si>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</si>
  <si>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</si>
  <si>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</si>
  <si>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</si>
  <si>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</si>
  <si>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</si>
  <si>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</si>
  <si>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</si>
  <si>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</si>
  <si>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</si>
  <si>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</si>
  <si>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</si>
  <si>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</si>
  <si>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</si>
  <si>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</si>
  <si>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</si>
  <si>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</si>
  <si>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</si>
  <si>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</si>
  <si>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</si>
  <si>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</si>
  <si>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</si>
  <si>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</si>
  <si>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</si>
  <si>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</si>
  <si>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</si>
  <si>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</si>
  <si>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</si>
  <si>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</si>
  <si>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</si>
  <si>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</si>
  <si>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</si>
  <si>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</si>
  <si>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</si>
  <si>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</si>
  <si>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</si>
  <si>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</si>
  <si>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</si>
  <si>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</si>
  <si>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</si>
  <si>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</si>
  <si>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</si>
  <si>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</si>
  <si>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</si>
  <si>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</si>
  <si>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</si>
  <si>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</si>
  <si>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</si>
  <si>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</si>
  <si>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</si>
  <si>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</si>
  <si>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</si>
  <si>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</si>
  <si>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</si>
  <si>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</si>
  <si>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</si>
  <si>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</si>
  <si>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</si>
  <si>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</si>
  <si>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</si>
  <si>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</si>
  <si>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</si>
  <si>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</si>
  <si>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</si>
  <si>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</si>
  <si>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</si>
  <si>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</si>
  <si>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</si>
  <si>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</si>
  <si>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</si>
  <si>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</si>
  <si>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</si>
  <si>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</si>
  <si>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</si>
  <si>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</si>
  <si>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</si>
  <si>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</si>
  <si>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</si>
  <si>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</si>
  <si>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</si>
  <si>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</si>
  <si>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</si>
  <si>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</si>
  <si>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</si>
  <si>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</si>
  <si>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</si>
  <si>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</si>
  <si>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</si>
  <si>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</si>
  <si>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</si>
  <si>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</si>
  <si>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</si>
  <si>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</si>
  <si>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</si>
  <si>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</si>
  <si>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</si>
  <si>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</si>
  <si>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</si>
  <si>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</si>
  <si>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</si>
  <si>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</si>
  <si>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</si>
  <si>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</si>
  <si>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</si>
  <si>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</si>
  <si>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</si>
  <si>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</si>
  <si>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</si>
  <si>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</si>
  <si>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</si>
  <si>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</si>
  <si>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</si>
  <si>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</si>
  <si>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</si>
  <si>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</si>
  <si>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</si>
  <si>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</si>
  <si>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</si>
  <si>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</si>
  <si>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</si>
  <si>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</si>
  <si>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</si>
  <si>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</si>
  <si>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</si>
  <si>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</si>
  <si>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</si>
  <si>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</si>
  <si>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</si>
  <si>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</si>
  <si>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</si>
  <si>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</si>
  <si>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</si>
  <si>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</si>
  <si>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</si>
  <si>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</si>
  <si>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</si>
  <si>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</si>
  <si>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</si>
  <si>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</si>
  <si>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</si>
  <si>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</si>
  <si>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</si>
  <si>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</si>
  <si>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</si>
  <si>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</si>
  <si>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</si>
  <si>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</si>
  <si>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</si>
  <si>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</si>
  <si>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</si>
  <si>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</si>
  <si>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</si>
  <si>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</si>
  <si>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</si>
  <si>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</si>
  <si>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</si>
  <si>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</si>
  <si>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</si>
  <si>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</si>
  <si>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</si>
  <si>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</si>
  <si>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</si>
  <si>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</si>
  <si>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</si>
  <si>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</si>
  <si>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</si>
  <si>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</si>
  <si>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</si>
  <si>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</si>
  <si>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</si>
  <si>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</si>
  <si>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</si>
  <si>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</si>
  <si>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</si>
  <si>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</si>
  <si>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</si>
  <si>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</si>
  <si>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</si>
  <si>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</si>
  <si>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</si>
  <si>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</si>
  <si>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</si>
  <si>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</si>
  <si>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</si>
  <si>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</si>
  <si>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</si>
  <si>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</si>
  <si>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</si>
  <si>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</si>
  <si>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</si>
  <si>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</si>
  <si>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</si>
  <si>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</si>
  <si>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</si>
  <si>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</si>
  <si>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</si>
  <si>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</si>
  <si>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</si>
  <si>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</si>
  <si>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</si>
  <si>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</si>
  <si>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</si>
  <si>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</si>
  <si>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</si>
  <si>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</si>
  <si>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</si>
  <si>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</si>
  <si>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</si>
  <si>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</si>
  <si>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</si>
  <si>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</si>
  <si>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</si>
  <si>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</si>
  <si>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</si>
  <si>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</si>
  <si>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</si>
  <si>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</si>
  <si>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</si>
  <si>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</si>
  <si>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</si>
  <si>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</si>
  <si>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</si>
  <si>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</si>
  <si>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</si>
  <si>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</si>
  <si>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</si>
  <si>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</si>
  <si>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</si>
  <si>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</si>
  <si>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</si>
  <si>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</si>
  <si>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</si>
  <si>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</si>
  <si>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</si>
  <si>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</si>
  <si>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</si>
  <si>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</si>
  <si>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</si>
  <si>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</si>
  <si>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</si>
  <si>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</si>
  <si>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</si>
  <si>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</si>
  <si>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</si>
  <si>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</si>
  <si>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</si>
  <si>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</si>
  <si>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</si>
  <si>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</si>
  <si>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</si>
  <si>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</si>
  <si>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</si>
  <si>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</si>
  <si>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</si>
  <si>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</si>
  <si>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</si>
  <si>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</si>
  <si>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</si>
  <si>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</si>
  <si>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</si>
  <si>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</si>
  <si>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</si>
  <si>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</si>
  <si>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</si>
  <si>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</si>
  <si>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</si>
  <si>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</si>
  <si>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</si>
  <si>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</si>
  <si>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</si>
  <si>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</si>
  <si>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</si>
  <si>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</si>
  <si>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</si>
  <si>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</si>
  <si>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</si>
  <si>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</si>
  <si>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</si>
  <si>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</si>
  <si>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</si>
  <si>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</si>
  <si>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</si>
  <si>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</si>
  <si>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</si>
  <si>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</si>
  <si>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</si>
  <si>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</si>
  <si>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</si>
  <si>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</si>
  <si>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</si>
  <si>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</si>
  <si>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</si>
  <si>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</si>
  <si>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</si>
  <si>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</si>
  <si>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</si>
  <si>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</si>
  <si>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</si>
  <si>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</si>
  <si>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</si>
  <si>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</si>
  <si>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</si>
  <si>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</si>
  <si>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</si>
  <si>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</si>
  <si>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</si>
  <si>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</si>
  <si>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</si>
  <si>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</si>
  <si>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</si>
  <si>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</si>
  <si>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</si>
  <si>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</si>
  <si>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</si>
  <si>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</si>
  <si>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</si>
  <si>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</si>
  <si>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</si>
  <si>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</si>
  <si>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</si>
  <si>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</si>
  <si>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</si>
  <si>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</si>
  <si>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</si>
  <si>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</si>
  <si>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</si>
  <si>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</si>
  <si>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</si>
  <si>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</si>
  <si>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</si>
  <si>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</si>
  <si>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</si>
  <si>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</si>
  <si>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31/09/2026</t>
  </si>
  <si>
    <t xml:space="preserve">solda nas grelhas reposição de grelha </t>
  </si>
  <si>
    <t>centrifuga 02</t>
  </si>
  <si>
    <t xml:space="preserve">solda o mancal </t>
  </si>
  <si>
    <t xml:space="preserve">troca das  facas </t>
  </si>
  <si>
    <t>16;27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</si>
</sst>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0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7" fontId="22" fillId="15" borderId="3" xfId="0" applyNumberFormat="1" applyFont="1" applyFill="1" applyBorder="1" applyAlignment="1" applyProtection="1">
      <alignment horizontal="center" vertical="center"/>
      <protection locked="0"/>
    </xf>
    <xf numFmtId="14" fontId="22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M8" sqref="M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4505.76</v>
      </c>
    </row>
    <row r="36" spans="1:12" ht="15" customHeight="1" x14ac:dyDescent="0.25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94"/>
      <c r="N61" s="40"/>
      <c r="O61" s="40"/>
      <c r="P61" s="40" t="s">
        <v>230</v>
      </c>
      <c r="Q61" s="40"/>
      <c r="R61" s="40"/>
    </row>
    <row r="62" spans="1:18" ht="15" customHeight="1" x14ac:dyDescent="0.25">
      <c r="M62" s="194"/>
      <c r="N62" s="37"/>
      <c r="O62" s="37"/>
      <c r="P62" s="37" t="s">
        <v>231</v>
      </c>
      <c r="Q62" s="37"/>
      <c r="R62" s="37"/>
    </row>
    <row r="63" spans="1:18" ht="15" customHeight="1" x14ac:dyDescent="0.25">
      <c r="M63" s="194"/>
      <c r="N63" s="40"/>
      <c r="O63" s="40"/>
      <c r="P63" s="40" t="s">
        <v>232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233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234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235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236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237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238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239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240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241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242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243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244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E18" sqref="E18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25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9" t="s">
        <v>256</v>
      </c>
      <c r="B4" s="189"/>
      <c r="C4" s="189"/>
      <c r="D4" s="18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9" t="s">
        <v>256</v>
      </c>
      <c r="B7" s="189"/>
      <c r="C7" s="189"/>
      <c r="D7" s="18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9" t="s">
        <v>256</v>
      </c>
      <c r="B10" s="189"/>
      <c r="C10" s="189"/>
      <c r="D10" s="18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9" t="s">
        <v>256</v>
      </c>
      <c r="B13" s="189"/>
      <c r="C13" s="189"/>
      <c r="D13" s="18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89" t="s">
        <v>256</v>
      </c>
      <c r="B16" s="189"/>
      <c r="C16" s="189"/>
      <c r="D16" s="189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188">
        <f>IF(E17="","",E17*2.4*1.8)</f>
        <v>2142.7199999999998</v>
      </c>
      <c r="G17" s="56">
        <v>7</v>
      </c>
      <c r="H17" s="56">
        <v>1</v>
      </c>
      <c r="I17" s="59">
        <f>IFERROR(IF(G17="","",F17/G17),"")</f>
        <v>306.10285714285709</v>
      </c>
      <c r="J17" s="56"/>
      <c r="K17" s="56"/>
    </row>
    <row r="18" spans="1:11" ht="15.75" customHeight="1" x14ac:dyDescent="0.25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89" t="s">
        <v>256</v>
      </c>
      <c r="B19" s="189"/>
      <c r="C19" s="189"/>
      <c r="D19" s="189"/>
      <c r="E19" s="65">
        <f>SUM(E17:E18)</f>
        <v>496</v>
      </c>
      <c r="F19" s="66">
        <f>IFERROR(SUM(F17:F18),"")</f>
        <v>2142.7199999999998</v>
      </c>
      <c r="G19" s="66">
        <f>SUM(G17:G18)</f>
        <v>7</v>
      </c>
      <c r="H19" s="66">
        <f>SUM(H17:H18)</f>
        <v>1</v>
      </c>
      <c r="I19" s="67">
        <f>IFERROR(IF(G19=0,"",F19/G19),"")</f>
        <v>306.10285714285709</v>
      </c>
      <c r="J19" s="68"/>
      <c r="K19" s="68"/>
    </row>
    <row r="20" spans="1:11" ht="15.75" customHeight="1" x14ac:dyDescent="0.25">
      <c r="A20" s="55">
        <v>46272</v>
      </c>
      <c r="B20" s="56" t="s">
        <v>254</v>
      </c>
      <c r="C20" s="57">
        <v>0.79166666666666696</v>
      </c>
      <c r="D20" s="56"/>
      <c r="E20" s="56"/>
      <c r="F20" s="188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89" t="s">
        <v>256</v>
      </c>
      <c r="B22" s="189"/>
      <c r="C22" s="189"/>
      <c r="D22" s="189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89" t="s">
        <v>256</v>
      </c>
      <c r="B25" s="189"/>
      <c r="C25" s="189"/>
      <c r="D25" s="189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9" t="s">
        <v>256</v>
      </c>
      <c r="B28" s="189"/>
      <c r="C28" s="189"/>
      <c r="D28" s="18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9" t="s">
        <v>256</v>
      </c>
      <c r="B31" s="189"/>
      <c r="C31" s="189"/>
      <c r="D31" s="18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9" t="s">
        <v>256</v>
      </c>
      <c r="B34" s="189"/>
      <c r="C34" s="189"/>
      <c r="D34" s="18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9" t="s">
        <v>256</v>
      </c>
      <c r="B37" s="189"/>
      <c r="C37" s="189"/>
      <c r="D37" s="18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9" t="s">
        <v>256</v>
      </c>
      <c r="B40" s="189"/>
      <c r="C40" s="189"/>
      <c r="D40" s="18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9" t="s">
        <v>256</v>
      </c>
      <c r="B43" s="189"/>
      <c r="C43" s="189"/>
      <c r="D43" s="18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9" t="s">
        <v>256</v>
      </c>
      <c r="B46" s="189"/>
      <c r="C46" s="189"/>
      <c r="D46" s="18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9" t="s">
        <v>256</v>
      </c>
      <c r="B49" s="189"/>
      <c r="C49" s="189"/>
      <c r="D49" s="18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9" t="s">
        <v>256</v>
      </c>
      <c r="B52" s="189"/>
      <c r="C52" s="189"/>
      <c r="D52" s="189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89" t="s">
        <v>256</v>
      </c>
      <c r="B55" s="189"/>
      <c r="C55" s="189"/>
      <c r="D55" s="189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89" t="s">
        <v>256</v>
      </c>
      <c r="B58" s="189"/>
      <c r="C58" s="189"/>
      <c r="D58" s="189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89" t="s">
        <v>256</v>
      </c>
      <c r="B61" s="189"/>
      <c r="C61" s="189"/>
      <c r="D61" s="189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89" t="s">
        <v>256</v>
      </c>
      <c r="B64" s="189"/>
      <c r="C64" s="189"/>
      <c r="D64" s="189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89" t="s">
        <v>256</v>
      </c>
      <c r="B67" s="189"/>
      <c r="C67" s="189"/>
      <c r="D67" s="18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89" t="s">
        <v>256</v>
      </c>
      <c r="B70" s="189"/>
      <c r="C70" s="189"/>
      <c r="D70" s="18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9" t="s">
        <v>256</v>
      </c>
      <c r="B73" s="189"/>
      <c r="C73" s="189"/>
      <c r="D73" s="18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9" t="s">
        <v>256</v>
      </c>
      <c r="B76" s="189"/>
      <c r="C76" s="189"/>
      <c r="D76" s="18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9" t="s">
        <v>256</v>
      </c>
      <c r="B79" s="189"/>
      <c r="C79" s="189"/>
      <c r="D79" s="18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9" t="s">
        <v>256</v>
      </c>
      <c r="B82" s="189"/>
      <c r="C82" s="189"/>
      <c r="D82" s="18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9" t="s">
        <v>256</v>
      </c>
      <c r="B85" s="189"/>
      <c r="C85" s="189"/>
      <c r="D85" s="18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9" t="s">
        <v>256</v>
      </c>
      <c r="B88" s="189"/>
      <c r="C88" s="189"/>
      <c r="D88" s="18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9" t="s">
        <v>256</v>
      </c>
      <c r="B91" s="189"/>
      <c r="C91" s="189"/>
      <c r="D91" s="18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41598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41598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9" t="s">
        <v>256</v>
      </c>
      <c r="B94" s="189"/>
      <c r="C94" s="189"/>
      <c r="D94" s="18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opLeftCell="C1" zoomScale="80" zoomScaleNormal="80" workbookViewId="0">
      <pane ySplit="1" topLeftCell="A105" activePane="bottomLeft" state="frozen"/>
      <selection pane="bottomLeft" activeCell="H123" sqref="H123:H128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269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272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25">
      <c r="A28" s="197" t="s">
        <v>256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269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272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25">
      <c r="A55" s="197" t="s">
        <v>256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269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272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25">
      <c r="A82" s="197" t="s">
        <v>256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269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272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 x14ac:dyDescent="0.25">
      <c r="A109" s="197" t="s">
        <v>256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269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272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 x14ac:dyDescent="0.25">
      <c r="A136" s="197" t="s">
        <v>256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41601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0.18888888888888888</v>
      </c>
      <c r="M138" s="81">
        <f t="shared" ref="M138:M148" ca="1" si="33">IFERROR(IF(K138="","",IF(L138="",MOD(NOW()-K138,1),IF(L138&gt;=K138,L138-K138,L138+1-K138))),"")</f>
        <v>0.55486111111111114</v>
      </c>
      <c r="N138" s="78" t="s">
        <v>41602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278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278</v>
      </c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278</v>
      </c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269</v>
      </c>
      <c r="B149" s="196"/>
      <c r="C149" s="196"/>
      <c r="D149" s="196"/>
      <c r="E149" s="196"/>
      <c r="F149" s="2">
        <f>SUM(F137:F148)</f>
        <v>260</v>
      </c>
      <c r="G149" s="2">
        <f>SUM(G137:G148)</f>
        <v>1092</v>
      </c>
      <c r="H149" s="87"/>
      <c r="I149" s="87"/>
      <c r="J149" s="87"/>
      <c r="K149" s="87"/>
      <c r="L149" s="87"/>
      <c r="M149" s="88">
        <f ca="1">IFERROR(SUM(M137:M148),"")</f>
        <v>0.56805555555555554</v>
      </c>
      <c r="N149" s="2" t="s">
        <v>270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272</v>
      </c>
      <c r="B162" s="196"/>
      <c r="C162" s="196"/>
      <c r="D162" s="196"/>
      <c r="E162" s="19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25">
      <c r="A163" s="197" t="s">
        <v>256</v>
      </c>
      <c r="B163" s="197"/>
      <c r="C163" s="197"/>
      <c r="D163" s="197"/>
      <c r="E163" s="197"/>
      <c r="F163" s="1">
        <f>F149+F162</f>
        <v>260</v>
      </c>
      <c r="G163" s="1">
        <f>G149+G162</f>
        <v>1092</v>
      </c>
      <c r="H163" s="91"/>
      <c r="I163" s="91"/>
      <c r="J163" s="91"/>
      <c r="K163" s="91"/>
      <c r="L163" s="91"/>
      <c r="M163" s="92">
        <f ca="1">IFERROR(M149+M162,"")</f>
        <v>0.56805555555555554</v>
      </c>
      <c r="N163" s="1" t="s">
        <v>273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269</v>
      </c>
      <c r="B176" s="196"/>
      <c r="C176" s="196"/>
      <c r="D176" s="196"/>
      <c r="E176" s="19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272</v>
      </c>
      <c r="B189" s="196"/>
      <c r="C189" s="196"/>
      <c r="D189" s="196"/>
      <c r="E189" s="19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25">
      <c r="A190" s="197" t="s">
        <v>256</v>
      </c>
      <c r="B190" s="197"/>
      <c r="C190" s="197"/>
      <c r="D190" s="197"/>
      <c r="E190" s="19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269</v>
      </c>
      <c r="B203" s="196"/>
      <c r="C203" s="196"/>
      <c r="D203" s="196"/>
      <c r="E203" s="19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272</v>
      </c>
      <c r="B216" s="196"/>
      <c r="C216" s="196"/>
      <c r="D216" s="196"/>
      <c r="E216" s="19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25">
      <c r="A217" s="197" t="s">
        <v>256</v>
      </c>
      <c r="B217" s="197"/>
      <c r="C217" s="197"/>
      <c r="D217" s="197"/>
      <c r="E217" s="19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6" t="s">
        <v>269</v>
      </c>
      <c r="B230" s="196"/>
      <c r="C230" s="196"/>
      <c r="D230" s="196"/>
      <c r="E230" s="19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272</v>
      </c>
      <c r="B243" s="196"/>
      <c r="C243" s="196"/>
      <c r="D243" s="196"/>
      <c r="E243" s="19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25">
      <c r="A244" s="197" t="s">
        <v>256</v>
      </c>
      <c r="B244" s="197"/>
      <c r="C244" s="197"/>
      <c r="D244" s="197"/>
      <c r="E244" s="19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269</v>
      </c>
      <c r="B257" s="196"/>
      <c r="C257" s="196"/>
      <c r="D257" s="196"/>
      <c r="E257" s="19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272</v>
      </c>
      <c r="B270" s="196"/>
      <c r="C270" s="196"/>
      <c r="D270" s="196"/>
      <c r="E270" s="19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25">
      <c r="A271" s="197" t="s">
        <v>256</v>
      </c>
      <c r="B271" s="197"/>
      <c r="C271" s="197"/>
      <c r="D271" s="197"/>
      <c r="E271" s="19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269</v>
      </c>
      <c r="B284" s="196"/>
      <c r="C284" s="196"/>
      <c r="D284" s="196"/>
      <c r="E284" s="19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272</v>
      </c>
      <c r="B297" s="196"/>
      <c r="C297" s="196"/>
      <c r="D297" s="196"/>
      <c r="E297" s="19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25">
      <c r="A298" s="197" t="s">
        <v>256</v>
      </c>
      <c r="B298" s="197"/>
      <c r="C298" s="197"/>
      <c r="D298" s="197"/>
      <c r="E298" s="19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269</v>
      </c>
      <c r="B311" s="196"/>
      <c r="C311" s="196"/>
      <c r="D311" s="196"/>
      <c r="E311" s="19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272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25">
      <c r="A325" s="197" t="s">
        <v>256</v>
      </c>
      <c r="B325" s="197"/>
      <c r="C325" s="197"/>
      <c r="D325" s="197"/>
      <c r="E325" s="19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269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272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25">
      <c r="A352" s="197" t="s">
        <v>256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269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272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25">
      <c r="A379" s="197" t="s">
        <v>256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269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272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25">
      <c r="A406" s="197" t="s">
        <v>256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269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272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25">
      <c r="A433" s="197" t="s">
        <v>256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269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272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25">
      <c r="A460" s="197" t="s">
        <v>256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269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272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25">
      <c r="A487" s="197" t="s">
        <v>256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269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272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25">
      <c r="A514" s="197" t="s">
        <v>256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269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272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25">
      <c r="A541" s="197" t="s">
        <v>256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269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272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25">
      <c r="A568" s="197" t="s">
        <v>256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269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272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25">
      <c r="A595" s="197" t="s">
        <v>256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269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272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25">
      <c r="A622" s="197" t="s">
        <v>256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269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272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25">
      <c r="A649" s="197" t="s">
        <v>256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269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272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25">
      <c r="A676" s="197" t="s">
        <v>256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269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272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25">
      <c r="A703" s="197" t="s">
        <v>256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269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272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25">
      <c r="A730" s="197" t="s">
        <v>256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269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272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25">
      <c r="A757" s="197" t="s">
        <v>256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269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272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25">
      <c r="A784" s="197" t="s">
        <v>256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269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272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25">
      <c r="A811" s="197" t="s">
        <v>256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269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272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25">
      <c r="A838" s="197" t="s">
        <v>256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opLeftCell="B1" zoomScale="80" zoomScaleNormal="80" workbookViewId="0">
      <pane ySplit="1" topLeftCell="A117" activePane="bottomLeft" state="frozen"/>
      <selection pane="bottomLeft" activeCell="M141" sqref="M141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99" t="s">
        <v>256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99" t="s">
        <v>256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99" t="s">
        <v>256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99" t="s">
        <v>256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8" t="s">
        <v>272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 x14ac:dyDescent="0.25">
      <c r="A136" s="199" t="s">
        <v>256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41600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278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278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278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278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278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1"/>
        <v>0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278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278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278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8" t="s">
        <v>269</v>
      </c>
      <c r="B149" s="198"/>
      <c r="C149" s="198"/>
      <c r="D149" s="198"/>
      <c r="E149" s="198"/>
      <c r="F149" s="114"/>
      <c r="G149" s="115">
        <f>SUM(G137:G148)</f>
        <v>101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424.2</v>
      </c>
      <c r="L149" s="87"/>
      <c r="M149" s="87"/>
      <c r="N149" s="87"/>
      <c r="O149" s="87"/>
      <c r="P149" s="87"/>
      <c r="Q149" s="88">
        <f ca="1">IFERROR(SUM(Q137:Q148),"")</f>
        <v>0.10555555555555562</v>
      </c>
      <c r="R149" s="2" t="s">
        <v>270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25">
      <c r="A163" s="199" t="s">
        <v>256</v>
      </c>
      <c r="B163" s="199"/>
      <c r="C163" s="199"/>
      <c r="D163" s="199"/>
      <c r="E163" s="199"/>
      <c r="F163" s="127"/>
      <c r="G163" s="128">
        <f>G149+G162</f>
        <v>101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424.2</v>
      </c>
      <c r="L163" s="91"/>
      <c r="M163" s="91"/>
      <c r="N163" s="91"/>
      <c r="O163" s="91"/>
      <c r="P163" s="91"/>
      <c r="Q163" s="92">
        <f ca="1">IFERROR(Q149+Q162,"")</f>
        <v>0.10555555555555562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9" t="s">
        <v>256</v>
      </c>
      <c r="B190" s="199"/>
      <c r="C190" s="199"/>
      <c r="D190" s="199"/>
      <c r="E190" s="19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9" t="s">
        <v>256</v>
      </c>
      <c r="B217" s="199"/>
      <c r="C217" s="199"/>
      <c r="D217" s="199"/>
      <c r="E217" s="19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9" t="s">
        <v>256</v>
      </c>
      <c r="B244" s="199"/>
      <c r="C244" s="199"/>
      <c r="D244" s="199"/>
      <c r="E244" s="19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9" t="s">
        <v>256</v>
      </c>
      <c r="B271" s="199"/>
      <c r="C271" s="199"/>
      <c r="D271" s="199"/>
      <c r="E271" s="19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9" t="s">
        <v>256</v>
      </c>
      <c r="B298" s="199"/>
      <c r="C298" s="199"/>
      <c r="D298" s="199"/>
      <c r="E298" s="19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9" t="s">
        <v>256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9" t="s">
        <v>256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9" t="s">
        <v>256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9" t="s">
        <v>256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9" t="s">
        <v>256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9" t="s">
        <v>256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9" t="s">
        <v>256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9" t="s">
        <v>256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9" t="s">
        <v>256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9" t="s">
        <v>256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9" t="s">
        <v>256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9" t="s">
        <v>256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9" t="s">
        <v>256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9" t="s">
        <v>256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9" t="s">
        <v>256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9" t="s">
        <v>256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9" t="s">
        <v>256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25">
      <c r="A838" s="199" t="s">
        <v>256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99" activePane="bottomLeft" state="frozen"/>
      <selection activeCell="B1" sqref="B1"/>
      <selection pane="bottomLeft" activeCell="L110" sqref="L110:L116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99" t="s">
        <v>256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99" t="s">
        <v>256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99" t="s">
        <v>256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99" t="s">
        <v>256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8" t="s">
        <v>272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 x14ac:dyDescent="0.25">
      <c r="A136" s="199" t="s">
        <v>256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201" t="s">
        <v>31</v>
      </c>
      <c r="E141" s="119" t="s">
        <v>278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278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278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278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278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278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278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278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8" t="s">
        <v>269</v>
      </c>
      <c r="B149" s="198"/>
      <c r="C149" s="198"/>
      <c r="D149" s="198"/>
      <c r="E149" s="198"/>
      <c r="F149" s="114"/>
      <c r="G149" s="115">
        <f>SUM(G137:G148)</f>
        <v>83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348.6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9" t="s">
        <v>256</v>
      </c>
      <c r="B163" s="199"/>
      <c r="C163" s="199"/>
      <c r="D163" s="199"/>
      <c r="E163" s="199"/>
      <c r="F163" s="127"/>
      <c r="G163" s="128">
        <f>G149+G162</f>
        <v>83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348.6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9" t="s">
        <v>256</v>
      </c>
      <c r="B190" s="199"/>
      <c r="C190" s="199"/>
      <c r="D190" s="199"/>
      <c r="E190" s="19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9" t="s">
        <v>256</v>
      </c>
      <c r="B217" s="199"/>
      <c r="C217" s="199"/>
      <c r="D217" s="199"/>
      <c r="E217" s="19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9" t="s">
        <v>256</v>
      </c>
      <c r="B244" s="199"/>
      <c r="C244" s="199"/>
      <c r="D244" s="199"/>
      <c r="E244" s="19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9" t="s">
        <v>256</v>
      </c>
      <c r="B271" s="199"/>
      <c r="C271" s="199"/>
      <c r="D271" s="199"/>
      <c r="E271" s="19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9" t="s">
        <v>256</v>
      </c>
      <c r="B298" s="199"/>
      <c r="C298" s="199"/>
      <c r="D298" s="199"/>
      <c r="E298" s="19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9" t="s">
        <v>256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9" t="s">
        <v>256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9" t="s">
        <v>256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9" t="s">
        <v>256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99" t="s">
        <v>256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9" t="s">
        <v>256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9" t="s">
        <v>256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9" t="s">
        <v>256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9" t="s">
        <v>256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9" t="s">
        <v>256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9" t="s">
        <v>256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9" t="s">
        <v>256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9" t="s">
        <v>256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9" t="s">
        <v>256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9" t="s">
        <v>256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9" t="s">
        <v>256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9" t="s">
        <v>256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9" t="s">
        <v>256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9" t="s">
        <v>256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9" t="s">
        <v>256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113" activePane="bottomLeft" state="frozen"/>
      <selection pane="bottomLeft" activeCell="L123" sqref="L123:L134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99" t="s">
        <v>256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99" t="s">
        <v>256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99" t="s">
        <v>256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99" t="s">
        <v>256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 x14ac:dyDescent="0.25">
      <c r="A135" s="198" t="s">
        <v>272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 x14ac:dyDescent="0.25">
      <c r="A136" s="199" t="s">
        <v>256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41599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278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103" t="s">
        <v>29</v>
      </c>
      <c r="M141" s="103" t="s">
        <v>67</v>
      </c>
      <c r="N141" s="103" t="s">
        <v>72</v>
      </c>
      <c r="O141" s="20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278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278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278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41603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278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88.2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278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278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278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269</v>
      </c>
      <c r="B149" s="139"/>
      <c r="C149" s="139"/>
      <c r="D149" s="139"/>
      <c r="E149" s="157"/>
      <c r="F149" s="114"/>
      <c r="G149" s="115">
        <f>SUM(G137:G148)</f>
        <v>143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600.60000000000014</v>
      </c>
      <c r="L149" s="87"/>
      <c r="M149" s="87"/>
      <c r="N149" s="87"/>
      <c r="O149" s="154"/>
      <c r="P149" s="154"/>
      <c r="Q149" s="88">
        <f ca="1">IFERROR(SUM(Q137:Q148),"")</f>
        <v>7.5000000000000011E-2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9" t="s">
        <v>256</v>
      </c>
      <c r="B163" s="199"/>
      <c r="C163" s="199"/>
      <c r="D163" s="199"/>
      <c r="E163" s="199"/>
      <c r="F163" s="127"/>
      <c r="G163" s="128">
        <f>G149+G162</f>
        <v>143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600.60000000000014</v>
      </c>
      <c r="L163" s="91"/>
      <c r="M163" s="91"/>
      <c r="N163" s="91"/>
      <c r="O163" s="155"/>
      <c r="P163" s="155"/>
      <c r="Q163" s="92">
        <f ca="1">IFERROR(Q149+Q162,"")</f>
        <v>7.5000000000000011E-2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9" t="s">
        <v>256</v>
      </c>
      <c r="B190" s="199"/>
      <c r="C190" s="199"/>
      <c r="D190" s="199"/>
      <c r="E190" s="19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9" t="s">
        <v>256</v>
      </c>
      <c r="B217" s="199"/>
      <c r="C217" s="199"/>
      <c r="D217" s="199"/>
      <c r="E217" s="19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9" t="s">
        <v>256</v>
      </c>
      <c r="B244" s="199"/>
      <c r="C244" s="199"/>
      <c r="D244" s="199"/>
      <c r="E244" s="19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9" t="s">
        <v>256</v>
      </c>
      <c r="B271" s="199"/>
      <c r="C271" s="199"/>
      <c r="D271" s="199"/>
      <c r="E271" s="19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9" t="s">
        <v>256</v>
      </c>
      <c r="B298" s="199"/>
      <c r="C298" s="199"/>
      <c r="D298" s="199"/>
      <c r="E298" s="19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9" t="s">
        <v>256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9" t="s">
        <v>256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9" t="s">
        <v>256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9" t="s">
        <v>256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25">
      <c r="A433" s="199" t="s">
        <v>256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9" t="s">
        <v>256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9" t="s">
        <v>256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9" t="s">
        <v>256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9" t="s">
        <v>256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9" t="s">
        <v>256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9" t="s">
        <v>256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9" t="s">
        <v>256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9" t="s">
        <v>256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9" t="s">
        <v>256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9" t="s">
        <v>256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9" t="s">
        <v>256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9" t="s">
        <v>256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9" t="s">
        <v>256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9" t="s">
        <v>256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9" t="s">
        <v>256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x14ac:dyDescent="0.2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E1330" s="163"/>
      <c r="K1330" s="163"/>
      <c r="Q1330" s="163"/>
      <c r="R1330" s="163"/>
      <c r="S1330" s="163"/>
    </row>
    <row r="1331" spans="1:19" x14ac:dyDescent="0.25">
      <c r="E1331" s="163"/>
      <c r="K1331" s="163"/>
      <c r="Q1331" s="163"/>
      <c r="R1331" s="163"/>
      <c r="S1331" s="163"/>
    </row>
    <row r="1332" spans="1:19" x14ac:dyDescent="0.25">
      <c r="E1332" s="163"/>
      <c r="K1332" s="163"/>
      <c r="Q1332" s="163"/>
      <c r="R1332" s="163"/>
      <c r="S1332" s="163"/>
    </row>
    <row r="1333" spans="1:19" x14ac:dyDescent="0.25">
      <c r="E1333" s="163"/>
      <c r="K1333" s="163"/>
      <c r="Q1333" s="163"/>
      <c r="R1333" s="163"/>
      <c r="S1333" s="163"/>
    </row>
    <row r="1334" spans="1:19" x14ac:dyDescent="0.25">
      <c r="E1334" s="163"/>
      <c r="K1334" s="163"/>
      <c r="Q1334" s="163"/>
      <c r="R1334" s="163"/>
      <c r="S1334" s="163"/>
    </row>
    <row r="1335" spans="1:19" x14ac:dyDescent="0.25">
      <c r="E1335" s="163"/>
      <c r="K1335" s="163"/>
      <c r="Q1335" s="163"/>
      <c r="R1335" s="163"/>
      <c r="S1335" s="163"/>
    </row>
    <row r="1336" spans="1:19" x14ac:dyDescent="0.25">
      <c r="E1336" s="163"/>
      <c r="K1336" s="163"/>
      <c r="Q1336" s="163"/>
      <c r="R1336" s="163"/>
      <c r="S1336" s="163"/>
    </row>
    <row r="1337" spans="1:19" x14ac:dyDescent="0.25">
      <c r="E1337" s="163"/>
      <c r="K1337" s="163"/>
      <c r="Q1337" s="163"/>
      <c r="R1337" s="163"/>
      <c r="S1337" s="163"/>
    </row>
    <row r="1338" spans="1:19" x14ac:dyDescent="0.25">
      <c r="E1338" s="163"/>
      <c r="K1338" s="163"/>
      <c r="Q1338" s="163"/>
      <c r="R1338" s="163"/>
      <c r="S1338" s="163"/>
    </row>
    <row r="1339" spans="1:19" x14ac:dyDescent="0.25">
      <c r="E1339" s="163"/>
      <c r="K1339" s="163"/>
      <c r="Q1339" s="163"/>
      <c r="R1339" s="163"/>
      <c r="S1339" s="163"/>
    </row>
    <row r="1340" spans="1:19" x14ac:dyDescent="0.25">
      <c r="E1340" s="163"/>
      <c r="K1340" s="163"/>
      <c r="Q1340" s="163"/>
      <c r="R1340" s="163"/>
      <c r="S1340" s="163"/>
    </row>
    <row r="1341" spans="1:19" x14ac:dyDescent="0.25">
      <c r="E1341" s="163"/>
      <c r="K1341" s="163"/>
      <c r="Q1341" s="163"/>
      <c r="R1341" s="163"/>
      <c r="S1341" s="163"/>
    </row>
    <row r="1342" spans="1:19" x14ac:dyDescent="0.25">
      <c r="E1342" s="163"/>
      <c r="K1342" s="163"/>
      <c r="Q1342" s="163"/>
      <c r="R1342" s="163"/>
      <c r="S1342" s="163"/>
    </row>
    <row r="1343" spans="1:19" x14ac:dyDescent="0.25">
      <c r="E1343" s="163"/>
      <c r="K1343" s="163"/>
      <c r="Q1343" s="163"/>
      <c r="R1343" s="163"/>
      <c r="S1343" s="163"/>
    </row>
    <row r="1344" spans="1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 x14ac:dyDescent="0.25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2026-09-06T20:32:14Z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