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87" documentId="13_ncr:1_{9DFDFEE8-78F7-4C04-B87C-99924EE6CC37}" xr6:coauthVersionLast="47" xr6:coauthVersionMax="47" xr10:uidLastSave="{5F8DDE12-71DF-4212-82B8-3705F445620C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<sst xmlns="http://schemas.openxmlformats.org/spreadsheetml/2006/main" count="91460" uniqueCount="31317">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</sst>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1" sqref="F77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0.19872650462639285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0.34247650462639284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0.41817094907083741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46" activePane="bottomLeft" state="frozen"/>
      <selection pane="bottomLeft" activeCell="G772" sqref="G77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0.70983761573734228</v>
      </c>
      <c r="R53" s="95" t="s">
        <v>329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0.84872650462623001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0.93344872684845281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0.69317094907455612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0.80080983796344496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0.90428206018566704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17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71.400000000000006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118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495.6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44" activePane="bottomLeft" state="frozen"/>
      <selection pane="bottomLeft" activeCell="P771" sqref="P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/>
      <c r="Q771" s="86">
        <f t="shared" ref="Q771:Q782" ca="1" si="227">IFERROR(IF(O771="","",IF(P771="",MOD(NOW()-O771,1),IF(P771&gt;=O771,P771-O771,P771+1-O771))),"")</f>
        <v>1.8865393518353812E-2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9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37.800000000000004</v>
      </c>
      <c r="L783" s="87"/>
      <c r="M783" s="87"/>
      <c r="N783" s="87"/>
      <c r="O783" s="87"/>
      <c r="P783" s="87"/>
      <c r="Q783" s="88">
        <f ca="1">IFERROR(SUM(Q771:Q782),"")</f>
        <v>1.8865393518353812E-2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73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306.60000000000002</v>
      </c>
      <c r="L784" s="91"/>
      <c r="M784" s="91"/>
      <c r="N784" s="91"/>
      <c r="O784" s="91"/>
      <c r="P784" s="91"/>
      <c r="Q784" s="92">
        <f ca="1">IFERROR(Q770+Q783,"")</f>
        <v>8.1365393518353868E-2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2" sqref="G772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/>
      <c r="Q771" s="86">
        <f t="shared" ref="Q771:Q782" ca="1" si="229">IFERROR(IF(O771="","",IF(P771="",MOD(NOW()-O771,1),IF(P771&gt;=O771,P771-O771,P771+1-O771))),"")</f>
        <v>3.9698726854112465E-2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/>
      <c r="H772" s="107" t="str">
        <f>IFERROR(IF($G772="","",$G772*$S$783/$G$783/Cadastro!$E$33),"")</f>
        <v/>
      </c>
      <c r="I772" s="109">
        <f>IFERROR(IF($D772="","",VLOOKUP($D772,Cadastro!$C$4:$G$20,5,FALSE())),"")</f>
        <v>0.6</v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/>
      <c r="H773" s="107" t="str">
        <f>IFERROR(IF($G773="","",$G773*$S$783/$G$783/Cadastro!$E$33),"")</f>
        <v/>
      </c>
      <c r="I773" s="109">
        <f>IFERROR(IF($D773="","",VLOOKUP($D773,Cadastro!$C$4:$G$20,5,FALSE())),"")</f>
        <v>0.6</v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/>
      <c r="H774" s="107" t="str">
        <f>IFERROR(IF($G774="","",$G774*$S$783/$G$783/Cadastro!$E$33),"")</f>
        <v/>
      </c>
      <c r="I774" s="109">
        <f>IFERROR(IF($D774="","",VLOOKUP($D774,Cadastro!$C$4:$G$20,5,FALSE())),"")</f>
        <v>0.6</v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/>
      <c r="H775" s="107" t="str">
        <f>IFERROR(IF($G775="","",$G775*$S$783/$G$783/Cadastro!$E$33),"")</f>
        <v/>
      </c>
      <c r="I775" s="109">
        <f>IFERROR(IF($D775="","",VLOOKUP($D775,Cadastro!$C$4:$G$20,5,FALSE())),"")</f>
        <v>0.6</v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8.4</v>
      </c>
      <c r="L783" s="87"/>
      <c r="M783" s="87"/>
      <c r="N783" s="87"/>
      <c r="O783" s="155"/>
      <c r="P783" s="155"/>
      <c r="Q783" s="88">
        <f ca="1">IFERROR(SUM(Q771:Q782),"")</f>
        <v>3.9698726854112465E-2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142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596.40000000000009</v>
      </c>
      <c r="L784" s="91"/>
      <c r="M784" s="91"/>
      <c r="N784" s="91"/>
      <c r="O784" s="156"/>
      <c r="P784" s="156"/>
      <c r="Q784" s="92">
        <f ca="1">IFERROR(Q770+Q783,"")</f>
        <v>0.20289317129855683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2026-08-29T23:57:14Z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