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962" documentId="13_ncr:1_{9DFDFEE8-78F7-4C04-B87C-99924EE6CC37}" xr6:coauthVersionLast="47" xr6:coauthVersionMax="47" xr10:uidLastSave="{66B5D800-146A-4422-BEAB-67F9B8E6632F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<sst xmlns="http://schemas.openxmlformats.org/spreadsheetml/2006/main" count="118771" uniqueCount="44877">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</sst>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D210" sqref="D21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286</v>
      </c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23</v>
      </c>
      <c r="G216" s="2">
        <f>SUM(G204:G215)</f>
        <v>96.600000000000009</v>
      </c>
      <c r="H216" s="87"/>
      <c r="I216" s="87"/>
      <c r="J216" s="87"/>
      <c r="K216" s="87"/>
      <c r="L216" s="87"/>
      <c r="M216" s="88">
        <f ca="1">IFERROR(SUM(M204:M215),"")</f>
        <v>3.4722222222222099E-3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282</v>
      </c>
      <c r="G217" s="1">
        <f>G203+G216</f>
        <v>1184.3999999999999</v>
      </c>
      <c r="H217" s="91"/>
      <c r="I217" s="91"/>
      <c r="J217" s="91"/>
      <c r="K217" s="91"/>
      <c r="L217" s="91"/>
      <c r="M217" s="92">
        <f ca="1">IFERROR(M203+M216,"")</f>
        <v>0.17152777777777783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4" activePane="bottomLeft" state="frozen"/>
      <selection pane="bottomLeft" activeCell="G206" sqref="G2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95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901.4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06" sqref="G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/>
      <c r="M204" s="76"/>
      <c r="N204" s="76"/>
      <c r="O204" s="80">
        <v>0.88472222222222219</v>
      </c>
      <c r="P204" s="80"/>
      <c r="Q204" s="81">
        <f t="shared" ref="Q204:Q215" ca="1" si="62">IFERROR(IF(O204="","",IF(P204="",MOD(NOW()-O204,1),IF(P204&gt;=O204,P204-O204,P204+1-O204))),"")</f>
        <v>4.4756944407708943E-4</v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/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/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13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65</v>
      </c>
      <c r="L216" s="87"/>
      <c r="M216" s="87"/>
      <c r="N216" s="87"/>
      <c r="O216" s="87"/>
      <c r="P216" s="87"/>
      <c r="Q216" s="88">
        <f ca="1">IFERROR(SUM(Q204:Q215),"")</f>
        <v>4.4756944407708943E-4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91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402.20000000000005</v>
      </c>
      <c r="L217" s="91"/>
      <c r="M217" s="91"/>
      <c r="N217" s="91"/>
      <c r="O217" s="91"/>
      <c r="P217" s="91"/>
      <c r="Q217" s="92">
        <f ca="1">IFERROR(Q203+Q216,"")</f>
        <v>0.14141979166629937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G206" sqref="G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/>
      <c r="Q204" s="81">
        <f t="shared" ref="Q204:Q215" ca="1" si="62">IFERROR(IF(O204="","",IF(P204="",MOD(NOW()-O204,1),IF(P204&gt;=O204,P204-O204,P204+1-O204))),"")</f>
        <v>3.9197916703415103E-3</v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/>
      <c r="H206" s="107" t="str">
        <f>IFERROR(IF($G206="","",$G206*$S$216/$G$216/Cadastro!$E$33),"")</f>
        <v/>
      </c>
      <c r="I206" s="109">
        <f>IFERROR(IF($D206="","",VLOOKUP($D206,Cadastro!$C$4:$G$20,5,FALSE())),"")</f>
        <v>0.6</v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/>
      <c r="H207" s="107" t="str">
        <f>IFERROR(IF($G207="","",$G207*$S$216/$G$216/Cadastro!$E$33),"")</f>
        <v/>
      </c>
      <c r="I207" s="109">
        <f>IFERROR(IF($D207="","",VLOOKUP($D207,Cadastro!$C$4:$G$20,5,FALSE())),"")</f>
        <v>0.6</v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/>
      <c r="H208" s="107" t="str">
        <f>IFERROR(IF($G208="","",$G208*$S$216/$G$216/Cadastro!$E$33),"")</f>
        <v/>
      </c>
      <c r="I208" s="109">
        <f>IFERROR(IF($D208="","",VLOOKUP($D208,Cadastro!$C$4:$G$20,5,FALSE())),"")</f>
        <v>0.6</v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/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/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31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155</v>
      </c>
      <c r="L216" s="87"/>
      <c r="M216" s="87"/>
      <c r="N216" s="87"/>
      <c r="O216" s="154"/>
      <c r="P216" s="154"/>
      <c r="Q216" s="88">
        <f ca="1">IFERROR(SUM(Q204:Q215),"")</f>
        <v>3.9197916703415103E-3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184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812</v>
      </c>
      <c r="L217" s="91"/>
      <c r="M217" s="91"/>
      <c r="N217" s="91"/>
      <c r="O217" s="155"/>
      <c r="P217" s="155"/>
      <c r="Q217" s="92">
        <f ca="1">IFERROR(Q203+Q216,"")</f>
        <v>0.16919756944811909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2026-09-09T01:14:49Z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