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37" documentId="13_ncr:1_{9DFDFEE8-78F7-4C04-B87C-99924EE6CC37}" xr6:coauthVersionLast="47" xr6:coauthVersionMax="47" xr10:uidLastSave="{139ECDDE-02D4-4146-9034-D1F4E89FC299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<sst xmlns="http://schemas.openxmlformats.org/spreadsheetml/2006/main" count="133287" uniqueCount="50055">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</sst>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0</v>
      </c>
      <c r="G15" s="27">
        <f t="shared" si="0"/>
        <v>1235790</v>
      </c>
      <c r="H15" s="21">
        <f>IFERROR('Linha 1'!T325+'Linha 2'!T325+'Linha 3'!T325,0)</f>
        <v>190.33081085376162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14506850</v>
      </c>
      <c r="E35" s="31">
        <f t="shared" si="2"/>
        <v>8752050</v>
      </c>
      <c r="F35" s="31">
        <f t="shared" si="2"/>
        <v>17623230</v>
      </c>
      <c r="G35" s="31">
        <f t="shared" si="2"/>
        <v>40882130</v>
      </c>
      <c r="H35" s="32">
        <f>IFERROR(SUM(H4:H34),"")</f>
        <v>11906.881968269132</v>
      </c>
      <c r="I35" s="32">
        <f>IFERROR(SUM(I4:I34),"")</f>
        <v>9946.9500000000007</v>
      </c>
      <c r="J35" s="33">
        <f>IFERROR(IF(OR(H35="",I35="",H35=0,I35=0),"",MIN(H35,I35)/MAX(H35,I35)),"")</f>
        <v>0.83539502839683888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F311" sqref="F31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201</v>
      </c>
      <c r="G325" s="1">
        <f>G311+G324</f>
        <v>1005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S311" sqref="S31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169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709.8</v>
      </c>
      <c r="L325" s="91"/>
      <c r="M325" s="91"/>
      <c r="N325" s="91"/>
      <c r="O325" s="91"/>
      <c r="P325" s="91"/>
      <c r="Q325" s="92">
        <f ca="1">IFERROR(Q311+Q324,"")</f>
        <v>9.3750000000000111E-2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S311" sqref="S31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91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82" activePane="bottomLeft" state="frozen"/>
      <selection pane="bottomLeft" activeCell="S311" sqref="S31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8"/>
        <v>0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8"/>
        <v>0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0</v>
      </c>
      <c r="I309" s="109">
        <f>IFERROR(IF($D309="","",VLOOKUP($D309,Cadastro!$C$4:$G$20,5,FALSE())),"")</f>
        <v>0.6</v>
      </c>
      <c r="J309" s="110">
        <f t="shared" si="88"/>
        <v>0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0</v>
      </c>
      <c r="I310" s="112">
        <f>IFERROR(IF($D310="","",VLOOKUP($D310,Cadastro!$C$4:$G$20,5,FALSE())),"")</f>
        <v>0.6</v>
      </c>
      <c r="J310" s="113">
        <f t="shared" si="88"/>
        <v>0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991.2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2026-09-12T22:51:11Z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