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42" documentId="13_ncr:1_{A6DBCFB4-28D9-4249-9038-216934055CA6}" xr6:coauthVersionLast="47" xr6:coauthVersionMax="47" xr10:uidLastSave="{DEF1FAE7-83DC-46D0-83BB-CACE91A294E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<sst xmlns="http://schemas.openxmlformats.org/spreadsheetml/2006/main" count="84180" uniqueCount="28826">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</sst>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970.4405490691687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102335810</v>
      </c>
      <c r="D35" s="30">
        <f t="shared" si="2"/>
        <v>31233620</v>
      </c>
      <c r="E35" s="30">
        <f t="shared" si="2"/>
        <v>18296170</v>
      </c>
      <c r="F35" s="30">
        <f t="shared" si="2"/>
        <v>42518580</v>
      </c>
      <c r="G35" s="30">
        <f t="shared" si="2"/>
        <v>92048370</v>
      </c>
      <c r="H35" s="31">
        <f t="shared" si="2"/>
        <v>4697.7453959240502</v>
      </c>
      <c r="I35" s="31">
        <f t="shared" si="2"/>
        <v>12696.66</v>
      </c>
      <c r="J35" s="32">
        <f>IFERROR(IF(H35&gt;I35,MAX(0,2-H35/I35),H35/I35),"")</f>
        <v>0.3699985189746004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724" activePane="bottomLeft" state="frozen"/>
      <selection pane="bottomLeft" activeCell="D736" sqref="D73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5140310</v>
      </c>
    </row>
    <row r="731" spans="1:15" ht="15" customHeight="1">
      <c r="A731" s="18">
        <v>46262</v>
      </c>
      <c r="B731" s="67">
        <v>0.33333333333333298</v>
      </c>
      <c r="C731" s="69" t="s">
        <v>38</v>
      </c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9" t="s">
        <v>38</v>
      </c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 t="s">
        <v>38</v>
      </c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9" t="s">
        <v>38</v>
      </c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 t="s">
        <v>38</v>
      </c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9" t="s">
        <v>38</v>
      </c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 t="s">
        <v>38</v>
      </c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9" t="s">
        <v>38</v>
      </c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 t="s">
        <v>38</v>
      </c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9" t="s">
        <v>38</v>
      </c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 t="s">
        <v>38</v>
      </c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9" t="s">
        <v>38</v>
      </c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D734" sqref="D73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0.17229062499973224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0.31117951388861997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0.39590173611084278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78.761791044776118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25.991391044776119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68.916567164179099</v>
      </c>
      <c r="I718" s="89">
        <f>IFERROR(IF($D718="","",VLOOKUP($D718,Cadastro!$C$4:$G$7,5,FALSE())),"")</f>
        <v>0.6</v>
      </c>
      <c r="J718" s="90">
        <f t="shared" si="190"/>
        <v>22.742467164179104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49.226119402985077</v>
      </c>
      <c r="I719" s="89">
        <f>IFERROR(IF($D719="","",VLOOKUP($D719,Cadastro!$C$4:$G$7,5,FALSE())),"")</f>
        <v>0.6</v>
      </c>
      <c r="J719" s="90">
        <f t="shared" si="190"/>
        <v>16.244619402985077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63.993955223880597</v>
      </c>
      <c r="I720" s="89">
        <f>IFERROR(IF($D720="","",VLOOKUP($D720,Cadastro!$C$4:$G$7,5,FALSE())),"")</f>
        <v>0.6</v>
      </c>
      <c r="J720" s="90">
        <f t="shared" si="190"/>
        <v>21.118005223880598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59.071343283582095</v>
      </c>
      <c r="I721" s="89">
        <f>IFERROR(IF($D721="","",VLOOKUP($D721,Cadastro!$C$4:$G$7,5,FALSE())),"")</f>
        <v>0.6</v>
      </c>
      <c r="J721" s="90">
        <f t="shared" si="190"/>
        <v>19.493543283582092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59.071343283582095</v>
      </c>
      <c r="I722" s="89">
        <f>IFERROR(IF($D722="","",VLOOKUP($D722,Cadastro!$C$4:$G$7,5,FALSE())),"")</f>
        <v>0.6</v>
      </c>
      <c r="J722" s="90">
        <f t="shared" si="190"/>
        <v>19.493543283582092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>
        <v>0.27777777777777779</v>
      </c>
      <c r="Q722" s="65">
        <f t="shared" ca="1" si="192"/>
        <v>6.2500000000000333E-3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44.303507462686568</v>
      </c>
      <c r="I723" s="89">
        <f>IFERROR(IF($D723="","",VLOOKUP($D723,Cadastro!$C$4:$G$7,5,FALSE())),"")</f>
        <v>0.6</v>
      </c>
      <c r="J723" s="90">
        <f t="shared" si="190"/>
        <v>14.620157462686567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34.45828358208955</v>
      </c>
      <c r="I724" s="89">
        <f>IFERROR(IF($D724="","",VLOOKUP($D724,Cadastro!$C$4:$G$7,5,FALSE())),"")</f>
        <v>0.6</v>
      </c>
      <c r="J724" s="90">
        <f t="shared" si="190"/>
        <v>11.371233582089552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78.761791044776118</v>
      </c>
      <c r="I725" s="89">
        <f>IFERROR(IF($D725="","",VLOOKUP($D725,Cadastro!$C$4:$G$7,5,FALSE())),"")</f>
        <v>0.6</v>
      </c>
      <c r="J725" s="90">
        <f t="shared" si="190"/>
        <v>25.991391044776119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54.148731343283579</v>
      </c>
      <c r="I726" s="89">
        <f>IFERROR(IF($D726="","",VLOOKUP($D726,Cadastro!$C$4:$G$7,5,FALSE())),"")</f>
        <v>0.6</v>
      </c>
      <c r="J726" s="90">
        <f t="shared" si="190"/>
        <v>17.869081343283582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24.613059701492539</v>
      </c>
      <c r="I727" s="89">
        <f>IFERROR(IF($D727="","",VLOOKUP($D727,Cadastro!$C$4:$G$7,5,FALSE())),"")</f>
        <v>0.6</v>
      </c>
      <c r="J727" s="90">
        <f t="shared" si="190"/>
        <v>8.1223097014925383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44.303507462686568</v>
      </c>
      <c r="I728" s="92">
        <f>IFERROR(IF($D728="","",VLOOKUP($D728,Cadastro!$C$4:$G$7,5,FALSE())),"")</f>
        <v>0.6</v>
      </c>
      <c r="J728" s="93">
        <f t="shared" si="190"/>
        <v>14.620157462686567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134</v>
      </c>
      <c r="H729" s="104">
        <f>IFERROR(SUM(H717:H728),"")</f>
        <v>659.63</v>
      </c>
      <c r="I729" s="105"/>
      <c r="J729" s="106">
        <f>IFERROR(SUM(J717:J728),"")</f>
        <v>217.67789999999999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9.3749999999999778E-2</v>
      </c>
      <c r="R729" s="2" t="s">
        <v>266</v>
      </c>
      <c r="S729" s="73">
        <v>659630</v>
      </c>
      <c r="T729" s="98">
        <f>IFERROR(J729,"")</f>
        <v>217.67789999999999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247</v>
      </c>
      <c r="H730" s="107">
        <f>IFERROR(H716+H729,"")</f>
        <v>1198.53</v>
      </c>
      <c r="I730" s="109"/>
      <c r="J730" s="110">
        <f>IFERROR(J716+J729,"")</f>
        <v>318.39974070796461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0.18263888888888868</v>
      </c>
      <c r="R730" s="1" t="s">
        <v>269</v>
      </c>
      <c r="S730" s="81">
        <f>IFERROR(S716+S729,"")</f>
        <v>1198530</v>
      </c>
      <c r="T730" s="117">
        <f>IFERROR(J730,"")</f>
        <v>318.39974070796461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9" t="s">
        <v>38</v>
      </c>
      <c r="D734" s="61" t="s">
        <v>31</v>
      </c>
      <c r="E734" s="86"/>
      <c r="F734" s="87">
        <f>IFERROR(IF($D734="","",VLOOKUP($D734,Cadastro!$C$4:$E$7,3,FALSE())),"")</f>
        <v>0.55000000000000004</v>
      </c>
      <c r="G734" s="88"/>
      <c r="H734" s="87" t="str">
        <f>IFERROR(IF($G734="","",$G734*$S$743/$G$743/Cadastro!$E$33),"")</f>
        <v/>
      </c>
      <c r="I734" s="89">
        <f>IFERROR(IF($D734="","",VLOOKUP($D734,Cadastro!$C$4:$G$7,5,FALSE())),"")</f>
        <v>0.6</v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724" activePane="bottomLeft" state="frozen"/>
      <selection pane="bottomLeft" activeCell="O731" sqref="O73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61.298582677165349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20.228532283464563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61.298582677165349</v>
      </c>
      <c r="I718" s="89">
        <f>IFERROR(IF($D718="","",VLOOKUP($D718,Cadastro!$C$4:$G$7,5,FALSE())),"")</f>
        <v>0.6</v>
      </c>
      <c r="J718" s="90">
        <f t="shared" si="187"/>
        <v>20.228532283464563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18.861102362204726</v>
      </c>
      <c r="I719" s="89">
        <f>IFERROR(IF($D719="","",VLOOKUP($D719,Cadastro!$C$4:$G$7,5,FALSE())),"")</f>
        <v>0.6</v>
      </c>
      <c r="J719" s="90">
        <f t="shared" si="187"/>
        <v>6.2241637795275597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61.298582677165349</v>
      </c>
      <c r="I720" s="89">
        <f>IFERROR(IF($D720="","",VLOOKUP($D720,Cadastro!$C$4:$G$7,5,FALSE())),"")</f>
        <v>0.6</v>
      </c>
      <c r="J720" s="90">
        <f t="shared" si="187"/>
        <v>20.228532283464563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42.437480314960631</v>
      </c>
      <c r="I721" s="89">
        <f>IFERROR(IF($D721="","",VLOOKUP($D721,Cadastro!$C$4:$G$7,5,FALSE())),"")</f>
        <v>0.6</v>
      </c>
      <c r="J721" s="90">
        <f t="shared" si="187"/>
        <v>14.004368503937009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37.722204724409451</v>
      </c>
      <c r="I722" s="89">
        <f>IFERROR(IF($D722="","",VLOOKUP($D722,Cadastro!$C$4:$G$7,5,FALSE())),"")</f>
        <v>0.6</v>
      </c>
      <c r="J722" s="90">
        <f t="shared" si="187"/>
        <v>12.448327559055119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37.722204724409451</v>
      </c>
      <c r="I723" s="89">
        <f>IFERROR(IF($D723="","",VLOOKUP($D723,Cadastro!$C$4:$G$7,5,FALSE())),"")</f>
        <v>0.6</v>
      </c>
      <c r="J723" s="90">
        <f t="shared" si="187"/>
        <v>12.448327559055119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61.298582677165349</v>
      </c>
      <c r="I724" s="89">
        <f>IFERROR(IF($D724="","",VLOOKUP($D724,Cadastro!$C$4:$G$7,5,FALSE())),"")</f>
        <v>0.6</v>
      </c>
      <c r="J724" s="90">
        <f t="shared" si="187"/>
        <v>20.228532283464563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61.298582677165349</v>
      </c>
      <c r="I725" s="89">
        <f>IFERROR(IF($D725="","",VLOOKUP($D725,Cadastro!$C$4:$G$7,5,FALSE())),"")</f>
        <v>0.6</v>
      </c>
      <c r="J725" s="90">
        <f t="shared" si="187"/>
        <v>20.228532283464563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47.15275590551181</v>
      </c>
      <c r="I726" s="89">
        <f>IFERROR(IF($D726="","",VLOOKUP($D726,Cadastro!$C$4:$G$7,5,FALSE())),"")</f>
        <v>0.6</v>
      </c>
      <c r="J726" s="90">
        <f t="shared" si="187"/>
        <v>15.560409448818898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75.444409448818902</v>
      </c>
      <c r="I727" s="89">
        <f>IFERROR(IF($D727="","",VLOOKUP($D727,Cadastro!$C$4:$G$7,5,FALSE())),"")</f>
        <v>0.6</v>
      </c>
      <c r="J727" s="90">
        <f t="shared" si="187"/>
        <v>24.896655118110239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33.006929133858272</v>
      </c>
      <c r="I728" s="92">
        <f>IFERROR(IF($D728="","",VLOOKUP($D728,Cadastro!$C$4:$G$7,5,FALSE())),"")</f>
        <v>0.6</v>
      </c>
      <c r="J728" s="93">
        <f t="shared" si="187"/>
        <v>10.89228661417323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127</v>
      </c>
      <c r="H729" s="104">
        <f>IFERROR(SUM(H717:H728),"")</f>
        <v>598.84</v>
      </c>
      <c r="I729" s="105"/>
      <c r="J729" s="106">
        <f>IFERROR(SUM(J717:J728),"")</f>
        <v>197.61719999999997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>
        <v>598840</v>
      </c>
      <c r="T729" s="98">
        <f>IFERROR(J729,"")</f>
        <v>197.61719999999997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231</v>
      </c>
      <c r="H730" s="107">
        <f>IFERROR(H716+H729,"")</f>
        <v>1162.74</v>
      </c>
      <c r="I730" s="109"/>
      <c r="J730" s="110">
        <f>IFERROR(J716+J729,"")</f>
        <v>272.76771923076922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0.11180555555555577</v>
      </c>
      <c r="R730" s="1" t="s">
        <v>269</v>
      </c>
      <c r="S730" s="81">
        <f>IFERROR(S716+S729,"")</f>
        <v>1162740</v>
      </c>
      <c r="T730" s="117">
        <f>IFERROR(J730,"")</f>
        <v>272.76771923076922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61</v>
      </c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9" t="s">
        <v>38</v>
      </c>
      <c r="D732" s="61" t="s">
        <v>61</v>
      </c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 t="s">
        <v>38</v>
      </c>
      <c r="D733" s="74" t="s">
        <v>61</v>
      </c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9" t="s">
        <v>38</v>
      </c>
      <c r="D734" s="61" t="s">
        <v>61</v>
      </c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716" activePane="bottomLeft" state="frozen"/>
      <selection pane="bottomLeft" activeCell="N731" sqref="N73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41.348382352941172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13.644966176470588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64.319705882352949</v>
      </c>
      <c r="I718" s="89">
        <f>IFERROR(IF($D718="","",VLOOKUP($D718,Cadastro!$C$4:$G$7,5,FALSE())),"")</f>
        <v>0.6</v>
      </c>
      <c r="J718" s="90">
        <f t="shared" si="190"/>
        <v>21.225502941176476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96.479558823529416</v>
      </c>
      <c r="I719" s="89">
        <f>IFERROR(IF($D719="","",VLOOKUP($D719,Cadastro!$C$4:$G$7,5,FALSE())),"")</f>
        <v>0.6</v>
      </c>
      <c r="J719" s="90">
        <f t="shared" si="190"/>
        <v>31.838254411764709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82.696764705882345</v>
      </c>
      <c r="I720" s="89">
        <f>IFERROR(IF($D720="","",VLOOKUP($D720,Cadastro!$C$4:$G$7,5,FALSE())),"")</f>
        <v>0.6</v>
      </c>
      <c r="J720" s="90">
        <f t="shared" si="190"/>
        <v>27.289932352941175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64.319705882352949</v>
      </c>
      <c r="I721" s="89">
        <f>IFERROR(IF($D721="","",VLOOKUP($D721,Cadastro!$C$4:$G$7,5,FALSE())),"")</f>
        <v>0.6</v>
      </c>
      <c r="J721" s="90">
        <f t="shared" si="190"/>
        <v>21.225502941176476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101.07382352941177</v>
      </c>
      <c r="I722" s="89">
        <f>IFERROR(IF($D722="","",VLOOKUP($D722,Cadastro!$C$4:$G$7,5,FALSE())),"")</f>
        <v>0.6</v>
      </c>
      <c r="J722" s="90">
        <f t="shared" si="190"/>
        <v>33.354361764705885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91.885294117647064</v>
      </c>
      <c r="I723" s="89">
        <f>IFERROR(IF($D723="","",VLOOKUP($D723,Cadastro!$C$4:$G$7,5,FALSE())),"")</f>
        <v>0.6</v>
      </c>
      <c r="J723" s="90">
        <f t="shared" si="190"/>
        <v>30.322147058823532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55.131176470588237</v>
      </c>
      <c r="I724" s="89">
        <f>IFERROR(IF($D724="","",VLOOKUP($D724,Cadastro!$C$4:$G$7,5,FALSE())),"")</f>
        <v>0.6</v>
      </c>
      <c r="J724" s="90">
        <f t="shared" si="190"/>
        <v>18.193288235294119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110.26235294117647</v>
      </c>
      <c r="I725" s="89">
        <f>IFERROR(IF($D725="","",VLOOKUP($D725,Cadastro!$C$4:$G$7,5,FALSE())),"")</f>
        <v>0.6</v>
      </c>
      <c r="J725" s="90">
        <f t="shared" si="190"/>
        <v>36.386576470588238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101.07382352941177</v>
      </c>
      <c r="I726" s="89">
        <f>IFERROR(IF($D726="","",VLOOKUP($D726,Cadastro!$C$4:$G$7,5,FALSE())),"")</f>
        <v>0.6</v>
      </c>
      <c r="J726" s="90">
        <f t="shared" si="190"/>
        <v>33.354361764705885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64.319705882352949</v>
      </c>
      <c r="I727" s="89">
        <f>IFERROR(IF($D727="","",VLOOKUP($D727,Cadastro!$C$4:$G$7,5,FALSE())),"")</f>
        <v>0.6</v>
      </c>
      <c r="J727" s="90">
        <f t="shared" si="190"/>
        <v>21.225502941176476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64.319705882352949</v>
      </c>
      <c r="I728" s="92">
        <f>IFERROR(IF($D728="","",VLOOKUP($D728,Cadastro!$C$4:$G$7,5,FALSE())),"")</f>
        <v>0.6</v>
      </c>
      <c r="J728" s="93">
        <f t="shared" si="190"/>
        <v>21.225502941176476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204</v>
      </c>
      <c r="H729" s="104">
        <f>IFERROR(SUM(H717:H728),"")</f>
        <v>937.23000000000013</v>
      </c>
      <c r="I729" s="105"/>
      <c r="J729" s="106">
        <f>IFERROR(SUM(J717:J728),"")</f>
        <v>309.28590000000008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>
        <v>937230</v>
      </c>
      <c r="T729" s="98">
        <f>IFERROR(J729,"")</f>
        <v>309.28590000000008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342</v>
      </c>
      <c r="H730" s="107">
        <f>IFERROR(H716+H729,"")</f>
        <v>1559.94</v>
      </c>
      <c r="I730" s="109"/>
      <c r="J730" s="110">
        <f>IFERROR(J716+J729,"")</f>
        <v>379.27308913043487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1559940</v>
      </c>
      <c r="T730" s="117">
        <f>IFERROR(J730,"")</f>
        <v>379.27308913043487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 t="s">
        <v>29</v>
      </c>
      <c r="M731" s="69" t="s">
        <v>170</v>
      </c>
      <c r="N731" s="69" t="s">
        <v>84</v>
      </c>
      <c r="O731" s="64">
        <v>0.29166666666666669</v>
      </c>
      <c r="P731" s="64"/>
      <c r="Q731" s="70">
        <f t="shared" ref="Q731:Q742" ca="1" si="196">IFERROR(IF(O731="","",IF(P731="",MOD(NOW()-O731,1),IF(P731&gt;=O731,P731-O731,P731+1-O731))),"")</f>
        <v>2.151736116502434E-3</v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9" t="s">
        <v>38</v>
      </c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2.151736116502434E-3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2.151736116502434E-3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2026-08-28T11:03:23Z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