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ueur - Physique" sheetId="1" r:id="rId4"/>
    <sheet state="visible" name="Joueur - Magique" sheetId="2" r:id="rId5"/>
    <sheet state="visible" name="Non-Joueur - Physique" sheetId="3" r:id="rId6"/>
    <sheet state="visible" name="Non-Joueur - Magique" sheetId="4" r:id="rId7"/>
  </sheets>
  <definedNames/>
  <calcPr/>
</workbook>
</file>

<file path=xl/sharedStrings.xml><?xml version="1.0" encoding="utf-8"?>
<sst xmlns="http://schemas.openxmlformats.org/spreadsheetml/2006/main" count="122" uniqueCount="29">
  <si>
    <t>AVENTURE :</t>
  </si>
  <si>
    <t>NARRATEUR :</t>
  </si>
  <si>
    <t>DATE :</t>
  </si>
  <si>
    <t>.</t>
  </si>
  <si>
    <t>NIVEAU</t>
  </si>
  <si>
    <t>POINTS DE VIE</t>
  </si>
  <si>
    <t>POINTS DE RAPPEL</t>
  </si>
  <si>
    <t>PIECES</t>
  </si>
  <si>
    <t>POINTS DE RESSOURCE</t>
  </si>
  <si>
    <t>CHARISME</t>
  </si>
  <si>
    <t>CONSTITUTION</t>
  </si>
  <si>
    <t>DEXTERITÉ</t>
  </si>
  <si>
    <t>FORCE</t>
  </si>
  <si>
    <t>INTELLIGENCE</t>
  </si>
  <si>
    <t>SAGESSE</t>
  </si>
  <si>
    <t xml:space="preserve"> SORTS</t>
  </si>
  <si>
    <t xml:space="preserve">OBJET MYTHIQUE </t>
  </si>
  <si>
    <t>NOM :</t>
  </si>
  <si>
    <t>COÛT :</t>
  </si>
  <si>
    <t>RECHARGE :</t>
  </si>
  <si>
    <t>ÉLÉMENT :</t>
  </si>
  <si>
    <t>JET :</t>
  </si>
  <si>
    <t>EFFET :</t>
  </si>
  <si>
    <t xml:space="preserve">OBJETS LÉGENDAIRES </t>
  </si>
  <si>
    <t xml:space="preserve"> OBJETS CONSOMMABLES</t>
  </si>
  <si>
    <t>BOSS FINAL</t>
  </si>
  <si>
    <t>NOMBRE DE JOUEURS</t>
  </si>
  <si>
    <t xml:space="preserve">NOTES DE COMBAT </t>
  </si>
  <si>
    <t xml:space="preserve">BUTIN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</si>
</sst>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4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u/>
      <color theme="1"/>
      <name val="Arial"/>
      <scheme val="minor"/>
    </font>
    <font>
      <color theme="1"/>
      <name val="Arial"/>
      <scheme val="minor"/>
    </font>
    <font>
      <b/>
      <i/>
      <u/>
      <color rgb="FF000000"/>
      <name val="Arial"/>
      <scheme val="minor"/>
    </font>
    <font>
      <i/>
      <color theme="1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  <font/>
    <font>
      <b/>
      <i/>
      <sz val="14.0"/>
      <color theme="1"/>
      <name val="Arial"/>
      <scheme val="minor"/>
    </font>
    <font>
      <i/>
      <color theme="1"/>
      <name val="Arial"/>
    </font>
    <font>
      <color theme="1"/>
      <name val="Arial"/>
    </font>
    <font>
      <color rgb="FF000000"/>
      <name val="Arial"/>
      <scheme val="minor"/>
    </font>
    <font>
      <b/>
      <i/>
      <color rgb="FF000000"/>
      <name val="Arial"/>
      <scheme val="minor"/>
    </font>
    <font>
      <i/>
      <color rgb="FF000000"/>
      <name val="Arial"/>
      <scheme val="minor"/>
    </font>
    <font>
      <b/>
      <i/>
      <color rgb="FFFF0000"/>
      <name val="Arial"/>
      <scheme val="minor"/>
    </font>
    <font>
      <b/>
      <sz val="10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>
      <b/>
      <sz val="14.0"/>
      <color theme="1"/>
      <name val="Arial"/>
    </font>
    <font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sz val="12.0"/>
      <color theme="1"/>
      <name val="Arial"/>
      <scheme val="minor"/>
    </font>
    <font>
      <b/>
      <u/>
      <sz val="9.0"/>
      <color theme="1"/>
      <name val="Arial"/>
      <scheme val="minor"/>
    </font>
    <font>
      <sz val="12.0"/>
      <color theme="1"/>
      <name val="Arial"/>
      <scheme val="minor"/>
    </font>
    <font>
      <strike/>
      <color theme="1"/>
      <name val="Arial"/>
    </font>
    <font>
      <b/>
      <u/>
      <color theme="1"/>
      <name val="Arial"/>
      <scheme val="minor"/>
    </font>
    <font>
      <b/>
      <color theme="1"/>
      <name val="Arial"/>
    </font>
    <font>
      <b/>
      <u/>
      <color rgb="FF000000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b/>
      <sz val="14.0"/>
      <color theme="0"/>
      <name val="Arial"/>
      <scheme val="minor"/>
    </font>
    <font>
      <b/>
      <i/>
      <sz val="14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4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dotted">
        <color rgb="FF000000"/>
      </bottom>
    </border>
    <border>
      <bottom style="dotted">
        <color rgb="FF000000"/>
      </bottom>
    </border>
    <border>
      <bottom style="thick">
        <color rgb="FFFFFFFF"/>
      </bottom>
    </border>
    <border>
      <top style="thick">
        <color rgb="FFFFFFFF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right" readingOrder="0" vertical="center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right" readingOrder="0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vertical="center"/>
    </xf>
    <xf borderId="2" fillId="0" fontId="8" numFmtId="0" xfId="0" applyBorder="1" applyFont="1"/>
    <xf borderId="0" fillId="0" fontId="7" numFmtId="0" xfId="0" applyAlignment="1" applyFont="1">
      <alignment horizontal="center" readingOrder="0" vertical="center"/>
    </xf>
    <xf borderId="1" fillId="0" fontId="8" numFmtId="0" xfId="0" applyBorder="1" applyFont="1"/>
    <xf borderId="0" fillId="0" fontId="3" numFmtId="0" xfId="0" applyAlignment="1" applyFont="1">
      <alignment horizontal="center" readingOrder="0" vertical="center"/>
    </xf>
    <xf borderId="3" fillId="0" fontId="8" numFmtId="0" xfId="0" applyBorder="1" applyFont="1"/>
    <xf borderId="4" fillId="0" fontId="5" numFmtId="0" xfId="0" applyAlignment="1" applyBorder="1" applyFont="1">
      <alignment horizontal="center" readingOrder="0" vertical="center"/>
    </xf>
    <xf borderId="4" fillId="2" fontId="5" numFmtId="0" xfId="0" applyAlignment="1" applyBorder="1" applyFill="1" applyFont="1">
      <alignment horizontal="center" readingOrder="0" vertical="center"/>
    </xf>
    <xf borderId="4" fillId="0" fontId="8" numFmtId="0" xfId="0" applyBorder="1" applyFont="1"/>
    <xf borderId="0" fillId="0" fontId="5" numFmtId="0" xfId="0" applyAlignment="1" applyFont="1">
      <alignment horizontal="center" readingOrder="0" vertical="center"/>
    </xf>
    <xf borderId="0" fillId="2" fontId="5" numFmtId="0" xfId="0" applyAlignment="1" applyFont="1">
      <alignment horizontal="center" readingOrder="0" vertical="center"/>
    </xf>
    <xf borderId="0" fillId="2" fontId="9" numFmtId="0" xfId="0" applyAlignment="1" applyFont="1">
      <alignment horizontal="center" readingOrder="0" vertical="center"/>
    </xf>
    <xf borderId="5" fillId="2" fontId="5" numFmtId="0" xfId="0" applyAlignment="1" applyBorder="1" applyFont="1">
      <alignment horizontal="right" readingOrder="0" vertical="center"/>
    </xf>
    <xf borderId="5" fillId="0" fontId="7" numFmtId="0" xfId="0" applyAlignment="1" applyBorder="1" applyFont="1">
      <alignment horizontal="left" readingOrder="0" vertical="center"/>
    </xf>
    <xf borderId="5" fillId="0" fontId="8" numFmtId="0" xfId="0" applyBorder="1" applyFont="1"/>
    <xf borderId="0" fillId="0" fontId="7" numFmtId="0" xfId="0" applyAlignment="1" applyFont="1">
      <alignment horizontal="left" readingOrder="0" vertical="center"/>
    </xf>
    <xf borderId="0" fillId="0" fontId="7" numFmtId="0" xfId="0" applyAlignment="1" applyFont="1">
      <alignment horizontal="left" readingOrder="0" vertical="center"/>
    </xf>
    <xf borderId="0" fillId="0" fontId="6" numFmtId="0" xfId="0" applyAlignment="1" applyFont="1">
      <alignment horizontal="center" vertical="center"/>
    </xf>
    <xf borderId="2" fillId="0" fontId="10" numFmtId="0" xfId="0" applyAlignment="1" applyBorder="1" applyFont="1">
      <alignment horizontal="center" vertical="center"/>
    </xf>
    <xf borderId="2" fillId="2" fontId="5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2" numFmtId="0" xfId="0" applyAlignment="1" applyFont="1">
      <alignment horizontal="center" readingOrder="0" vertical="center"/>
    </xf>
    <xf borderId="0" fillId="2" fontId="13" numFmtId="0" xfId="0" applyAlignment="1" applyFont="1">
      <alignment horizontal="center" readingOrder="0" vertical="center"/>
    </xf>
    <xf borderId="6" fillId="2" fontId="14" numFmtId="0" xfId="0" applyAlignment="1" applyBorder="1" applyFont="1">
      <alignment horizontal="right" readingOrder="0" vertical="center"/>
    </xf>
    <xf borderId="6" fillId="0" fontId="7" numFmtId="0" xfId="0" applyAlignment="1" applyBorder="1" applyFont="1">
      <alignment horizontal="left" readingOrder="0" vertical="center"/>
    </xf>
    <xf borderId="6" fillId="0" fontId="8" numFmtId="0" xfId="0" applyBorder="1" applyFont="1"/>
    <xf borderId="0" fillId="0" fontId="15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 vertical="center"/>
    </xf>
    <xf borderId="2" fillId="0" fontId="16" numFmtId="0" xfId="0" applyAlignment="1" applyBorder="1" applyFont="1">
      <alignment horizontal="center" readingOrder="0" vertical="center"/>
    </xf>
    <xf borderId="7" fillId="0" fontId="8" numFmtId="0" xfId="0" applyBorder="1" applyFont="1"/>
    <xf borderId="0" fillId="0" fontId="17" numFmtId="0" xfId="0" applyAlignment="1" applyFont="1">
      <alignment horizontal="left" readingOrder="0" vertical="center"/>
    </xf>
    <xf borderId="0" fillId="0" fontId="18" numFmtId="0" xfId="0" applyAlignment="1" applyFont="1">
      <alignment horizontal="right" readingOrder="0" vertical="center"/>
    </xf>
    <xf borderId="0" fillId="0" fontId="19" numFmtId="0" xfId="0" applyAlignment="1" applyFont="1">
      <alignment horizontal="right" vertical="center"/>
    </xf>
    <xf borderId="0" fillId="0" fontId="3" numFmtId="0" xfId="0" applyAlignment="1" applyFont="1">
      <alignment horizontal="left" readingOrder="0" vertical="center"/>
    </xf>
    <xf borderId="0" fillId="0" fontId="11" numFmtId="0" xfId="0" applyAlignment="1" applyFont="1">
      <alignment vertical="center"/>
    </xf>
    <xf borderId="0" fillId="0" fontId="20" numFmtId="0" xfId="0" applyAlignment="1" applyFont="1">
      <alignment horizontal="left" readingOrder="0" vertical="center"/>
    </xf>
    <xf borderId="0" fillId="0" fontId="21" numFmtId="0" xfId="0" applyAlignment="1" applyFont="1">
      <alignment horizontal="right" readingOrder="0" vertical="center"/>
    </xf>
    <xf borderId="0" fillId="0" fontId="3" numFmtId="0" xfId="0" applyAlignment="1" applyFont="1">
      <alignment horizontal="left" readingOrder="0" vertical="center"/>
    </xf>
    <xf borderId="0" fillId="0" fontId="11" numFmtId="0" xfId="0" applyAlignment="1" applyFont="1">
      <alignment readingOrder="0" vertical="center"/>
    </xf>
    <xf borderId="0" fillId="0" fontId="3" numFmtId="0" xfId="0" applyAlignment="1" applyFont="1">
      <alignment horizontal="left" vertical="center"/>
    </xf>
    <xf borderId="8" fillId="0" fontId="3" numFmtId="0" xfId="0" applyAlignment="1" applyBorder="1" applyFont="1">
      <alignment horizontal="left" vertical="center"/>
    </xf>
    <xf borderId="0" fillId="0" fontId="22" numFmtId="0" xfId="0" applyAlignment="1" applyFont="1">
      <alignment horizontal="left" readingOrder="0" vertical="center"/>
    </xf>
    <xf borderId="9" fillId="0" fontId="11" numFmtId="0" xfId="0" applyAlignment="1" applyBorder="1" applyFont="1">
      <alignment vertical="center"/>
    </xf>
    <xf borderId="10" fillId="0" fontId="8" numFmtId="0" xfId="0" applyBorder="1" applyFont="1"/>
    <xf borderId="0" fillId="0" fontId="11" numFmtId="0" xfId="0" applyAlignment="1" applyFont="1">
      <alignment readingOrder="0" shrinkToFit="0" vertical="top" wrapText="1"/>
    </xf>
    <xf borderId="11" fillId="0" fontId="8" numFmtId="0" xfId="0" applyBorder="1" applyFont="1"/>
    <xf borderId="0" fillId="0" fontId="23" numFmtId="0" xfId="0" applyAlignment="1" applyFont="1">
      <alignment horizontal="center" readingOrder="0" vertical="center"/>
    </xf>
    <xf borderId="12" fillId="0" fontId="8" numFmtId="0" xfId="0" applyBorder="1" applyFont="1"/>
    <xf borderId="0" fillId="0" fontId="24" numFmtId="0" xfId="0" applyAlignment="1" applyFont="1">
      <alignment horizontal="left" readingOrder="0" vertical="center"/>
    </xf>
    <xf borderId="0" fillId="0" fontId="3" numFmtId="0" xfId="0" applyAlignment="1" applyFont="1">
      <alignment horizontal="left" readingOrder="0" shrinkToFit="0" vertical="top" wrapText="1"/>
    </xf>
    <xf borderId="0" fillId="0" fontId="25" numFmtId="0" xfId="0" applyAlignment="1" applyFont="1">
      <alignment horizontal="right" readingOrder="0" vertical="center"/>
    </xf>
    <xf borderId="0" fillId="0" fontId="11" numFmtId="0" xfId="0" applyAlignment="1" applyFont="1">
      <alignment vertical="center"/>
    </xf>
    <xf borderId="0" fillId="0" fontId="26" numFmtId="0" xfId="0" applyAlignment="1" applyFont="1">
      <alignment readingOrder="0" vertical="center"/>
    </xf>
    <xf borderId="0" fillId="0" fontId="27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shrinkToFit="0" vertical="top" wrapText="1"/>
    </xf>
    <xf borderId="13" fillId="0" fontId="28" numFmtId="0" xfId="0" applyAlignment="1" applyBorder="1" applyFont="1">
      <alignment horizontal="center" readingOrder="0" vertical="center"/>
    </xf>
    <xf borderId="13" fillId="0" fontId="8" numFmtId="0" xfId="0" applyBorder="1" applyFont="1"/>
    <xf borderId="0" fillId="0" fontId="29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horizontal="left" readingOrder="0" vertical="center"/>
    </xf>
    <xf borderId="0" fillId="0" fontId="30" numFmtId="0" xfId="0" applyAlignment="1" applyFont="1">
      <alignment horizontal="center" readingOrder="0" vertical="center"/>
    </xf>
    <xf borderId="0" fillId="2" fontId="5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horizontal="right" readingOrder="0" vertical="center"/>
    </xf>
    <xf borderId="0" fillId="0" fontId="31" numFmtId="0" xfId="0" applyAlignment="1" applyFont="1">
      <alignment horizontal="center" readingOrder="0" vertical="center"/>
    </xf>
    <xf borderId="2" fillId="0" fontId="28" numFmtId="0" xfId="0" applyAlignment="1" applyBorder="1" applyFont="1">
      <alignment horizontal="center" vertical="center"/>
    </xf>
    <xf borderId="0" fillId="0" fontId="32" numFmtId="0" xfId="0" applyAlignment="1" applyFont="1">
      <alignment horizontal="center" readingOrder="0" vertical="center"/>
    </xf>
    <xf borderId="0" fillId="2" fontId="33" numFmtId="0" xfId="0" applyAlignment="1" applyFont="1">
      <alignment horizontal="center" readingOrder="0" vertical="center"/>
    </xf>
    <xf borderId="0" fillId="0" fontId="19" numFmtId="0" xfId="0" applyAlignment="1" applyFont="1">
      <alignment horizontal="right" readingOrder="0" vertical="center"/>
    </xf>
    <xf borderId="4" fillId="0" fontId="18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left" readingOrder="0" vertical="center"/>
    </xf>
    <xf borderId="0" fillId="0" fontId="18" numFmtId="0" xfId="0" applyAlignment="1" applyFont="1">
      <alignment horizontal="center" readingOrder="0" vertical="center"/>
    </xf>
  </cellXfs>
  <cellStyles count="1">
    <cellStyle xfId="0" name="Normal" builtinId="0"/>
  </cellStyles>
  <dxfs count="3"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>
        <color rgb="FF6AA84F"/>
      </font>
      <fill>
        <patternFill patternType="solid">
          <fgColor rgb="FF6AA84F"/>
          <bgColor rgb="FF6AA84F"/>
        </patternFill>
      </fill>
      <border/>
    </dxf>
    <dxf>
      <font>
        <color rgb="FF3C78D8"/>
      </font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6.png"/><Relationship Id="rId10" Type="http://schemas.openxmlformats.org/officeDocument/2006/relationships/image" Target="../media/image9.png"/><Relationship Id="rId13" Type="http://schemas.openxmlformats.org/officeDocument/2006/relationships/image" Target="../media/image6.png"/><Relationship Id="rId12" Type="http://schemas.openxmlformats.org/officeDocument/2006/relationships/image" Target="../media/image12.png"/><Relationship Id="rId1" Type="http://schemas.openxmlformats.org/officeDocument/2006/relationships/image" Target="../media/image11.png"/><Relationship Id="rId2" Type="http://schemas.openxmlformats.org/officeDocument/2006/relationships/image" Target="../media/image3.png"/><Relationship Id="rId3" Type="http://schemas.openxmlformats.org/officeDocument/2006/relationships/image" Target="../media/image13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14.png"/><Relationship Id="rId5" Type="http://schemas.openxmlformats.org/officeDocument/2006/relationships/image" Target="../media/image4.png"/><Relationship Id="rId6" Type="http://schemas.openxmlformats.org/officeDocument/2006/relationships/image" Target="../media/image1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16.png"/><Relationship Id="rId10" Type="http://schemas.openxmlformats.org/officeDocument/2006/relationships/image" Target="../media/image9.png"/><Relationship Id="rId13" Type="http://schemas.openxmlformats.org/officeDocument/2006/relationships/image" Target="../media/image6.png"/><Relationship Id="rId12" Type="http://schemas.openxmlformats.org/officeDocument/2006/relationships/image" Target="../media/image12.png"/><Relationship Id="rId1" Type="http://schemas.openxmlformats.org/officeDocument/2006/relationships/image" Target="../media/image11.png"/><Relationship Id="rId2" Type="http://schemas.openxmlformats.org/officeDocument/2006/relationships/image" Target="../media/image3.png"/><Relationship Id="rId3" Type="http://schemas.openxmlformats.org/officeDocument/2006/relationships/image" Target="../media/image13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14.png"/><Relationship Id="rId5" Type="http://schemas.openxmlformats.org/officeDocument/2006/relationships/image" Target="../media/image5.png"/><Relationship Id="rId6" Type="http://schemas.openxmlformats.org/officeDocument/2006/relationships/image" Target="../media/image2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<Relationship Id="rId3" Type="http://schemas.openxmlformats.org/officeDocument/2006/relationships/image" Target="../media/image22.png"/><Relationship Id="rId4" Type="http://schemas.openxmlformats.org/officeDocument/2006/relationships/image" Target="../media/image10.png"/><Relationship Id="rId9" Type="http://schemas.openxmlformats.org/officeDocument/2006/relationships/image" Target="../media/image20.png"/><Relationship Id="rId5" Type="http://schemas.openxmlformats.org/officeDocument/2006/relationships/image" Target="../media/image17.png"/><Relationship Id="rId6" Type="http://schemas.openxmlformats.org/officeDocument/2006/relationships/image" Target="../media/image21.png"/><Relationship Id="rId7" Type="http://schemas.openxmlformats.org/officeDocument/2006/relationships/image" Target="../media/image23.png"/><Relationship Id="rId8" Type="http://schemas.openxmlformats.org/officeDocument/2006/relationships/image" Target="../media/image2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<Relationship Id="rId3" Type="http://schemas.openxmlformats.org/officeDocument/2006/relationships/image" Target="../media/image22.png"/><Relationship Id="rId4" Type="http://schemas.openxmlformats.org/officeDocument/2006/relationships/image" Target="../media/image10.png"/><Relationship Id="rId9" Type="http://schemas.openxmlformats.org/officeDocument/2006/relationships/image" Target="../media/image20.png"/><Relationship Id="rId5" Type="http://schemas.openxmlformats.org/officeDocument/2006/relationships/image" Target="../media/image25.png"/><Relationship Id="rId6" Type="http://schemas.openxmlformats.org/officeDocument/2006/relationships/image" Target="../media/image26.png"/><Relationship Id="rId7" Type="http://schemas.openxmlformats.org/officeDocument/2006/relationships/image" Target="../media/image23.png"/><Relationship Id="rId8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457200</xdr:colOff>
      <xdr:row>14</xdr:row>
      <xdr:rowOff>238125</xdr:rowOff>
    </xdr:from>
    <xdr:ext cx="1495425" cy="238125"/>
    <xdr:pic>
      <xdr:nvPicPr>
        <xdr:cNvPr id="0" name="image1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457200</xdr:colOff>
      <xdr:row>13</xdr:row>
      <xdr:rowOff>219075</xdr:rowOff>
    </xdr:from>
    <xdr:ext cx="1495425" cy="257175"/>
    <xdr:pic>
      <xdr:nvPicPr>
        <xdr:cNvPr id="0" name="image1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485775" cy="14287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485775" cy="9525"/>
    <xdr:pic>
      <xdr:nvPicPr>
        <xdr:cNvPr id="0" name="image1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228600" cy="238125"/>
    <xdr:pic>
      <xdr:nvPicPr>
        <xdr:cNvPr id="0" name="image10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238125" cy="2381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228600" cy="238125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8</xdr:row>
      <xdr:rowOff>0</xdr:rowOff>
    </xdr:from>
    <xdr:ext cx="238125" cy="238125"/>
    <xdr:pic>
      <xdr:nvPicPr>
        <xdr:cNvPr id="0" name="image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10</xdr:row>
      <xdr:rowOff>0</xdr:rowOff>
    </xdr:from>
    <xdr:ext cx="247650" cy="228600"/>
    <xdr:pic>
      <xdr:nvPicPr>
        <xdr:cNvPr id="0" name="image1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</xdr:row>
      <xdr:rowOff>0</xdr:rowOff>
    </xdr:from>
    <xdr:ext cx="152400" cy="238125"/>
    <xdr:pic>
      <xdr:nvPicPr>
        <xdr:cNvPr id="0" name="image9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</xdr:row>
      <xdr:rowOff>0</xdr:rowOff>
    </xdr:from>
    <xdr:ext cx="257175" cy="228600"/>
    <xdr:pic>
      <xdr:nvPicPr>
        <xdr:cNvPr id="0" name="image16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485775" cy="9525"/>
    <xdr:pic>
      <xdr:nvPicPr>
        <xdr:cNvPr id="0" name="image12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22</xdr:row>
      <xdr:rowOff>0</xdr:rowOff>
    </xdr:from>
    <xdr:ext cx="238125" cy="19050"/>
    <xdr:pic>
      <xdr:nvPicPr>
        <xdr:cNvPr id="0" name="image6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29</xdr:row>
      <xdr:rowOff>0</xdr:rowOff>
    </xdr:from>
    <xdr:ext cx="238125" cy="19050"/>
    <xdr:pic>
      <xdr:nvPicPr>
        <xdr:cNvPr id="0" name="image6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485775" cy="9525"/>
    <xdr:pic>
      <xdr:nvPicPr>
        <xdr:cNvPr id="0" name="image14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457200</xdr:colOff>
      <xdr:row>13</xdr:row>
      <xdr:rowOff>219075</xdr:rowOff>
    </xdr:from>
    <xdr:ext cx="1495425" cy="257175"/>
    <xdr:pic>
      <xdr:nvPicPr>
        <xdr:cNvPr id="0" name="image1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457200</xdr:colOff>
      <xdr:row>14</xdr:row>
      <xdr:rowOff>238125</xdr:rowOff>
    </xdr:from>
    <xdr:ext cx="1495425" cy="238125"/>
    <xdr:pic>
      <xdr:nvPicPr>
        <xdr:cNvPr id="0" name="image1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485775" cy="14287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485775" cy="9525"/>
    <xdr:pic>
      <xdr:nvPicPr>
        <xdr:cNvPr id="0" name="image1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228600" cy="238125"/>
    <xdr:pic>
      <xdr:nvPicPr>
        <xdr:cNvPr id="0" name="image10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238125" cy="2381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</xdr:row>
      <xdr:rowOff>0</xdr:rowOff>
    </xdr:from>
    <xdr:ext cx="228600" cy="228600"/>
    <xdr:pic>
      <xdr:nvPicPr>
        <xdr:cNvPr id="0" name="image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228600" cy="238125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8</xdr:row>
      <xdr:rowOff>0</xdr:rowOff>
    </xdr:from>
    <xdr:ext cx="238125" cy="238125"/>
    <xdr:pic>
      <xdr:nvPicPr>
        <xdr:cNvPr id="0" name="image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10</xdr:row>
      <xdr:rowOff>0</xdr:rowOff>
    </xdr:from>
    <xdr:ext cx="247650" cy="228600"/>
    <xdr:pic>
      <xdr:nvPicPr>
        <xdr:cNvPr id="0" name="image1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</xdr:row>
      <xdr:rowOff>0</xdr:rowOff>
    </xdr:from>
    <xdr:ext cx="152400" cy="238125"/>
    <xdr:pic>
      <xdr:nvPicPr>
        <xdr:cNvPr id="0" name="image9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</xdr:row>
      <xdr:rowOff>0</xdr:rowOff>
    </xdr:from>
    <xdr:ext cx="257175" cy="228600"/>
    <xdr:pic>
      <xdr:nvPicPr>
        <xdr:cNvPr id="0" name="image16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485775" cy="9525"/>
    <xdr:pic>
      <xdr:nvPicPr>
        <xdr:cNvPr id="0" name="image12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22</xdr:row>
      <xdr:rowOff>0</xdr:rowOff>
    </xdr:from>
    <xdr:ext cx="238125" cy="19050"/>
    <xdr:pic>
      <xdr:nvPicPr>
        <xdr:cNvPr id="0" name="image6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29</xdr:row>
      <xdr:rowOff>0</xdr:rowOff>
    </xdr:from>
    <xdr:ext cx="238125" cy="19050"/>
    <xdr:pic>
      <xdr:nvPicPr>
        <xdr:cNvPr id="0" name="image6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485775" cy="9525"/>
    <xdr:pic>
      <xdr:nvPicPr>
        <xdr:cNvPr id="0" name="image14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466725</xdr:colOff>
      <xdr:row>6</xdr:row>
      <xdr:rowOff>219075</xdr:rowOff>
    </xdr:from>
    <xdr:ext cx="1504950" cy="247650"/>
    <xdr:pic>
      <xdr:nvPicPr>
        <xdr:cNvPr id="0" name="image1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466725</xdr:colOff>
      <xdr:row>7</xdr:row>
      <xdr:rowOff>228600</xdr:rowOff>
    </xdr:from>
    <xdr:ext cx="1504950" cy="247650"/>
    <xdr:pic>
      <xdr:nvPicPr>
        <xdr:cNvPr id="0" name="image1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485775" cy="142875"/>
    <xdr:pic>
      <xdr:nvPicPr>
        <xdr:cNvPr id="0" name="image1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485775" cy="9525"/>
    <xdr:pic>
      <xdr:nvPicPr>
        <xdr:cNvPr id="0" name="image2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228600" cy="238125"/>
    <xdr:pic>
      <xdr:nvPicPr>
        <xdr:cNvPr id="0" name="image10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238125" cy="238125"/>
    <xdr:pic>
      <xdr:nvPicPr>
        <xdr:cNvPr id="0" name="image1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228600" cy="228600"/>
    <xdr:pic>
      <xdr:nvPicPr>
        <xdr:cNvPr id="0" name="image2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247650" cy="238125"/>
    <xdr:pic>
      <xdr:nvPicPr>
        <xdr:cNvPr id="0" name="image2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485775" cy="9525"/>
    <xdr:pic>
      <xdr:nvPicPr>
        <xdr:cNvPr id="0" name="image24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19</xdr:row>
      <xdr:rowOff>0</xdr:rowOff>
    </xdr:from>
    <xdr:ext cx="247650" cy="19050"/>
    <xdr:pic>
      <xdr:nvPicPr>
        <xdr:cNvPr id="0" name="image2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26</xdr:row>
      <xdr:rowOff>0</xdr:rowOff>
    </xdr:from>
    <xdr:ext cx="247650" cy="19050"/>
    <xdr:pic>
      <xdr:nvPicPr>
        <xdr:cNvPr id="0" name="image2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466725</xdr:colOff>
      <xdr:row>6</xdr:row>
      <xdr:rowOff>219075</xdr:rowOff>
    </xdr:from>
    <xdr:ext cx="1504950" cy="247650"/>
    <xdr:pic>
      <xdr:nvPicPr>
        <xdr:cNvPr id="0" name="image1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466725</xdr:colOff>
      <xdr:row>7</xdr:row>
      <xdr:rowOff>228600</xdr:rowOff>
    </xdr:from>
    <xdr:ext cx="1504950" cy="247650"/>
    <xdr:pic>
      <xdr:nvPicPr>
        <xdr:cNvPr id="0" name="image1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485775" cy="142875"/>
    <xdr:pic>
      <xdr:nvPicPr>
        <xdr:cNvPr id="0" name="image1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485775" cy="9525"/>
    <xdr:pic>
      <xdr:nvPicPr>
        <xdr:cNvPr id="0" name="image2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228600" cy="238125"/>
    <xdr:pic>
      <xdr:nvPicPr>
        <xdr:cNvPr id="0" name="image10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238125" cy="238125"/>
    <xdr:pic>
      <xdr:nvPicPr>
        <xdr:cNvPr id="0" name="image2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228600" cy="228600"/>
    <xdr:pic>
      <xdr:nvPicPr>
        <xdr:cNvPr id="0" name="image2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247650" cy="238125"/>
    <xdr:pic>
      <xdr:nvPicPr>
        <xdr:cNvPr id="0" name="image2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485775" cy="9525"/>
    <xdr:pic>
      <xdr:nvPicPr>
        <xdr:cNvPr id="0" name="image24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19</xdr:row>
      <xdr:rowOff>0</xdr:rowOff>
    </xdr:from>
    <xdr:ext cx="247650" cy="19050"/>
    <xdr:pic>
      <xdr:nvPicPr>
        <xdr:cNvPr id="0" name="image2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26</xdr:row>
      <xdr:rowOff>0</xdr:rowOff>
    </xdr:from>
    <xdr:ext cx="247650" cy="19050"/>
    <xdr:pic>
      <xdr:nvPicPr>
        <xdr:cNvPr id="0" name="image2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6.38"/>
    <col customWidth="1" min="2" max="2" width="6.25"/>
    <col customWidth="1" min="3" max="9" width="6.38"/>
    <col customWidth="1" min="10" max="11" width="3.25"/>
    <col customWidth="1" min="12" max="13" width="3.13"/>
    <col customWidth="1" min="14" max="15" width="3.25"/>
    <col customWidth="1" min="16" max="18" width="6.38"/>
  </cols>
  <sheetData>
    <row r="1">
      <c r="A1" s="1"/>
      <c r="H1" s="2" t="s">
        <v>0</v>
      </c>
      <c r="J1" s="3"/>
    </row>
    <row r="2">
      <c r="H2" s="2" t="s">
        <v>1</v>
      </c>
      <c r="J2" s="3"/>
    </row>
    <row r="3">
      <c r="H3" s="2"/>
      <c r="I3" s="2"/>
      <c r="J3" s="3"/>
      <c r="K3" s="3"/>
      <c r="L3" s="3"/>
      <c r="M3" s="3"/>
      <c r="N3" s="3"/>
      <c r="O3" s="3"/>
      <c r="P3" s="3"/>
      <c r="Q3" s="3"/>
      <c r="R3" s="3"/>
    </row>
    <row r="4">
      <c r="H4" s="2" t="s">
        <v>2</v>
      </c>
      <c r="J4" s="3"/>
    </row>
    <row r="5">
      <c r="A5" s="4"/>
      <c r="K5" s="4"/>
      <c r="L5" s="4"/>
      <c r="M5" s="4"/>
      <c r="N5" s="4"/>
      <c r="O5" s="4"/>
      <c r="P5" s="4"/>
      <c r="Q5" s="4"/>
      <c r="R5" s="4"/>
    </row>
    <row r="6" ht="18.75" customHeight="1">
      <c r="A6" s="4"/>
      <c r="B6" s="4"/>
      <c r="G6" s="4"/>
      <c r="H6" s="4"/>
      <c r="I6" s="4"/>
      <c r="J6" s="4"/>
      <c r="K6" s="4"/>
      <c r="L6" s="5"/>
      <c r="M6" s="5"/>
      <c r="N6" s="6"/>
      <c r="O6" s="6"/>
      <c r="P6" s="7" t="s">
        <v>3</v>
      </c>
      <c r="Q6" s="7"/>
      <c r="R6" s="4"/>
    </row>
    <row r="7" ht="18.75" customHeight="1">
      <c r="A7" s="4"/>
      <c r="G7" s="4"/>
      <c r="H7" s="8"/>
      <c r="I7" s="9">
        <f>I8+J8</f>
        <v>1</v>
      </c>
      <c r="J7" s="10"/>
      <c r="K7" s="10"/>
      <c r="N7" s="11"/>
      <c r="O7" s="12"/>
      <c r="P7" s="9">
        <f>P8+Q8</f>
        <v>1</v>
      </c>
      <c r="Q7" s="10"/>
      <c r="R7" s="13"/>
    </row>
    <row r="8" ht="18.75" customHeight="1">
      <c r="A8" s="4"/>
      <c r="G8" s="4"/>
      <c r="H8" s="14"/>
      <c r="I8" s="15">
        <f>IF(H20-3&lt;=1,1,H20-3)</f>
        <v>1</v>
      </c>
      <c r="J8" s="16"/>
      <c r="K8" s="17"/>
      <c r="N8" s="17"/>
      <c r="O8" s="14"/>
      <c r="P8" s="15">
        <f>IF(J20&lt;=1,1,J20-3)</f>
        <v>1</v>
      </c>
      <c r="Q8" s="16"/>
      <c r="R8" s="13"/>
    </row>
    <row r="9" ht="18.75" customHeight="1">
      <c r="A9" s="4"/>
      <c r="G9" s="4"/>
      <c r="H9" s="8"/>
      <c r="I9" s="9">
        <f>I10+J10</f>
        <v>0</v>
      </c>
      <c r="J9" s="10"/>
      <c r="K9" s="10"/>
      <c r="N9" s="11"/>
      <c r="O9" s="12"/>
      <c r="P9" s="9">
        <f>P10+Q10</f>
        <v>0</v>
      </c>
      <c r="Q9" s="10"/>
      <c r="R9" s="13"/>
    </row>
    <row r="10" ht="18.75" customHeight="1">
      <c r="A10" s="4"/>
      <c r="G10" s="4"/>
      <c r="H10" s="12"/>
      <c r="I10" s="18">
        <f>ROUNDUP((D20+H20)/4)</f>
        <v>0</v>
      </c>
      <c r="J10" s="19"/>
      <c r="N10" s="17"/>
      <c r="O10" s="14"/>
      <c r="P10" s="15">
        <f>ROUNDUP((D20+J20)/4)</f>
        <v>0</v>
      </c>
      <c r="Q10" s="16"/>
      <c r="R10" s="13"/>
    </row>
    <row r="11" ht="18.75" customHeight="1">
      <c r="A11" s="4"/>
      <c r="G11" s="11"/>
      <c r="H11" s="11"/>
      <c r="I11" s="4"/>
      <c r="J11" s="4"/>
      <c r="K11" s="4"/>
      <c r="N11" s="11"/>
      <c r="O11" s="12"/>
      <c r="P11" s="9">
        <f>P12+Q12</f>
        <v>1</v>
      </c>
      <c r="Q11" s="10"/>
      <c r="R11" s="13"/>
    </row>
    <row r="12" ht="18.75" customHeight="1">
      <c r="A12" s="4"/>
      <c r="G12" s="9" t="s">
        <v>4</v>
      </c>
      <c r="H12" s="4"/>
      <c r="I12" s="4"/>
      <c r="J12" s="4"/>
      <c r="K12" s="4"/>
      <c r="O12" s="12"/>
      <c r="P12" s="18">
        <f>IF(F20-6&lt;1,1,IF(F20-6&gt;3,3,F20-6))</f>
        <v>1</v>
      </c>
      <c r="Q12" s="19"/>
      <c r="R12" s="13"/>
    </row>
    <row r="13" ht="18.75" customHeight="1">
      <c r="A13" s="4"/>
      <c r="G13" s="20"/>
      <c r="H13" s="4"/>
      <c r="I13" s="4"/>
      <c r="J13" s="4"/>
      <c r="K13" s="4"/>
      <c r="N13" s="11"/>
      <c r="O13" s="11"/>
      <c r="P13" s="18"/>
      <c r="Q13" s="18"/>
      <c r="R13" s="13"/>
    </row>
    <row r="14" ht="18.75" customHeight="1">
      <c r="A14" s="4"/>
      <c r="I14" s="21"/>
      <c r="J14" s="22" t="str">
        <f>CONCATENATE("/ ",P15+Q15)</f>
        <v>/ 2</v>
      </c>
      <c r="K14" s="23"/>
      <c r="L14" s="24" t="s">
        <v>5</v>
      </c>
      <c r="R14" s="25"/>
    </row>
    <row r="15" ht="18.75" customHeight="1">
      <c r="A15" s="4"/>
      <c r="I15" s="26">
        <f>ROUND(I14/(P15+Q15),3)</f>
        <v>0</v>
      </c>
      <c r="J15" s="13">
        <f t="shared" ref="J15:J16" si="1">IF($I15&gt;0,0,1)</f>
        <v>1</v>
      </c>
      <c r="K15" s="13">
        <f t="shared" ref="K15:K16" si="2">IF($I15&lt;0.32,1,0)</f>
        <v>1</v>
      </c>
      <c r="L15" s="13">
        <f t="shared" ref="L15:L16" si="3">IF($I15&lt;0.49,1,0)</f>
        <v>1</v>
      </c>
      <c r="M15" s="13">
        <f t="shared" ref="M15:M16" si="4">IF($I15&lt;0.65,1,0)</f>
        <v>1</v>
      </c>
      <c r="N15" s="13">
        <f t="shared" ref="N15:N16" si="5">IF($I15&lt;0.82,1,0)</f>
        <v>1</v>
      </c>
      <c r="O15" s="13">
        <f t="shared" ref="O15:O16" si="6">IF($I15&lt;1,1,0)</f>
        <v>1</v>
      </c>
      <c r="P15" s="27">
        <f>IF(D20-1&lt;=2,2,D20-1)</f>
        <v>2</v>
      </c>
      <c r="Q15" s="28"/>
      <c r="R15" s="29"/>
    </row>
    <row r="16" ht="18.75" customHeight="1">
      <c r="A16" s="4"/>
      <c r="B16" s="9" t="s">
        <v>6</v>
      </c>
      <c r="C16" s="10"/>
      <c r="D16" s="10"/>
      <c r="E16" s="11"/>
      <c r="F16" s="11"/>
      <c r="G16" s="9" t="s">
        <v>7</v>
      </c>
      <c r="I16" s="26">
        <f>ROUND(I17/(P16+Q16),3)</f>
        <v>0</v>
      </c>
      <c r="J16" s="13">
        <f t="shared" si="1"/>
        <v>1</v>
      </c>
      <c r="K16" s="13">
        <f t="shared" si="2"/>
        <v>1</v>
      </c>
      <c r="L16" s="13">
        <f t="shared" si="3"/>
        <v>1</v>
      </c>
      <c r="M16" s="13">
        <f t="shared" si="4"/>
        <v>1</v>
      </c>
      <c r="N16" s="13">
        <f t="shared" si="5"/>
        <v>1</v>
      </c>
      <c r="O16" s="13">
        <f t="shared" si="6"/>
        <v>1</v>
      </c>
      <c r="P16" s="30">
        <f>ROUNDUP(IF((H20+J20)/2&lt;=1,1,(H20+J20)/2))</f>
        <v>1</v>
      </c>
      <c r="Q16" s="19"/>
      <c r="R16" s="29"/>
    </row>
    <row r="17" ht="18.75" customHeight="1">
      <c r="A17" s="4"/>
      <c r="B17" s="31" t="b">
        <v>0</v>
      </c>
      <c r="C17" s="31" t="b">
        <v>0</v>
      </c>
      <c r="D17" s="31" t="b">
        <v>0</v>
      </c>
      <c r="G17" s="32"/>
      <c r="I17" s="33"/>
      <c r="J17" s="34" t="str">
        <f>CONCATENATE("/ ",P16+Q16)</f>
        <v>/ 1</v>
      </c>
      <c r="K17" s="35"/>
      <c r="L17" s="24" t="s">
        <v>8</v>
      </c>
      <c r="R17" s="25"/>
    </row>
    <row r="18" ht="18.75" customHeight="1">
      <c r="A18" s="4"/>
      <c r="B18" s="4"/>
      <c r="C18" s="4"/>
      <c r="D18" s="4"/>
      <c r="E18" s="4"/>
      <c r="F18" s="4"/>
      <c r="G18" s="4"/>
      <c r="H18" s="4"/>
      <c r="I18" s="4"/>
      <c r="J18" s="36"/>
      <c r="K18" s="36"/>
      <c r="L18" s="4"/>
      <c r="M18" s="4"/>
      <c r="N18" s="4"/>
      <c r="O18" s="4"/>
      <c r="P18" s="4"/>
      <c r="Q18" s="4"/>
      <c r="R18" s="4"/>
    </row>
    <row r="19" ht="18.75" customHeight="1">
      <c r="A19" s="37"/>
      <c r="B19" s="38" t="s">
        <v>9</v>
      </c>
      <c r="C19" s="39"/>
      <c r="D19" s="9" t="s">
        <v>10</v>
      </c>
      <c r="E19" s="39"/>
      <c r="F19" s="9" t="s">
        <v>11</v>
      </c>
      <c r="G19" s="39"/>
      <c r="H19" s="9" t="s">
        <v>12</v>
      </c>
      <c r="I19" s="39"/>
      <c r="J19" s="9" t="s">
        <v>13</v>
      </c>
      <c r="K19" s="10"/>
      <c r="L19" s="10"/>
      <c r="M19" s="39"/>
      <c r="N19" s="9" t="s">
        <v>14</v>
      </c>
      <c r="O19" s="10"/>
      <c r="P19" s="10"/>
      <c r="Q19" s="11"/>
      <c r="R19" s="11"/>
    </row>
    <row r="20" ht="18.75" customHeight="1">
      <c r="A20" s="13"/>
      <c r="B20" s="11"/>
      <c r="C20" s="12"/>
      <c r="D20" s="11"/>
      <c r="E20" s="12"/>
      <c r="F20" s="11"/>
      <c r="G20" s="12"/>
      <c r="H20" s="11"/>
      <c r="I20" s="12"/>
      <c r="J20" s="11"/>
      <c r="M20" s="12"/>
      <c r="N20" s="11"/>
      <c r="Q20" s="4"/>
      <c r="R20" s="4"/>
    </row>
    <row r="21" ht="18.75" customHeight="1">
      <c r="A21" s="13"/>
      <c r="B21" s="4"/>
      <c r="D21" s="4"/>
      <c r="F21" s="13"/>
      <c r="H21" s="4"/>
      <c r="J21" s="4"/>
      <c r="N21" s="4"/>
      <c r="O21" s="4"/>
      <c r="Q21" s="4"/>
      <c r="R21" s="4"/>
    </row>
    <row r="22" ht="18.75" customHeight="1">
      <c r="A22" s="40" t="s">
        <v>15</v>
      </c>
      <c r="J22" s="41"/>
      <c r="K22" s="41"/>
      <c r="L22" s="42"/>
      <c r="M22" s="42" t="s">
        <v>16</v>
      </c>
    </row>
    <row r="23" ht="18.75" customHeight="1">
      <c r="A23" s="43"/>
      <c r="J23" s="41"/>
      <c r="K23" s="41"/>
      <c r="L23" s="44"/>
      <c r="M23" s="44"/>
    </row>
    <row r="24" ht="18.75" customHeight="1">
      <c r="A24" s="45"/>
      <c r="B24" s="46" t="s">
        <v>17</v>
      </c>
      <c r="C24" s="47"/>
      <c r="J24" s="41"/>
      <c r="K24" s="41"/>
      <c r="L24" s="46"/>
      <c r="M24" s="46" t="s">
        <v>17</v>
      </c>
      <c r="N24" s="48"/>
    </row>
    <row r="25" ht="18.75" customHeight="1">
      <c r="A25" s="49"/>
      <c r="B25" s="50"/>
      <c r="C25" s="51" t="s">
        <v>18</v>
      </c>
      <c r="D25" s="43"/>
      <c r="F25" s="46" t="s">
        <v>19</v>
      </c>
      <c r="H25" s="43"/>
      <c r="J25" s="41"/>
      <c r="K25" s="41"/>
      <c r="L25" s="52"/>
      <c r="M25" s="53"/>
      <c r="N25" s="54"/>
    </row>
    <row r="26" ht="18.75" customHeight="1">
      <c r="A26" s="49"/>
      <c r="B26" s="55"/>
      <c r="C26" s="46" t="s">
        <v>20</v>
      </c>
      <c r="E26" s="43"/>
      <c r="G26" s="46" t="s">
        <v>21</v>
      </c>
      <c r="H26" s="43"/>
      <c r="J26" s="56"/>
      <c r="K26" s="56"/>
      <c r="L26" s="57"/>
      <c r="M26" s="39"/>
    </row>
    <row r="27" ht="18.75" customHeight="1">
      <c r="A27" s="58" t="s">
        <v>22</v>
      </c>
      <c r="B27" s="59"/>
      <c r="J27" s="60"/>
      <c r="K27" s="60"/>
      <c r="L27" s="44"/>
      <c r="M27" s="44"/>
    </row>
    <row r="28" ht="18.75" customHeight="1">
      <c r="A28" s="45"/>
      <c r="J28" s="41"/>
      <c r="K28" s="41"/>
      <c r="L28" s="44"/>
      <c r="M28" s="44"/>
      <c r="N28" s="44"/>
      <c r="O28" s="44"/>
      <c r="P28" s="44"/>
      <c r="Q28" s="44"/>
      <c r="R28" s="61"/>
    </row>
    <row r="29" ht="18.75" customHeight="1">
      <c r="A29" s="45"/>
      <c r="B29" s="46" t="s">
        <v>17</v>
      </c>
      <c r="C29" s="47"/>
      <c r="J29" s="42" t="s">
        <v>23</v>
      </c>
    </row>
    <row r="30" ht="18.75" customHeight="1">
      <c r="A30" s="49"/>
      <c r="B30" s="50"/>
      <c r="C30" s="51" t="s">
        <v>18</v>
      </c>
      <c r="D30" s="43"/>
      <c r="F30" s="46" t="s">
        <v>19</v>
      </c>
      <c r="H30" s="43"/>
      <c r="J30" s="41"/>
      <c r="K30" s="41"/>
      <c r="L30" s="41"/>
      <c r="M30" s="44"/>
    </row>
    <row r="31" ht="18.75" customHeight="1">
      <c r="A31" s="49"/>
      <c r="B31" s="55"/>
      <c r="C31" s="46" t="s">
        <v>20</v>
      </c>
      <c r="E31" s="43"/>
      <c r="G31" s="46" t="s">
        <v>21</v>
      </c>
      <c r="H31" s="43"/>
      <c r="J31" s="41"/>
      <c r="K31" s="41"/>
      <c r="L31" s="46"/>
      <c r="M31" s="46" t="s">
        <v>17</v>
      </c>
      <c r="N31" s="62"/>
    </row>
    <row r="32" ht="18.75" customHeight="1">
      <c r="A32" s="58" t="s">
        <v>22</v>
      </c>
      <c r="B32" s="59"/>
      <c r="J32" s="41"/>
      <c r="K32" s="41"/>
      <c r="L32" s="52"/>
      <c r="M32" s="53"/>
      <c r="N32" s="54"/>
    </row>
    <row r="33" ht="18.75" customHeight="1">
      <c r="A33" s="45"/>
      <c r="J33" s="41"/>
      <c r="K33" s="41"/>
      <c r="L33" s="57"/>
      <c r="M33" s="39"/>
    </row>
    <row r="34" ht="18.75" customHeight="1">
      <c r="A34" s="49"/>
      <c r="B34" s="63"/>
      <c r="C34" s="49"/>
      <c r="D34" s="63"/>
      <c r="E34" s="43"/>
      <c r="F34" s="63"/>
      <c r="G34" s="49"/>
      <c r="H34" s="43" t="s">
        <v>3</v>
      </c>
      <c r="I34" s="49"/>
      <c r="J34" s="41"/>
      <c r="K34" s="41"/>
      <c r="L34" s="44"/>
      <c r="M34" s="44"/>
    </row>
    <row r="35" ht="18.75" customHeight="1">
      <c r="A35" s="40" t="s">
        <v>24</v>
      </c>
      <c r="I35" s="49"/>
      <c r="J35" s="41"/>
      <c r="K35" s="41"/>
      <c r="L35" s="46"/>
      <c r="M35" s="46" t="s">
        <v>17</v>
      </c>
      <c r="N35" s="48"/>
    </row>
    <row r="36" ht="18.75" customHeight="1">
      <c r="A36" s="49"/>
      <c r="J36" s="41"/>
      <c r="K36" s="41"/>
      <c r="L36" s="52"/>
      <c r="M36" s="53"/>
      <c r="N36" s="54"/>
    </row>
    <row r="37" ht="18.75" customHeight="1">
      <c r="A37" s="64"/>
      <c r="J37" s="41"/>
      <c r="K37" s="41"/>
      <c r="L37" s="57"/>
      <c r="M37" s="39"/>
    </row>
    <row r="38" ht="18.75" customHeight="1">
      <c r="J38" s="41"/>
      <c r="K38" s="41"/>
      <c r="L38" s="65"/>
      <c r="M38" s="66"/>
    </row>
    <row r="39">
      <c r="J39" s="4"/>
      <c r="K39" s="4"/>
      <c r="L39" s="4"/>
      <c r="M39" s="4"/>
      <c r="N39" s="4"/>
      <c r="O39" s="4"/>
      <c r="P39" s="4"/>
      <c r="Q39" s="4"/>
      <c r="R39" s="4"/>
    </row>
  </sheetData>
  <mergeCells count="84">
    <mergeCell ref="F25:G25"/>
    <mergeCell ref="H25:I25"/>
    <mergeCell ref="L25:M26"/>
    <mergeCell ref="N25:R27"/>
    <mergeCell ref="H26:I26"/>
    <mergeCell ref="J29:R29"/>
    <mergeCell ref="M30:R30"/>
    <mergeCell ref="N31:R31"/>
    <mergeCell ref="C26:D26"/>
    <mergeCell ref="E26:F26"/>
    <mergeCell ref="D21:E21"/>
    <mergeCell ref="F21:G21"/>
    <mergeCell ref="A22:I22"/>
    <mergeCell ref="A23:I23"/>
    <mergeCell ref="C24:I24"/>
    <mergeCell ref="B25:B26"/>
    <mergeCell ref="D25:E25"/>
    <mergeCell ref="H30:I30"/>
    <mergeCell ref="H31:I31"/>
    <mergeCell ref="L32:M33"/>
    <mergeCell ref="N32:R34"/>
    <mergeCell ref="N35:R35"/>
    <mergeCell ref="L36:M37"/>
    <mergeCell ref="N36:R38"/>
    <mergeCell ref="L38:M38"/>
    <mergeCell ref="B32:I33"/>
    <mergeCell ref="A35:H35"/>
    <mergeCell ref="A36:I36"/>
    <mergeCell ref="A37:I39"/>
    <mergeCell ref="B27:I28"/>
    <mergeCell ref="C29:I29"/>
    <mergeCell ref="B30:B31"/>
    <mergeCell ref="D30:E30"/>
    <mergeCell ref="F30:G30"/>
    <mergeCell ref="C31:D31"/>
    <mergeCell ref="E31:F31"/>
    <mergeCell ref="H1:I1"/>
    <mergeCell ref="J1:R1"/>
    <mergeCell ref="H2:I2"/>
    <mergeCell ref="J2:R2"/>
    <mergeCell ref="H4:I4"/>
    <mergeCell ref="J4:R4"/>
    <mergeCell ref="A5:J5"/>
    <mergeCell ref="N9:O10"/>
    <mergeCell ref="N11:O12"/>
    <mergeCell ref="P11:Q11"/>
    <mergeCell ref="J14:K14"/>
    <mergeCell ref="L14:Q14"/>
    <mergeCell ref="J17:K17"/>
    <mergeCell ref="L17:Q17"/>
    <mergeCell ref="I7:K7"/>
    <mergeCell ref="N7:O8"/>
    <mergeCell ref="P7:Q7"/>
    <mergeCell ref="J8:K8"/>
    <mergeCell ref="I9:K9"/>
    <mergeCell ref="P9:Q9"/>
    <mergeCell ref="J10:K10"/>
    <mergeCell ref="A1:G4"/>
    <mergeCell ref="B6:F15"/>
    <mergeCell ref="H7:H8"/>
    <mergeCell ref="H9:H10"/>
    <mergeCell ref="G13:G14"/>
    <mergeCell ref="E16:E17"/>
    <mergeCell ref="F16:F17"/>
    <mergeCell ref="B16:D16"/>
    <mergeCell ref="B19:C19"/>
    <mergeCell ref="D19:E19"/>
    <mergeCell ref="F19:G19"/>
    <mergeCell ref="H19:I19"/>
    <mergeCell ref="J19:M19"/>
    <mergeCell ref="N19:P19"/>
    <mergeCell ref="H21:I21"/>
    <mergeCell ref="J21:M21"/>
    <mergeCell ref="M22:R22"/>
    <mergeCell ref="M23:R23"/>
    <mergeCell ref="N24:R24"/>
    <mergeCell ref="B20:C20"/>
    <mergeCell ref="D20:E20"/>
    <mergeCell ref="F20:G20"/>
    <mergeCell ref="H20:I20"/>
    <mergeCell ref="J20:M20"/>
    <mergeCell ref="N20:P20"/>
    <mergeCell ref="B21:C21"/>
    <mergeCell ref="O21:P21"/>
  </mergeCells>
  <conditionalFormatting sqref="J15:O15">
    <cfRule type="cellIs" dxfId="0" priority="1" operator="equal">
      <formula>1</formula>
    </cfRule>
  </conditionalFormatting>
  <conditionalFormatting sqref="J15:O15">
    <cfRule type="cellIs" dxfId="1" priority="2" operator="equal">
      <formula>0</formula>
    </cfRule>
  </conditionalFormatting>
  <conditionalFormatting sqref="J16:O16">
    <cfRule type="cellIs" dxfId="0" priority="3" operator="equal">
      <formula>1</formula>
    </cfRule>
  </conditionalFormatting>
  <conditionalFormatting sqref="J16:O16">
    <cfRule type="cellIs" dxfId="2" priority="4" operator="equal">
      <formula>0</formula>
    </cfRule>
  </conditionalFormatting>
  <dataValidations>
    <dataValidation type="list" allowBlank="1" sqref="B20 D20 F20 H20 J20 N20">
      <formula1>"1,2,3,4,5,6,7,8,9,10,11,12"</formula1>
    </dataValidation>
    <dataValidation type="list" allowBlank="1" sqref="E26 E31">
      <formula1>"Gestuel,Matériel,Verbal"</formula1>
    </dataValidation>
    <dataValidation type="list" allowBlank="1" sqref="H26 H31">
      <formula1>"Charisme,Constitution,Dextérité,Force,Intelligence,Sagesse"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6.38"/>
    <col customWidth="1" min="2" max="2" width="6.25"/>
    <col customWidth="1" min="3" max="9" width="6.38"/>
    <col customWidth="1" min="10" max="11" width="3.25"/>
    <col customWidth="1" min="12" max="13" width="3.13"/>
    <col customWidth="1" min="14" max="15" width="3.25"/>
    <col customWidth="1" min="16" max="18" width="6.38"/>
  </cols>
  <sheetData>
    <row r="1">
      <c r="A1" s="1"/>
      <c r="H1" s="2" t="s">
        <v>0</v>
      </c>
      <c r="J1" s="3"/>
    </row>
    <row r="2">
      <c r="H2" s="2" t="s">
        <v>1</v>
      </c>
      <c r="J2" s="3"/>
    </row>
    <row r="3">
      <c r="H3" s="2"/>
      <c r="I3" s="2"/>
      <c r="J3" s="3"/>
      <c r="K3" s="3"/>
      <c r="L3" s="3"/>
      <c r="M3" s="3"/>
      <c r="N3" s="3"/>
      <c r="O3" s="3"/>
      <c r="P3" s="3"/>
      <c r="Q3" s="3"/>
      <c r="R3" s="3"/>
    </row>
    <row r="4">
      <c r="H4" s="2" t="s">
        <v>2</v>
      </c>
      <c r="J4" s="3"/>
    </row>
    <row r="5">
      <c r="A5" s="4"/>
      <c r="K5" s="4"/>
      <c r="L5" s="4"/>
      <c r="M5" s="4"/>
      <c r="N5" s="4"/>
      <c r="O5" s="4"/>
      <c r="P5" s="4"/>
      <c r="Q5" s="4"/>
      <c r="R5" s="4"/>
    </row>
    <row r="6" ht="18.75" customHeight="1">
      <c r="A6" s="4"/>
      <c r="B6" s="4"/>
      <c r="G6" s="4"/>
      <c r="H6" s="4"/>
      <c r="I6" s="4"/>
      <c r="J6" s="4"/>
      <c r="K6" s="4"/>
      <c r="L6" s="5"/>
      <c r="M6" s="5"/>
      <c r="N6" s="6"/>
      <c r="O6" s="6"/>
      <c r="P6" s="7" t="s">
        <v>3</v>
      </c>
      <c r="Q6" s="7"/>
      <c r="R6" s="4"/>
    </row>
    <row r="7" ht="18.75" customHeight="1">
      <c r="A7" s="4"/>
      <c r="G7" s="4"/>
      <c r="H7" s="8"/>
      <c r="I7" s="9">
        <f>I8+J8</f>
        <v>1</v>
      </c>
      <c r="J7" s="10"/>
      <c r="K7" s="10"/>
      <c r="N7" s="11"/>
      <c r="O7" s="12"/>
      <c r="P7" s="9">
        <f>P8+Q8</f>
        <v>1</v>
      </c>
      <c r="Q7" s="10"/>
      <c r="R7" s="13"/>
    </row>
    <row r="8" ht="18.75" customHeight="1">
      <c r="A8" s="4"/>
      <c r="G8" s="4"/>
      <c r="H8" s="14"/>
      <c r="I8" s="15">
        <f>IF(H20-3&lt;=1,1,H20-3)</f>
        <v>1</v>
      </c>
      <c r="J8" s="16"/>
      <c r="K8" s="17"/>
      <c r="N8" s="17"/>
      <c r="O8" s="14"/>
      <c r="P8" s="15">
        <f>IF(J20&lt;=1,1,J20-3)</f>
        <v>1</v>
      </c>
      <c r="Q8" s="16"/>
      <c r="R8" s="13"/>
    </row>
    <row r="9" ht="18.75" customHeight="1">
      <c r="A9" s="4"/>
      <c r="G9" s="4"/>
      <c r="H9" s="8"/>
      <c r="I9" s="9">
        <f>I10+J10</f>
        <v>0</v>
      </c>
      <c r="J9" s="10"/>
      <c r="K9" s="10"/>
      <c r="N9" s="11"/>
      <c r="O9" s="12"/>
      <c r="P9" s="9">
        <f>P10+Q10</f>
        <v>0</v>
      </c>
      <c r="Q9" s="10"/>
      <c r="R9" s="13"/>
    </row>
    <row r="10" ht="18.75" customHeight="1">
      <c r="A10" s="4"/>
      <c r="G10" s="4"/>
      <c r="H10" s="12"/>
      <c r="I10" s="18">
        <f>ROUNDUP((D20+H20)/4)</f>
        <v>0</v>
      </c>
      <c r="J10" s="19"/>
      <c r="N10" s="17"/>
      <c r="O10" s="14"/>
      <c r="P10" s="15">
        <f>ROUNDUP((D20+J20)/4)</f>
        <v>0</v>
      </c>
      <c r="Q10" s="16"/>
      <c r="R10" s="13"/>
    </row>
    <row r="11" ht="18.75" customHeight="1">
      <c r="A11" s="4"/>
      <c r="G11" s="11"/>
      <c r="H11" s="11"/>
      <c r="I11" s="4"/>
      <c r="J11" s="4"/>
      <c r="K11" s="4"/>
      <c r="N11" s="11"/>
      <c r="O11" s="12"/>
      <c r="P11" s="9">
        <f>P12+Q12</f>
        <v>1</v>
      </c>
      <c r="Q11" s="10"/>
      <c r="R11" s="13"/>
    </row>
    <row r="12" ht="18.75" customHeight="1">
      <c r="A12" s="4"/>
      <c r="G12" s="9" t="s">
        <v>4</v>
      </c>
      <c r="H12" s="4"/>
      <c r="I12" s="4"/>
      <c r="J12" s="4"/>
      <c r="K12" s="4"/>
      <c r="O12" s="12"/>
      <c r="P12" s="18">
        <f>IF(F20-6&lt;1,1,IF(F20-6&gt;3,3,F20-6))</f>
        <v>1</v>
      </c>
      <c r="Q12" s="19"/>
      <c r="R12" s="13"/>
    </row>
    <row r="13" ht="18.75" customHeight="1">
      <c r="A13" s="4"/>
      <c r="G13" s="20"/>
      <c r="H13" s="4"/>
      <c r="I13" s="4"/>
      <c r="J13" s="4"/>
      <c r="K13" s="4"/>
      <c r="N13" s="11"/>
      <c r="O13" s="11"/>
      <c r="P13" s="18"/>
      <c r="Q13" s="18"/>
      <c r="R13" s="13"/>
    </row>
    <row r="14" ht="18.75" customHeight="1">
      <c r="A14" s="4"/>
      <c r="I14" s="21"/>
      <c r="J14" s="22" t="str">
        <f>CONCATENATE("/ ",P15+Q15)</f>
        <v>/ 2</v>
      </c>
      <c r="K14" s="23"/>
      <c r="L14" s="24" t="s">
        <v>5</v>
      </c>
      <c r="R14" s="25"/>
    </row>
    <row r="15" ht="18.75" customHeight="1">
      <c r="A15" s="4"/>
      <c r="I15" s="26">
        <f>ROUND(I14/(P15+Q15),3)</f>
        <v>0</v>
      </c>
      <c r="J15" s="13">
        <f t="shared" ref="J15:J16" si="1">IF($I15&gt;0,0,1)</f>
        <v>1</v>
      </c>
      <c r="K15" s="13">
        <f t="shared" ref="K15:K16" si="2">IF($I15&lt;0.32,1,0)</f>
        <v>1</v>
      </c>
      <c r="L15" s="13">
        <f t="shared" ref="L15:L16" si="3">IF($I15&lt;0.49,1,0)</f>
        <v>1</v>
      </c>
      <c r="M15" s="13">
        <f t="shared" ref="M15:M16" si="4">IF($I15&lt;0.65,1,0)</f>
        <v>1</v>
      </c>
      <c r="N15" s="13">
        <f t="shared" ref="N15:N16" si="5">IF($I15&lt;0.82,1,0)</f>
        <v>1</v>
      </c>
      <c r="O15" s="13">
        <f t="shared" ref="O15:O16" si="6">IF($I15&lt;1,1,0)</f>
        <v>1</v>
      </c>
      <c r="P15" s="27">
        <f>IF(D20-1&lt;=2,2,D20-1)</f>
        <v>2</v>
      </c>
      <c r="Q15" s="28"/>
      <c r="R15" s="29"/>
    </row>
    <row r="16" ht="18.75" customHeight="1">
      <c r="A16" s="4"/>
      <c r="B16" s="9" t="s">
        <v>6</v>
      </c>
      <c r="C16" s="10"/>
      <c r="D16" s="10"/>
      <c r="E16" s="11"/>
      <c r="F16" s="11"/>
      <c r="G16" s="9" t="s">
        <v>7</v>
      </c>
      <c r="I16" s="26">
        <f>ROUND(I17/(P16+Q16),3)</f>
        <v>0</v>
      </c>
      <c r="J16" s="13">
        <f t="shared" si="1"/>
        <v>1</v>
      </c>
      <c r="K16" s="13">
        <f t="shared" si="2"/>
        <v>1</v>
      </c>
      <c r="L16" s="13">
        <f t="shared" si="3"/>
        <v>1</v>
      </c>
      <c r="M16" s="13">
        <f t="shared" si="4"/>
        <v>1</v>
      </c>
      <c r="N16" s="13">
        <f t="shared" si="5"/>
        <v>1</v>
      </c>
      <c r="O16" s="13">
        <f t="shared" si="6"/>
        <v>1</v>
      </c>
      <c r="P16" s="30">
        <f>ROUNDUP(IF((H20+J20)/2&lt;=1,1,(H20+J20)/2))</f>
        <v>1</v>
      </c>
      <c r="Q16" s="19"/>
      <c r="R16" s="29"/>
    </row>
    <row r="17" ht="18.75" customHeight="1">
      <c r="A17" s="4"/>
      <c r="B17" s="31" t="b">
        <v>0</v>
      </c>
      <c r="C17" s="31" t="b">
        <v>0</v>
      </c>
      <c r="D17" s="31" t="b">
        <v>0</v>
      </c>
      <c r="G17" s="32"/>
      <c r="I17" s="33"/>
      <c r="J17" s="34" t="str">
        <f>CONCATENATE("/ ",P16+Q16)</f>
        <v>/ 1</v>
      </c>
      <c r="K17" s="35"/>
      <c r="L17" s="24" t="s">
        <v>8</v>
      </c>
      <c r="R17" s="25"/>
    </row>
    <row r="18" ht="18.75" customHeight="1">
      <c r="A18" s="4"/>
      <c r="B18" s="4"/>
      <c r="C18" s="4"/>
      <c r="D18" s="4"/>
      <c r="E18" s="4"/>
      <c r="F18" s="4"/>
      <c r="G18" s="4"/>
      <c r="H18" s="4"/>
      <c r="I18" s="4"/>
      <c r="J18" s="36"/>
      <c r="K18" s="36"/>
      <c r="L18" s="4"/>
      <c r="M18" s="4"/>
      <c r="N18" s="4"/>
      <c r="O18" s="4"/>
      <c r="P18" s="4"/>
      <c r="Q18" s="4"/>
      <c r="R18" s="4"/>
    </row>
    <row r="19" ht="18.75" customHeight="1">
      <c r="A19" s="37"/>
      <c r="B19" s="38" t="s">
        <v>9</v>
      </c>
      <c r="C19" s="39"/>
      <c r="D19" s="9" t="s">
        <v>10</v>
      </c>
      <c r="E19" s="39"/>
      <c r="F19" s="9" t="s">
        <v>11</v>
      </c>
      <c r="G19" s="39"/>
      <c r="H19" s="9" t="s">
        <v>12</v>
      </c>
      <c r="I19" s="39"/>
      <c r="J19" s="9" t="s">
        <v>13</v>
      </c>
      <c r="K19" s="10"/>
      <c r="L19" s="10"/>
      <c r="M19" s="39"/>
      <c r="N19" s="9" t="s">
        <v>14</v>
      </c>
      <c r="O19" s="10"/>
      <c r="P19" s="10"/>
      <c r="Q19" s="11"/>
      <c r="R19" s="11"/>
    </row>
    <row r="20" ht="18.75" customHeight="1">
      <c r="A20" s="13"/>
      <c r="B20" s="11"/>
      <c r="C20" s="12"/>
      <c r="D20" s="11"/>
      <c r="E20" s="12"/>
      <c r="F20" s="11"/>
      <c r="G20" s="12"/>
      <c r="H20" s="11"/>
      <c r="I20" s="12"/>
      <c r="J20" s="11"/>
      <c r="M20" s="12"/>
      <c r="N20" s="11"/>
      <c r="Q20" s="4"/>
      <c r="R20" s="4"/>
    </row>
    <row r="21" ht="18.75" customHeight="1">
      <c r="A21" s="13"/>
      <c r="B21" s="4"/>
      <c r="D21" s="4"/>
      <c r="F21" s="13"/>
      <c r="H21" s="4"/>
      <c r="J21" s="4"/>
      <c r="N21" s="4"/>
      <c r="O21" s="4"/>
      <c r="Q21" s="4"/>
      <c r="R21" s="4"/>
    </row>
    <row r="22" ht="18.75" customHeight="1">
      <c r="A22" s="40" t="s">
        <v>15</v>
      </c>
      <c r="J22" s="41"/>
      <c r="K22" s="41"/>
      <c r="L22" s="42"/>
      <c r="M22" s="42" t="s">
        <v>16</v>
      </c>
    </row>
    <row r="23" ht="18.75" customHeight="1">
      <c r="A23" s="43"/>
      <c r="J23" s="41"/>
      <c r="K23" s="41"/>
      <c r="L23" s="44"/>
      <c r="M23" s="44"/>
    </row>
    <row r="24" ht="18.75" customHeight="1">
      <c r="A24" s="45"/>
      <c r="B24" s="46" t="s">
        <v>17</v>
      </c>
      <c r="C24" s="47"/>
      <c r="J24" s="41"/>
      <c r="K24" s="41"/>
      <c r="L24" s="46"/>
      <c r="M24" s="46" t="s">
        <v>17</v>
      </c>
      <c r="N24" s="48"/>
    </row>
    <row r="25" ht="18.75" customHeight="1">
      <c r="A25" s="49"/>
      <c r="B25" s="50"/>
      <c r="C25" s="51" t="s">
        <v>18</v>
      </c>
      <c r="D25" s="43"/>
      <c r="F25" s="46" t="s">
        <v>19</v>
      </c>
      <c r="H25" s="43"/>
      <c r="J25" s="41"/>
      <c r="K25" s="41"/>
      <c r="L25" s="52"/>
      <c r="M25" s="53"/>
      <c r="N25" s="54"/>
    </row>
    <row r="26" ht="18.75" customHeight="1">
      <c r="A26" s="49"/>
      <c r="B26" s="55"/>
      <c r="C26" s="46" t="s">
        <v>20</v>
      </c>
      <c r="E26" s="43"/>
      <c r="G26" s="46" t="s">
        <v>21</v>
      </c>
      <c r="H26" s="43"/>
      <c r="J26" s="56"/>
      <c r="K26" s="56"/>
      <c r="L26" s="57"/>
      <c r="M26" s="39"/>
    </row>
    <row r="27" ht="18.75" customHeight="1">
      <c r="A27" s="58" t="s">
        <v>22</v>
      </c>
      <c r="B27" s="59"/>
      <c r="J27" s="60"/>
      <c r="K27" s="60"/>
      <c r="L27" s="44"/>
      <c r="M27" s="44"/>
    </row>
    <row r="28" ht="18.75" customHeight="1">
      <c r="A28" s="45"/>
      <c r="J28" s="41"/>
      <c r="K28" s="41"/>
      <c r="L28" s="44"/>
      <c r="M28" s="44"/>
      <c r="N28" s="44"/>
      <c r="O28" s="44"/>
      <c r="P28" s="44"/>
      <c r="Q28" s="44"/>
      <c r="R28" s="61"/>
    </row>
    <row r="29" ht="18.75" customHeight="1">
      <c r="A29" s="45"/>
      <c r="B29" s="46" t="s">
        <v>17</v>
      </c>
      <c r="C29" s="47"/>
      <c r="J29" s="42" t="s">
        <v>23</v>
      </c>
    </row>
    <row r="30" ht="18.75" customHeight="1">
      <c r="A30" s="49"/>
      <c r="B30" s="50"/>
      <c r="C30" s="51" t="s">
        <v>18</v>
      </c>
      <c r="D30" s="43"/>
      <c r="F30" s="46" t="s">
        <v>19</v>
      </c>
      <c r="H30" s="43"/>
      <c r="J30" s="41"/>
      <c r="K30" s="41"/>
      <c r="L30" s="41"/>
      <c r="M30" s="44"/>
    </row>
    <row r="31" ht="18.75" customHeight="1">
      <c r="A31" s="49"/>
      <c r="B31" s="55"/>
      <c r="C31" s="46" t="s">
        <v>20</v>
      </c>
      <c r="E31" s="43"/>
      <c r="G31" s="46" t="s">
        <v>21</v>
      </c>
      <c r="H31" s="43"/>
      <c r="J31" s="41"/>
      <c r="K31" s="41"/>
      <c r="L31" s="46"/>
      <c r="M31" s="46" t="s">
        <v>17</v>
      </c>
      <c r="N31" s="62"/>
    </row>
    <row r="32" ht="18.75" customHeight="1">
      <c r="A32" s="58" t="s">
        <v>22</v>
      </c>
      <c r="B32" s="59"/>
      <c r="J32" s="41"/>
      <c r="K32" s="41"/>
      <c r="L32" s="52"/>
      <c r="M32" s="53"/>
      <c r="N32" s="54"/>
    </row>
    <row r="33" ht="18.75" customHeight="1">
      <c r="A33" s="45"/>
      <c r="J33" s="41"/>
      <c r="K33" s="41"/>
      <c r="L33" s="57"/>
      <c r="M33" s="39"/>
    </row>
    <row r="34" ht="18.75" customHeight="1">
      <c r="A34" s="49"/>
      <c r="B34" s="63"/>
      <c r="C34" s="49"/>
      <c r="D34" s="63"/>
      <c r="E34" s="43"/>
      <c r="F34" s="63"/>
      <c r="G34" s="49"/>
      <c r="H34" s="43" t="s">
        <v>3</v>
      </c>
      <c r="I34" s="49"/>
      <c r="J34" s="41"/>
      <c r="K34" s="41"/>
      <c r="L34" s="44"/>
      <c r="M34" s="44"/>
    </row>
    <row r="35" ht="18.75" customHeight="1">
      <c r="A35" s="40" t="s">
        <v>24</v>
      </c>
      <c r="I35" s="49"/>
      <c r="J35" s="41"/>
      <c r="K35" s="41"/>
      <c r="L35" s="46"/>
      <c r="M35" s="46" t="s">
        <v>17</v>
      </c>
      <c r="N35" s="48"/>
    </row>
    <row r="36" ht="18.75" customHeight="1">
      <c r="A36" s="49"/>
      <c r="J36" s="41"/>
      <c r="K36" s="41"/>
      <c r="L36" s="52"/>
      <c r="M36" s="53"/>
      <c r="N36" s="54"/>
    </row>
    <row r="37" ht="18.75" customHeight="1">
      <c r="A37" s="64"/>
      <c r="J37" s="41"/>
      <c r="K37" s="41"/>
      <c r="L37" s="57"/>
      <c r="M37" s="39"/>
    </row>
    <row r="38" ht="18.75" customHeight="1">
      <c r="J38" s="41"/>
      <c r="K38" s="41"/>
      <c r="L38" s="65"/>
      <c r="M38" s="66"/>
    </row>
    <row r="39">
      <c r="J39" s="4"/>
      <c r="K39" s="4"/>
      <c r="L39" s="4"/>
      <c r="M39" s="4"/>
      <c r="N39" s="4"/>
      <c r="O39" s="4"/>
      <c r="P39" s="4"/>
      <c r="Q39" s="4"/>
      <c r="R39" s="4"/>
    </row>
  </sheetData>
  <mergeCells count="84">
    <mergeCell ref="F25:G25"/>
    <mergeCell ref="H25:I25"/>
    <mergeCell ref="L25:M26"/>
    <mergeCell ref="N25:R27"/>
    <mergeCell ref="H26:I26"/>
    <mergeCell ref="J29:R29"/>
    <mergeCell ref="M30:R30"/>
    <mergeCell ref="N31:R31"/>
    <mergeCell ref="C26:D26"/>
    <mergeCell ref="E26:F26"/>
    <mergeCell ref="D21:E21"/>
    <mergeCell ref="F21:G21"/>
    <mergeCell ref="A22:I22"/>
    <mergeCell ref="A23:I23"/>
    <mergeCell ref="C24:I24"/>
    <mergeCell ref="B25:B26"/>
    <mergeCell ref="D25:E25"/>
    <mergeCell ref="H30:I30"/>
    <mergeCell ref="H31:I31"/>
    <mergeCell ref="L32:M33"/>
    <mergeCell ref="N32:R34"/>
    <mergeCell ref="N35:R35"/>
    <mergeCell ref="L36:M37"/>
    <mergeCell ref="N36:R38"/>
    <mergeCell ref="L38:M38"/>
    <mergeCell ref="B32:I33"/>
    <mergeCell ref="A35:H35"/>
    <mergeCell ref="A36:I36"/>
    <mergeCell ref="A37:I39"/>
    <mergeCell ref="B27:I28"/>
    <mergeCell ref="C29:I29"/>
    <mergeCell ref="B30:B31"/>
    <mergeCell ref="D30:E30"/>
    <mergeCell ref="F30:G30"/>
    <mergeCell ref="C31:D31"/>
    <mergeCell ref="E31:F31"/>
    <mergeCell ref="H1:I1"/>
    <mergeCell ref="J1:R1"/>
    <mergeCell ref="H2:I2"/>
    <mergeCell ref="J2:R2"/>
    <mergeCell ref="H4:I4"/>
    <mergeCell ref="J4:R4"/>
    <mergeCell ref="A5:J5"/>
    <mergeCell ref="N9:O10"/>
    <mergeCell ref="N11:O12"/>
    <mergeCell ref="P11:Q11"/>
    <mergeCell ref="J14:K14"/>
    <mergeCell ref="L14:Q14"/>
    <mergeCell ref="J17:K17"/>
    <mergeCell ref="L17:Q17"/>
    <mergeCell ref="I7:K7"/>
    <mergeCell ref="N7:O8"/>
    <mergeCell ref="P7:Q7"/>
    <mergeCell ref="J8:K8"/>
    <mergeCell ref="I9:K9"/>
    <mergeCell ref="P9:Q9"/>
    <mergeCell ref="J10:K10"/>
    <mergeCell ref="A1:G4"/>
    <mergeCell ref="B6:F15"/>
    <mergeCell ref="H7:H8"/>
    <mergeCell ref="H9:H10"/>
    <mergeCell ref="G13:G14"/>
    <mergeCell ref="E16:E17"/>
    <mergeCell ref="F16:F17"/>
    <mergeCell ref="B16:D16"/>
    <mergeCell ref="B19:C19"/>
    <mergeCell ref="D19:E19"/>
    <mergeCell ref="F19:G19"/>
    <mergeCell ref="H19:I19"/>
    <mergeCell ref="J19:M19"/>
    <mergeCell ref="N19:P19"/>
    <mergeCell ref="H21:I21"/>
    <mergeCell ref="J21:M21"/>
    <mergeCell ref="M22:R22"/>
    <mergeCell ref="M23:R23"/>
    <mergeCell ref="N24:R24"/>
    <mergeCell ref="B20:C20"/>
    <mergeCell ref="D20:E20"/>
    <mergeCell ref="F20:G20"/>
    <mergeCell ref="H20:I20"/>
    <mergeCell ref="J20:M20"/>
    <mergeCell ref="N20:P20"/>
    <mergeCell ref="B21:C21"/>
    <mergeCell ref="O21:P21"/>
  </mergeCells>
  <conditionalFormatting sqref="J15:O15">
    <cfRule type="cellIs" dxfId="0" priority="1" operator="equal">
      <formula>1</formula>
    </cfRule>
  </conditionalFormatting>
  <conditionalFormatting sqref="J15:O15">
    <cfRule type="cellIs" dxfId="1" priority="2" operator="equal">
      <formula>0</formula>
    </cfRule>
  </conditionalFormatting>
  <conditionalFormatting sqref="J16:O16">
    <cfRule type="cellIs" dxfId="0" priority="3" operator="equal">
      <formula>1</formula>
    </cfRule>
  </conditionalFormatting>
  <conditionalFormatting sqref="J16:O16">
    <cfRule type="cellIs" dxfId="2" priority="4" operator="equal">
      <formula>0</formula>
    </cfRule>
  </conditionalFormatting>
  <dataValidations>
    <dataValidation type="list" allowBlank="1" sqref="B20 D20 F20 H20 J20 N20">
      <formula1>"1,2,3,4,5,6,7,8,9,10,11,12"</formula1>
    </dataValidation>
    <dataValidation type="list" allowBlank="1" sqref="E26 E31">
      <formula1>"Gestuel,Matériel,Verbal"</formula1>
    </dataValidation>
    <dataValidation type="list" allowBlank="1" sqref="H26 H31">
      <formula1>"Charisme,Constitution,Dextérité,Force,Intelligence,Sagesse"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38"/>
    <col customWidth="1" min="2" max="2" width="6.25"/>
    <col customWidth="1" min="3" max="10" width="6.38"/>
    <col customWidth="1" min="11" max="16" width="3.25"/>
    <col customWidth="1" min="17" max="18" width="6.38"/>
  </cols>
  <sheetData>
    <row r="1">
      <c r="A1" s="1"/>
      <c r="H1" s="2" t="s">
        <v>0</v>
      </c>
      <c r="J1" s="3"/>
      <c r="R1" s="3"/>
    </row>
    <row r="2">
      <c r="H2" s="2" t="s">
        <v>1</v>
      </c>
      <c r="J2" s="3"/>
      <c r="R2" s="3"/>
    </row>
    <row r="3">
      <c r="H3" s="2"/>
      <c r="I3" s="2"/>
      <c r="J3" s="3"/>
      <c r="K3" s="3"/>
      <c r="L3" s="3"/>
      <c r="M3" s="3"/>
      <c r="N3" s="3"/>
      <c r="O3" s="3"/>
      <c r="P3" s="3"/>
      <c r="Q3" s="3"/>
      <c r="R3" s="3"/>
    </row>
    <row r="4">
      <c r="H4" s="2"/>
      <c r="I4" s="67" t="b">
        <v>0</v>
      </c>
      <c r="J4" s="24" t="s">
        <v>25</v>
      </c>
      <c r="Q4" s="68"/>
      <c r="R4" s="68"/>
    </row>
    <row r="5">
      <c r="A5" s="4"/>
      <c r="K5" s="4"/>
      <c r="L5" s="4"/>
      <c r="M5" s="4"/>
      <c r="N5" s="4"/>
      <c r="O5" s="4"/>
      <c r="P5" s="4"/>
      <c r="Q5" s="4"/>
      <c r="R5" s="4"/>
    </row>
    <row r="6" ht="18.75" customHeight="1">
      <c r="A6" s="4"/>
      <c r="B6" s="4"/>
      <c r="G6" s="4"/>
      <c r="H6" s="4"/>
      <c r="I6" s="4"/>
      <c r="J6" s="4"/>
      <c r="K6" s="69">
        <f>ROUNDUP(((IF(D17-1&lt;=2,2,D17-1))*(G13+1)*K13)+IF(I4=TRUE,100,0))</f>
        <v>4</v>
      </c>
      <c r="M6" s="4"/>
      <c r="N6" s="4"/>
      <c r="O6" s="4"/>
      <c r="P6" s="4"/>
      <c r="Q6" s="4"/>
      <c r="R6" s="4"/>
    </row>
    <row r="7" ht="18.75" customHeight="1">
      <c r="A7" s="4"/>
      <c r="G7" s="4"/>
      <c r="H7" s="11"/>
      <c r="I7" s="11">
        <f>IF(H17-3&lt;=1,1,H17-3)</f>
        <v>1</v>
      </c>
      <c r="J7" s="70"/>
      <c r="K7" s="71" t="str">
        <f>CONCATENATE("/ ",K6)</f>
        <v>/ 4</v>
      </c>
      <c r="M7" s="25" t="s">
        <v>5</v>
      </c>
      <c r="N7" s="25"/>
      <c r="O7" s="25"/>
      <c r="P7" s="25"/>
      <c r="Q7" s="25"/>
      <c r="R7" s="25"/>
    </row>
    <row r="8" ht="18.75" customHeight="1">
      <c r="A8" s="4"/>
      <c r="G8" s="4"/>
      <c r="H8" s="11"/>
      <c r="I8" s="11">
        <f>IF(J17-3&lt;=1,1,J17-3)</f>
        <v>1</v>
      </c>
      <c r="J8" s="7">
        <f>ROUND(J7/K6,3)</f>
        <v>0</v>
      </c>
      <c r="K8" s="13">
        <f t="shared" ref="K8:K9" si="1">IF($J8&gt;0,0,1)</f>
        <v>1</v>
      </c>
      <c r="L8" s="13">
        <f t="shared" ref="L8:L9" si="2">IF($J8&lt;0.32,1,0)</f>
        <v>1</v>
      </c>
      <c r="M8" s="13">
        <f t="shared" ref="M8:M9" si="3">IF($J8&lt;0.49,1,0)</f>
        <v>1</v>
      </c>
      <c r="N8" s="13">
        <f t="shared" ref="N8:N9" si="4">IF($J8&lt;0.65,1,0)</f>
        <v>1</v>
      </c>
      <c r="O8" s="13">
        <f t="shared" ref="O8:O9" si="5">IF($J8&lt;0.82,1,0)</f>
        <v>1</v>
      </c>
      <c r="P8" s="13">
        <f t="shared" ref="P8:P9" si="6">IF($J8&lt;1,1,0)</f>
        <v>1</v>
      </c>
      <c r="Q8" s="13"/>
      <c r="R8" s="13"/>
    </row>
    <row r="9" ht="18.75" customHeight="1">
      <c r="A9" s="4"/>
      <c r="G9" s="4"/>
      <c r="H9" s="11"/>
      <c r="I9" s="11"/>
      <c r="J9" s="7">
        <f>ROUND(J10/K11,3)</f>
        <v>0</v>
      </c>
      <c r="K9" s="13">
        <f t="shared" si="1"/>
        <v>1</v>
      </c>
      <c r="L9" s="13">
        <f t="shared" si="2"/>
        <v>1</v>
      </c>
      <c r="M9" s="13">
        <f t="shared" si="3"/>
        <v>1</v>
      </c>
      <c r="N9" s="13">
        <f t="shared" si="4"/>
        <v>1</v>
      </c>
      <c r="O9" s="13">
        <f t="shared" si="5"/>
        <v>1</v>
      </c>
      <c r="P9" s="13">
        <f t="shared" si="6"/>
        <v>1</v>
      </c>
      <c r="Q9" s="13"/>
      <c r="R9" s="13"/>
    </row>
    <row r="10" ht="18.75" customHeight="1">
      <c r="A10" s="4"/>
      <c r="G10" s="4"/>
      <c r="H10" s="11"/>
      <c r="I10" s="11">
        <f>IF(G13+1&gt;=3,3,G13+1)</f>
        <v>2</v>
      </c>
      <c r="J10" s="70"/>
      <c r="K10" s="71" t="str">
        <f>CONCATENATE("/ ",K11)</f>
        <v>/ 2</v>
      </c>
      <c r="M10" s="25" t="s">
        <v>8</v>
      </c>
      <c r="N10" s="25"/>
      <c r="O10" s="25"/>
      <c r="P10" s="25"/>
      <c r="Q10" s="25"/>
      <c r="R10" s="25"/>
    </row>
    <row r="11" ht="18.75" customHeight="1">
      <c r="A11" s="4"/>
      <c r="G11" s="11"/>
      <c r="H11" s="11"/>
      <c r="I11" s="72"/>
      <c r="J11" s="25"/>
      <c r="K11" s="69">
        <f>(ROUNDUP(IF((H17+J17)/2&lt;=1,1,(H17+J17)/2)))*(G13+1)+IF(I4=TRUE,10,0)</f>
        <v>2</v>
      </c>
      <c r="M11" s="25"/>
      <c r="N11" s="25"/>
      <c r="O11" s="25"/>
      <c r="P11" s="25"/>
      <c r="Q11" s="13"/>
      <c r="R11" s="13"/>
    </row>
    <row r="12" ht="18.75" customHeight="1">
      <c r="A12" s="4"/>
      <c r="G12" s="9" t="s">
        <v>4</v>
      </c>
      <c r="H12" s="11"/>
      <c r="I12" s="73"/>
      <c r="J12" s="11"/>
      <c r="K12" s="74" t="s">
        <v>26</v>
      </c>
      <c r="L12" s="10"/>
      <c r="M12" s="10"/>
      <c r="N12" s="10"/>
      <c r="O12" s="10"/>
      <c r="P12" s="10"/>
      <c r="Q12" s="13"/>
      <c r="R12" s="13"/>
    </row>
    <row r="13" ht="18.75" customHeight="1">
      <c r="A13" s="4"/>
      <c r="G13" s="20">
        <v>1.0</v>
      </c>
      <c r="H13" s="11"/>
      <c r="I13" s="75"/>
      <c r="J13" s="11"/>
      <c r="K13" s="76">
        <v>1.0</v>
      </c>
      <c r="Q13" s="25"/>
      <c r="R13" s="25"/>
    </row>
    <row r="14" ht="18.75" customHeight="1">
      <c r="A14" s="4"/>
      <c r="H14" s="11"/>
      <c r="I14" s="75"/>
      <c r="J14" s="11"/>
      <c r="Q14" s="29"/>
      <c r="R14" s="29"/>
    </row>
    <row r="15" ht="18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ht="18.75" customHeight="1">
      <c r="A16" s="37"/>
      <c r="B16" s="38" t="s">
        <v>9</v>
      </c>
      <c r="C16" s="39"/>
      <c r="D16" s="9" t="s">
        <v>10</v>
      </c>
      <c r="E16" s="39"/>
      <c r="F16" s="9" t="s">
        <v>11</v>
      </c>
      <c r="G16" s="39"/>
      <c r="H16" s="9" t="s">
        <v>12</v>
      </c>
      <c r="I16" s="39"/>
      <c r="J16" s="9" t="s">
        <v>13</v>
      </c>
      <c r="K16" s="10"/>
      <c r="L16" s="39"/>
      <c r="M16" s="9" t="s">
        <v>14</v>
      </c>
      <c r="N16" s="10"/>
      <c r="O16" s="10"/>
      <c r="P16" s="10"/>
      <c r="Q16" s="11"/>
      <c r="R16" s="11"/>
    </row>
    <row r="17" ht="18.75" customHeight="1">
      <c r="A17" s="4"/>
      <c r="B17" s="11"/>
      <c r="C17" s="12"/>
      <c r="D17" s="11"/>
      <c r="E17" s="12"/>
      <c r="F17" s="11"/>
      <c r="G17" s="12"/>
      <c r="H17" s="11"/>
      <c r="I17" s="12"/>
      <c r="J17" s="11"/>
      <c r="L17" s="12"/>
      <c r="M17" s="11"/>
      <c r="Q17" s="4"/>
      <c r="R17" s="4"/>
    </row>
    <row r="18" ht="18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ht="18.75" customHeight="1">
      <c r="A19" s="40" t="s">
        <v>15</v>
      </c>
      <c r="J19" s="41"/>
      <c r="K19" s="77" t="s">
        <v>27</v>
      </c>
    </row>
    <row r="20" ht="18.75" customHeight="1">
      <c r="A20" s="43"/>
      <c r="J20" s="41"/>
      <c r="K20" s="44"/>
    </row>
    <row r="21" ht="18.75" customHeight="1">
      <c r="A21" s="45"/>
      <c r="B21" s="46" t="s">
        <v>17</v>
      </c>
      <c r="C21" s="47"/>
      <c r="J21" s="41"/>
      <c r="K21" s="59"/>
    </row>
    <row r="22" ht="18.75" customHeight="1">
      <c r="A22" s="49"/>
      <c r="B22" s="50"/>
      <c r="C22" s="51" t="s">
        <v>18</v>
      </c>
      <c r="D22" s="43"/>
      <c r="J22" s="41"/>
    </row>
    <row r="23" ht="18.75" customHeight="1">
      <c r="A23" s="49"/>
      <c r="B23" s="55"/>
      <c r="C23" s="46" t="s">
        <v>20</v>
      </c>
      <c r="E23" s="43"/>
      <c r="G23" s="46" t="s">
        <v>21</v>
      </c>
      <c r="H23" s="43"/>
      <c r="J23" s="41"/>
    </row>
    <row r="24" ht="18.75" customHeight="1">
      <c r="A24" s="58" t="s">
        <v>22</v>
      </c>
      <c r="B24" s="59"/>
      <c r="J24" s="41"/>
    </row>
    <row r="25" ht="18.75" customHeight="1">
      <c r="A25" s="45"/>
      <c r="J25" s="41"/>
    </row>
    <row r="26" ht="18.75" customHeight="1">
      <c r="A26" s="45"/>
      <c r="B26" s="46" t="s">
        <v>17</v>
      </c>
      <c r="C26" s="47"/>
      <c r="J26" s="77" t="s">
        <v>28</v>
      </c>
    </row>
    <row r="27" ht="18.75" customHeight="1">
      <c r="A27" s="49"/>
      <c r="B27" s="50"/>
      <c r="C27" s="51" t="s">
        <v>18</v>
      </c>
      <c r="D27" s="43"/>
      <c r="J27" s="41"/>
      <c r="K27" s="44"/>
    </row>
    <row r="28" ht="18.75" customHeight="1">
      <c r="A28" s="49"/>
      <c r="B28" s="55"/>
      <c r="C28" s="46" t="s">
        <v>20</v>
      </c>
      <c r="E28" s="43"/>
      <c r="G28" s="46" t="s">
        <v>21</v>
      </c>
      <c r="H28" s="43"/>
      <c r="J28" s="41"/>
      <c r="K28" s="78">
        <v>2.0</v>
      </c>
      <c r="L28" s="79"/>
      <c r="M28" s="17"/>
      <c r="N28" s="17"/>
      <c r="O28" s="17"/>
      <c r="P28" s="17"/>
      <c r="Q28" s="17"/>
      <c r="R28" s="17"/>
    </row>
    <row r="29" ht="18.75" customHeight="1">
      <c r="A29" s="58" t="s">
        <v>22</v>
      </c>
      <c r="B29" s="59"/>
      <c r="J29" s="41"/>
      <c r="K29" s="78">
        <v>3.0</v>
      </c>
      <c r="L29" s="79"/>
      <c r="M29" s="17"/>
      <c r="N29" s="17"/>
      <c r="O29" s="17"/>
      <c r="P29" s="17"/>
      <c r="Q29" s="17"/>
      <c r="R29" s="17"/>
    </row>
    <row r="30" ht="18.75" customHeight="1">
      <c r="A30" s="45"/>
      <c r="J30" s="41"/>
      <c r="K30" s="80">
        <v>4.0</v>
      </c>
      <c r="L30" s="47"/>
    </row>
  </sheetData>
  <mergeCells count="51">
    <mergeCell ref="C21:I21"/>
    <mergeCell ref="B22:B23"/>
    <mergeCell ref="D22:I22"/>
    <mergeCell ref="C23:D23"/>
    <mergeCell ref="E23:F23"/>
    <mergeCell ref="H23:I23"/>
    <mergeCell ref="B24:I25"/>
    <mergeCell ref="C26:I26"/>
    <mergeCell ref="B27:B28"/>
    <mergeCell ref="D27:I27"/>
    <mergeCell ref="C28:D28"/>
    <mergeCell ref="E28:F28"/>
    <mergeCell ref="H28:I28"/>
    <mergeCell ref="B29:I30"/>
    <mergeCell ref="J26:R26"/>
    <mergeCell ref="K27:R27"/>
    <mergeCell ref="L28:R28"/>
    <mergeCell ref="L29:R29"/>
    <mergeCell ref="L30:R30"/>
    <mergeCell ref="D17:E17"/>
    <mergeCell ref="F17:G17"/>
    <mergeCell ref="A19:I19"/>
    <mergeCell ref="K19:R19"/>
    <mergeCell ref="A20:I20"/>
    <mergeCell ref="K20:R20"/>
    <mergeCell ref="K21:R25"/>
    <mergeCell ref="A5:J5"/>
    <mergeCell ref="K6:L6"/>
    <mergeCell ref="K7:L7"/>
    <mergeCell ref="K10:L10"/>
    <mergeCell ref="K11:L11"/>
    <mergeCell ref="K12:P12"/>
    <mergeCell ref="G13:G14"/>
    <mergeCell ref="K13:P14"/>
    <mergeCell ref="A1:G4"/>
    <mergeCell ref="H1:I1"/>
    <mergeCell ref="J1:Q1"/>
    <mergeCell ref="H2:I2"/>
    <mergeCell ref="J2:Q2"/>
    <mergeCell ref="J4:P4"/>
    <mergeCell ref="B6:F14"/>
    <mergeCell ref="H17:I17"/>
    <mergeCell ref="J17:L17"/>
    <mergeCell ref="B16:C16"/>
    <mergeCell ref="D16:E16"/>
    <mergeCell ref="F16:G16"/>
    <mergeCell ref="H16:I16"/>
    <mergeCell ref="J16:L16"/>
    <mergeCell ref="M16:P16"/>
    <mergeCell ref="B17:C17"/>
    <mergeCell ref="M17:P17"/>
  </mergeCells>
  <conditionalFormatting sqref="K8:P9">
    <cfRule type="cellIs" dxfId="0" priority="1" operator="equal">
      <formula>1</formula>
    </cfRule>
  </conditionalFormatting>
  <conditionalFormatting sqref="K8:P8">
    <cfRule type="cellIs" dxfId="1" priority="2" operator="equal">
      <formula>0</formula>
    </cfRule>
  </conditionalFormatting>
  <conditionalFormatting sqref="K9:P9">
    <cfRule type="cellIs" dxfId="2" priority="3" operator="equal">
      <formula>0</formula>
    </cfRule>
  </conditionalFormatting>
  <dataValidations>
    <dataValidation type="list" allowBlank="1" sqref="B17 D17 F17 H17 J17 M17">
      <formula1>"1,2,3,4,5,6,7,8,9,10,11,12"</formula1>
    </dataValidation>
    <dataValidation type="list" allowBlank="1" sqref="E23 E28">
      <formula1>"Gestuel,Matériel,Verbal"</formula1>
    </dataValidation>
    <dataValidation type="list" allowBlank="1" sqref="H23 H28">
      <formula1>"Charisme,Constitution,Dextérité,Force,Intelligence,Sagesse"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38"/>
    <col customWidth="1" min="2" max="2" width="6.25"/>
    <col customWidth="1" min="3" max="10" width="6.38"/>
    <col customWidth="1" min="11" max="16" width="3.25"/>
    <col customWidth="1" min="17" max="18" width="6.38"/>
  </cols>
  <sheetData>
    <row r="1">
      <c r="A1" s="1"/>
      <c r="H1" s="2" t="s">
        <v>0</v>
      </c>
      <c r="J1" s="3"/>
      <c r="R1" s="3"/>
    </row>
    <row r="2">
      <c r="H2" s="2" t="s">
        <v>1</v>
      </c>
      <c r="J2" s="3"/>
      <c r="R2" s="3"/>
    </row>
    <row r="3">
      <c r="H3" s="2"/>
      <c r="I3" s="2"/>
      <c r="J3" s="3"/>
      <c r="K3" s="3"/>
      <c r="L3" s="3"/>
      <c r="M3" s="3"/>
      <c r="N3" s="3"/>
      <c r="O3" s="3"/>
      <c r="P3" s="3"/>
      <c r="Q3" s="3"/>
      <c r="R3" s="3"/>
    </row>
    <row r="4">
      <c r="H4" s="2"/>
      <c r="I4" s="67" t="b">
        <v>0</v>
      </c>
      <c r="J4" s="24" t="s">
        <v>25</v>
      </c>
      <c r="Q4" s="68"/>
      <c r="R4" s="68"/>
    </row>
    <row r="5">
      <c r="A5" s="4"/>
      <c r="K5" s="4"/>
      <c r="L5" s="4"/>
      <c r="M5" s="4"/>
      <c r="N5" s="4"/>
      <c r="O5" s="4"/>
      <c r="P5" s="4"/>
      <c r="Q5" s="4"/>
      <c r="R5" s="4"/>
    </row>
    <row r="6" ht="18.75" customHeight="1">
      <c r="A6" s="4"/>
      <c r="B6" s="4"/>
      <c r="G6" s="4"/>
      <c r="H6" s="4"/>
      <c r="I6" s="4"/>
      <c r="J6" s="4"/>
      <c r="K6" s="69">
        <f>ROUNDUP(((IF(D17-1&lt;=2,2,D17-1))*(G13+1)*K13)+IF(I4=TRUE,100,0))</f>
        <v>4</v>
      </c>
      <c r="M6" s="4"/>
      <c r="N6" s="4"/>
      <c r="O6" s="4"/>
      <c r="P6" s="4"/>
      <c r="Q6" s="4"/>
      <c r="R6" s="4"/>
    </row>
    <row r="7" ht="18.75" customHeight="1">
      <c r="A7" s="4"/>
      <c r="G7" s="4"/>
      <c r="H7" s="11"/>
      <c r="I7" s="11">
        <f>IF(H17-3&lt;=1,1,H17-3)</f>
        <v>1</v>
      </c>
      <c r="J7" s="70"/>
      <c r="K7" s="71" t="str">
        <f>CONCATENATE("/ ",K6)</f>
        <v>/ 4</v>
      </c>
      <c r="M7" s="25" t="s">
        <v>5</v>
      </c>
      <c r="N7" s="25"/>
      <c r="O7" s="25"/>
      <c r="P7" s="25"/>
      <c r="Q7" s="25"/>
      <c r="R7" s="25"/>
    </row>
    <row r="8" ht="18.75" customHeight="1">
      <c r="A8" s="4"/>
      <c r="G8" s="4"/>
      <c r="H8" s="11"/>
      <c r="I8" s="11">
        <f>IF(J17-3&lt;=1,1,J17-3)</f>
        <v>1</v>
      </c>
      <c r="J8" s="7">
        <f>ROUND(J7/K6,3)</f>
        <v>0</v>
      </c>
      <c r="K8" s="13">
        <f t="shared" ref="K8:K9" si="1">IF($J8&gt;0,0,1)</f>
        <v>1</v>
      </c>
      <c r="L8" s="13">
        <f t="shared" ref="L8:L9" si="2">IF($J8&lt;0.32,1,0)</f>
        <v>1</v>
      </c>
      <c r="M8" s="13">
        <f t="shared" ref="M8:M9" si="3">IF($J8&lt;0.49,1,0)</f>
        <v>1</v>
      </c>
      <c r="N8" s="13">
        <f t="shared" ref="N8:N9" si="4">IF($J8&lt;0.65,1,0)</f>
        <v>1</v>
      </c>
      <c r="O8" s="13">
        <f t="shared" ref="O8:O9" si="5">IF($J8&lt;0.82,1,0)</f>
        <v>1</v>
      </c>
      <c r="P8" s="13">
        <f t="shared" ref="P8:P9" si="6">IF($J8&lt;1,1,0)</f>
        <v>1</v>
      </c>
      <c r="Q8" s="13"/>
      <c r="R8" s="13"/>
    </row>
    <row r="9" ht="18.75" customHeight="1">
      <c r="A9" s="4"/>
      <c r="G9" s="4"/>
      <c r="H9" s="11"/>
      <c r="I9" s="11"/>
      <c r="J9" s="7">
        <f>ROUND(J10/K11,3)</f>
        <v>0</v>
      </c>
      <c r="K9" s="13">
        <f t="shared" si="1"/>
        <v>1</v>
      </c>
      <c r="L9" s="13">
        <f t="shared" si="2"/>
        <v>1</v>
      </c>
      <c r="M9" s="13">
        <f t="shared" si="3"/>
        <v>1</v>
      </c>
      <c r="N9" s="13">
        <f t="shared" si="4"/>
        <v>1</v>
      </c>
      <c r="O9" s="13">
        <f t="shared" si="5"/>
        <v>1</v>
      </c>
      <c r="P9" s="13">
        <f t="shared" si="6"/>
        <v>1</v>
      </c>
      <c r="Q9" s="13"/>
      <c r="R9" s="13"/>
    </row>
    <row r="10" ht="18.75" customHeight="1">
      <c r="A10" s="4"/>
      <c r="G10" s="4"/>
      <c r="H10" s="11"/>
      <c r="I10" s="11">
        <f>IF(G13+1&gt;=3,3,G13+1)</f>
        <v>2</v>
      </c>
      <c r="J10" s="70"/>
      <c r="K10" s="71" t="str">
        <f>CONCATENATE("/ ",K11)</f>
        <v>/ 2</v>
      </c>
      <c r="M10" s="25" t="s">
        <v>8</v>
      </c>
      <c r="N10" s="25"/>
      <c r="O10" s="25"/>
      <c r="P10" s="25"/>
      <c r="Q10" s="25"/>
      <c r="R10" s="25"/>
    </row>
    <row r="11" ht="18.75" customHeight="1">
      <c r="A11" s="4"/>
      <c r="G11" s="11"/>
      <c r="H11" s="11"/>
      <c r="I11" s="72"/>
      <c r="J11" s="25"/>
      <c r="K11" s="69">
        <f>(ROUNDUP(IF((H17+J17)/2&lt;=1,1,(H17+J17)/2)))*(G13+1)+IF(I4=TRUE,10,0)</f>
        <v>2</v>
      </c>
      <c r="M11" s="25"/>
      <c r="N11" s="25"/>
      <c r="O11" s="25"/>
      <c r="P11" s="25"/>
      <c r="Q11" s="13"/>
      <c r="R11" s="13"/>
    </row>
    <row r="12" ht="18.75" customHeight="1">
      <c r="A12" s="4"/>
      <c r="G12" s="9" t="s">
        <v>4</v>
      </c>
      <c r="H12" s="11"/>
      <c r="I12" s="73"/>
      <c r="J12" s="11"/>
      <c r="K12" s="74" t="s">
        <v>26</v>
      </c>
      <c r="L12" s="10"/>
      <c r="M12" s="10"/>
      <c r="N12" s="10"/>
      <c r="O12" s="10"/>
      <c r="P12" s="10"/>
      <c r="Q12" s="13"/>
      <c r="R12" s="13"/>
    </row>
    <row r="13" ht="18.75" customHeight="1">
      <c r="A13" s="4"/>
      <c r="G13" s="20">
        <v>1.0</v>
      </c>
      <c r="H13" s="11"/>
      <c r="I13" s="75"/>
      <c r="J13" s="11"/>
      <c r="K13" s="76">
        <v>1.0</v>
      </c>
      <c r="Q13" s="25"/>
      <c r="R13" s="25"/>
    </row>
    <row r="14" ht="18.75" customHeight="1">
      <c r="A14" s="4"/>
      <c r="H14" s="11"/>
      <c r="I14" s="75"/>
      <c r="J14" s="11"/>
      <c r="Q14" s="29"/>
      <c r="R14" s="29"/>
    </row>
    <row r="15" ht="18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ht="18.75" customHeight="1">
      <c r="A16" s="37"/>
      <c r="B16" s="38" t="s">
        <v>9</v>
      </c>
      <c r="C16" s="39"/>
      <c r="D16" s="9" t="s">
        <v>10</v>
      </c>
      <c r="E16" s="39"/>
      <c r="F16" s="9" t="s">
        <v>11</v>
      </c>
      <c r="G16" s="39"/>
      <c r="H16" s="9" t="s">
        <v>12</v>
      </c>
      <c r="I16" s="39"/>
      <c r="J16" s="9" t="s">
        <v>13</v>
      </c>
      <c r="K16" s="10"/>
      <c r="L16" s="39"/>
      <c r="M16" s="9" t="s">
        <v>14</v>
      </c>
      <c r="N16" s="10"/>
      <c r="O16" s="10"/>
      <c r="P16" s="10"/>
      <c r="Q16" s="11"/>
      <c r="R16" s="11"/>
    </row>
    <row r="17" ht="18.75" customHeight="1">
      <c r="A17" s="4"/>
      <c r="B17" s="11"/>
      <c r="C17" s="12"/>
      <c r="D17" s="11"/>
      <c r="E17" s="12"/>
      <c r="F17" s="11"/>
      <c r="G17" s="12"/>
      <c r="H17" s="11"/>
      <c r="I17" s="12"/>
      <c r="J17" s="11"/>
      <c r="L17" s="12"/>
      <c r="M17" s="11"/>
      <c r="Q17" s="4"/>
      <c r="R17" s="4"/>
    </row>
    <row r="18" ht="18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ht="18.75" customHeight="1">
      <c r="A19" s="40" t="s">
        <v>15</v>
      </c>
      <c r="J19" s="41"/>
      <c r="K19" s="77" t="s">
        <v>27</v>
      </c>
    </row>
    <row r="20" ht="18.75" customHeight="1">
      <c r="A20" s="43"/>
      <c r="J20" s="41"/>
      <c r="K20" s="44"/>
    </row>
    <row r="21" ht="18.75" customHeight="1">
      <c r="A21" s="45"/>
      <c r="B21" s="46" t="s">
        <v>17</v>
      </c>
      <c r="C21" s="47"/>
      <c r="J21" s="41"/>
      <c r="K21" s="59"/>
    </row>
    <row r="22" ht="18.75" customHeight="1">
      <c r="A22" s="49"/>
      <c r="B22" s="50"/>
      <c r="C22" s="51" t="s">
        <v>18</v>
      </c>
      <c r="D22" s="43"/>
      <c r="J22" s="41"/>
    </row>
    <row r="23" ht="18.75" customHeight="1">
      <c r="A23" s="49"/>
      <c r="B23" s="55"/>
      <c r="C23" s="46" t="s">
        <v>20</v>
      </c>
      <c r="E23" s="43"/>
      <c r="G23" s="46" t="s">
        <v>21</v>
      </c>
      <c r="H23" s="43"/>
      <c r="J23" s="41"/>
    </row>
    <row r="24" ht="18.75" customHeight="1">
      <c r="A24" s="58" t="s">
        <v>22</v>
      </c>
      <c r="B24" s="59"/>
      <c r="J24" s="41"/>
    </row>
    <row r="25" ht="18.75" customHeight="1">
      <c r="A25" s="45"/>
      <c r="J25" s="41"/>
    </row>
    <row r="26" ht="18.75" customHeight="1">
      <c r="A26" s="45"/>
      <c r="B26" s="46" t="s">
        <v>17</v>
      </c>
      <c r="C26" s="47"/>
      <c r="J26" s="77" t="s">
        <v>28</v>
      </c>
    </row>
    <row r="27" ht="18.75" customHeight="1">
      <c r="A27" s="49"/>
      <c r="B27" s="50"/>
      <c r="C27" s="51" t="s">
        <v>18</v>
      </c>
      <c r="D27" s="43"/>
      <c r="J27" s="41"/>
      <c r="K27" s="44"/>
    </row>
    <row r="28" ht="18.75" customHeight="1">
      <c r="A28" s="49"/>
      <c r="B28" s="55"/>
      <c r="C28" s="46" t="s">
        <v>20</v>
      </c>
      <c r="E28" s="43"/>
      <c r="G28" s="46" t="s">
        <v>21</v>
      </c>
      <c r="H28" s="43"/>
      <c r="J28" s="41"/>
      <c r="K28" s="78">
        <v>2.0</v>
      </c>
      <c r="L28" s="79"/>
      <c r="M28" s="17"/>
      <c r="N28" s="17"/>
      <c r="O28" s="17"/>
      <c r="P28" s="17"/>
      <c r="Q28" s="17"/>
      <c r="R28" s="17"/>
    </row>
    <row r="29" ht="18.75" customHeight="1">
      <c r="A29" s="58" t="s">
        <v>22</v>
      </c>
      <c r="B29" s="59"/>
      <c r="J29" s="41"/>
      <c r="K29" s="78">
        <v>3.0</v>
      </c>
      <c r="L29" s="79"/>
      <c r="M29" s="17"/>
      <c r="N29" s="17"/>
      <c r="O29" s="17"/>
      <c r="P29" s="17"/>
      <c r="Q29" s="17"/>
      <c r="R29" s="17"/>
    </row>
    <row r="30" ht="18.75" customHeight="1">
      <c r="A30" s="45"/>
      <c r="J30" s="41"/>
      <c r="K30" s="80">
        <v>4.0</v>
      </c>
      <c r="L30" s="47"/>
    </row>
  </sheetData>
  <mergeCells count="51">
    <mergeCell ref="C21:I21"/>
    <mergeCell ref="B22:B23"/>
    <mergeCell ref="D22:I22"/>
    <mergeCell ref="C23:D23"/>
    <mergeCell ref="E23:F23"/>
    <mergeCell ref="H23:I23"/>
    <mergeCell ref="B24:I25"/>
    <mergeCell ref="C26:I26"/>
    <mergeCell ref="B27:B28"/>
    <mergeCell ref="D27:I27"/>
    <mergeCell ref="C28:D28"/>
    <mergeCell ref="E28:F28"/>
    <mergeCell ref="H28:I28"/>
    <mergeCell ref="B29:I30"/>
    <mergeCell ref="J26:R26"/>
    <mergeCell ref="K27:R27"/>
    <mergeCell ref="L28:R28"/>
    <mergeCell ref="L29:R29"/>
    <mergeCell ref="L30:R30"/>
    <mergeCell ref="D17:E17"/>
    <mergeCell ref="F17:G17"/>
    <mergeCell ref="A19:I19"/>
    <mergeCell ref="K19:R19"/>
    <mergeCell ref="A20:I20"/>
    <mergeCell ref="K20:R20"/>
    <mergeCell ref="K21:R25"/>
    <mergeCell ref="A5:J5"/>
    <mergeCell ref="K6:L6"/>
    <mergeCell ref="K7:L7"/>
    <mergeCell ref="K10:L10"/>
    <mergeCell ref="K11:L11"/>
    <mergeCell ref="K12:P12"/>
    <mergeCell ref="G13:G14"/>
    <mergeCell ref="K13:P14"/>
    <mergeCell ref="A1:G4"/>
    <mergeCell ref="H1:I1"/>
    <mergeCell ref="J1:Q1"/>
    <mergeCell ref="H2:I2"/>
    <mergeCell ref="J2:Q2"/>
    <mergeCell ref="J4:P4"/>
    <mergeCell ref="B6:F14"/>
    <mergeCell ref="H17:I17"/>
    <mergeCell ref="J17:L17"/>
    <mergeCell ref="B16:C16"/>
    <mergeCell ref="D16:E16"/>
    <mergeCell ref="F16:G16"/>
    <mergeCell ref="H16:I16"/>
    <mergeCell ref="J16:L16"/>
    <mergeCell ref="M16:P16"/>
    <mergeCell ref="B17:C17"/>
    <mergeCell ref="M17:P17"/>
  </mergeCells>
  <conditionalFormatting sqref="K8:P9">
    <cfRule type="cellIs" dxfId="0" priority="1" operator="equal">
      <formula>1</formula>
    </cfRule>
  </conditionalFormatting>
  <conditionalFormatting sqref="K8:P8">
    <cfRule type="cellIs" dxfId="1" priority="2" operator="equal">
      <formula>0</formula>
    </cfRule>
  </conditionalFormatting>
  <conditionalFormatting sqref="K9:P9">
    <cfRule type="cellIs" dxfId="2" priority="3" operator="equal">
      <formula>0</formula>
    </cfRule>
  </conditionalFormatting>
  <dataValidations>
    <dataValidation type="list" allowBlank="1" sqref="B17 D17 F17 H17 J17 M17">
      <formula1>"1,2,3,4,5,6,7,8,9,10,11,12"</formula1>
    </dataValidation>
    <dataValidation type="list" allowBlank="1" sqref="E23 E28">
      <formula1>"Gestuel,Matériel,Verbal"</formula1>
    </dataValidation>
    <dataValidation type="list" allowBlank="1" sqref="H23 H28">
      <formula1>"Charisme,Constitution,Dextérité,Force,Intelligence,Sagesse"</formula1>
    </dataValidation>
  </dataValidations>
  <drawing r:id="rId1"/>
</worksheet>
</file>