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 activeTab="1"/>
  </bookViews>
  <sheets>
    <sheet name="Лист1" sheetId="1" r:id="rId1"/>
    <sheet name="Лист2" sheetId="2" r:id="rId2"/>
  </sheets>
  <calcPr calcId="152511"/>
</workbook>
</file>

<file path=xl/calcChain.xml><?xml version="1.0" encoding="utf-8"?>
<calcChain xmlns="http://schemas.openxmlformats.org/spreadsheetml/2006/main">
  <c r="I3" i="1" l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J17" i="1"/>
  <c r="J9" i="1"/>
  <c r="G4" i="1" l="1"/>
  <c r="G5" i="1"/>
  <c r="G6" i="1"/>
  <c r="L6" i="1" s="1"/>
  <c r="G7" i="1"/>
  <c r="G8" i="1"/>
  <c r="G9" i="1"/>
  <c r="G10" i="1"/>
  <c r="G11" i="1"/>
  <c r="G12" i="1"/>
  <c r="G13" i="1"/>
  <c r="G14" i="1"/>
  <c r="G15" i="1"/>
  <c r="G16" i="1"/>
  <c r="G17" i="1"/>
  <c r="G3" i="1"/>
  <c r="L18" i="1" l="1"/>
  <c r="L20" i="1"/>
  <c r="L4" i="1"/>
  <c r="L19" i="1"/>
  <c r="L8" i="1"/>
  <c r="L15" i="1"/>
  <c r="L13" i="1"/>
  <c r="L11" i="1"/>
  <c r="L9" i="1"/>
  <c r="L7" i="1"/>
  <c r="L5" i="1"/>
  <c r="L17" i="1"/>
  <c r="L14" i="1"/>
  <c r="L12" i="1"/>
  <c r="L10" i="1"/>
  <c r="L3" i="1"/>
  <c r="L16" i="1"/>
</calcChain>
</file>

<file path=xl/sharedStrings.xml><?xml version="1.0" encoding="utf-8"?>
<sst xmlns="http://schemas.openxmlformats.org/spreadsheetml/2006/main" count="37" uniqueCount="37">
  <si>
    <t>Фамилия</t>
  </si>
  <si>
    <t>Надбавка</t>
  </si>
  <si>
    <t>Количество студентов, сдавших сессию на 5</t>
  </si>
  <si>
    <t>Количество студентов, сдавших сессию на 4 и 5</t>
  </si>
  <si>
    <t>Количество студентов, не сдавших сессию</t>
  </si>
  <si>
    <t>Минимальная оценка</t>
  </si>
  <si>
    <t>Социальная стипендия</t>
  </si>
  <si>
    <t>Итого</t>
  </si>
  <si>
    <t>ВвПИ</t>
  </si>
  <si>
    <t>Информатика</t>
  </si>
  <si>
    <t>АиГ</t>
  </si>
  <si>
    <t>ОП</t>
  </si>
  <si>
    <t>РЯиКР</t>
  </si>
  <si>
    <t>Предметы</t>
  </si>
  <si>
    <t>Казаков</t>
  </si>
  <si>
    <t>Антонов</t>
  </si>
  <si>
    <t>Исаков</t>
  </si>
  <si>
    <t>Поляков</t>
  </si>
  <si>
    <t>Козлов</t>
  </si>
  <si>
    <t>Колесников</t>
  </si>
  <si>
    <t>Медведев</t>
  </si>
  <si>
    <t>Родионов</t>
  </si>
  <si>
    <t>Комаров</t>
  </si>
  <si>
    <t>Туров</t>
  </si>
  <si>
    <t>Ларионов</t>
  </si>
  <si>
    <t>Калашников</t>
  </si>
  <si>
    <t>Чернов</t>
  </si>
  <si>
    <t>Молчанов</t>
  </si>
  <si>
    <t>Максимов</t>
  </si>
  <si>
    <t>Средняя оценка</t>
  </si>
  <si>
    <t>Академическая стипендия</t>
  </si>
  <si>
    <t>Формула расчёта академической стипендии:</t>
  </si>
  <si>
    <t xml:space="preserve"> =ЕСЛИ(G3&gt;3;1500;ЕСЛИ(G3=3;0;"Сессия не сдана"))</t>
  </si>
  <si>
    <t>Формула расчёта надбавки:</t>
  </si>
  <si>
    <t xml:space="preserve"> =ЕСЛИ(I3=1500;ЕСЛИ(H3=5;I3*2;ЕСЛИ(H3&gt;4,5;I3*1,6;ЕСЛИ(H3&gt;4;I3;800)));0)</t>
  </si>
  <si>
    <t>Формула расчёта итоговой стипендии:</t>
  </si>
  <si>
    <t xml:space="preserve"> =ЕСЛИ(I3=1500;СУММ(I3:K3)*1,15;ЕСЛИ(J3&gt;0;J3*1,15;"Стипендии нет"))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</si>
</sst>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showFormulas="1" zoomScaleNormal="100" workbookViewId="0">
      <selection activeCell="I1" sqref="I1:I2"/>
    </sheetView>
  </sheetViews>
  <sheetFormatPr defaultRowHeight="15.75" x14ac:dyDescent="0.25"/>
  <cols>
    <col min="1" max="1" width="7.140625" style="1" customWidth="1"/>
    <col min="2" max="6" width="4.7109375" style="1" customWidth="1"/>
    <col min="7" max="7" width="8.5703125" style="1" customWidth="1"/>
    <col min="8" max="8" width="11" style="1" customWidth="1"/>
    <col min="9" max="9" width="8.5703125" style="1" customWidth="1"/>
    <col min="10" max="10" width="4.140625" style="1" customWidth="1"/>
    <col min="11" max="11" width="13.85546875" style="1" customWidth="1"/>
    <col min="12" max="12" width="16.5703125" style="1" customWidth="1"/>
    <col min="13" max="16384" width="9.140625" style="1"/>
  </cols>
  <sheetData>
    <row r="1" spans="1:12" ht="30" customHeight="1" x14ac:dyDescent="0.25">
      <c r="A1" s="11" t="s">
        <v>0</v>
      </c>
      <c r="B1" s="16" t="s">
        <v>13</v>
      </c>
      <c r="C1" s="17"/>
      <c r="D1" s="17"/>
      <c r="E1" s="17"/>
      <c r="F1" s="18"/>
      <c r="G1" s="19" t="s">
        <v>5</v>
      </c>
      <c r="H1" s="19" t="s">
        <v>29</v>
      </c>
      <c r="I1" s="19" t="s">
        <v>30</v>
      </c>
      <c r="J1" s="7" t="s">
        <v>6</v>
      </c>
      <c r="K1" s="11" t="s">
        <v>1</v>
      </c>
      <c r="L1" s="11" t="s">
        <v>7</v>
      </c>
    </row>
    <row r="2" spans="1:12" ht="24" customHeight="1" x14ac:dyDescent="0.25">
      <c r="A2" s="12"/>
      <c r="B2" s="8" t="s">
        <v>8</v>
      </c>
      <c r="C2" s="9" t="s">
        <v>9</v>
      </c>
      <c r="D2" s="8" t="s">
        <v>10</v>
      </c>
      <c r="E2" s="8" t="s">
        <v>11</v>
      </c>
      <c r="F2" s="8" t="s">
        <v>12</v>
      </c>
      <c r="G2" s="20"/>
      <c r="H2" s="20"/>
      <c r="I2" s="20"/>
      <c r="J2" s="10">
        <v>2200</v>
      </c>
      <c r="K2" s="12"/>
      <c r="L2" s="12"/>
    </row>
    <row r="3" spans="1:12" x14ac:dyDescent="0.25">
      <c r="A3" s="6" t="s">
        <v>14</v>
      </c>
      <c r="B3" s="6">
        <v>5</v>
      </c>
      <c r="C3" s="6">
        <v>4</v>
      </c>
      <c r="D3" s="6">
        <v>5</v>
      </c>
      <c r="E3" s="6">
        <v>4</v>
      </c>
      <c r="F3" s="6">
        <v>4</v>
      </c>
      <c r="G3" s="6">
        <f t="shared" ref="G3:G17" si="0">MIN(B3:F3)</f>
        <v>4</v>
      </c>
      <c r="H3" s="6">
        <f>AVERAGE(B3:F3)</f>
        <v>4.4000000000000004</v>
      </c>
      <c r="I3" s="6">
        <f>IF(G3&gt;3,1500,IF(G3=3,0,"Сессия не сдана"))</f>
        <v>1500</v>
      </c>
      <c r="J3" s="6"/>
      <c r="K3" s="6">
        <f>IF(I3=1500,IF(H3=5,I3*2,IF(H3&gt;4.5,I3*1.6,IF(H3&gt;4,I3,800))),0)</f>
        <v>1500</v>
      </c>
      <c r="L3" s="6">
        <f>IF(I3=1500,SUM(I3:K3)*1.15,IF(J3&gt;0,J3*1.15,"Стипендии нет"))</f>
        <v>3449.9999999999995</v>
      </c>
    </row>
    <row r="4" spans="1:12" x14ac:dyDescent="0.25">
      <c r="A4" s="27" t="s">
        <v>15</v>
      </c>
      <c r="B4" s="27">
        <v>5</v>
      </c>
      <c r="C4" s="27">
        <v>5</v>
      </c>
      <c r="D4" s="27">
        <v>4</v>
      </c>
      <c r="E4" s="27">
        <v>5</v>
      </c>
      <c r="F4" s="27">
        <v>4</v>
      </c>
      <c r="G4" s="27">
        <f t="shared" si="0"/>
        <v>4</v>
      </c>
      <c r="H4" s="27">
        <f t="shared" ref="H4:H17" si="1">AVERAGE(B4:F4)</f>
        <v>4.5999999999999996</v>
      </c>
      <c r="I4" s="27">
        <f t="shared" ref="I4:I17" si="2">IF(G4&gt;3,1500,IF(G4=3,0,"Сессия не сдана"))</f>
        <v>1500</v>
      </c>
      <c r="J4" s="27"/>
      <c r="K4" s="27">
        <f t="shared" ref="K4:K17" si="3">IF(I4=1500,IF(H4=5,I4*2,IF(H4&gt;4.5,I4*1.6,IF(H4&gt;4,I4,800))),0)</f>
        <v>2400</v>
      </c>
      <c r="L4" s="27">
        <f t="shared" ref="L4:L17" si="4">IF(I4=1500,SUM(I4:K4)*1.15,IF(J4&gt;0,J4*1.15,"Стипендии нет"))</f>
        <v>4485</v>
      </c>
    </row>
    <row r="5" spans="1:12" x14ac:dyDescent="0.25">
      <c r="A5" s="6" t="s">
        <v>16</v>
      </c>
      <c r="B5" s="6">
        <v>2</v>
      </c>
      <c r="C5" s="6">
        <v>4</v>
      </c>
      <c r="D5" s="6">
        <v>4</v>
      </c>
      <c r="E5" s="6">
        <v>4</v>
      </c>
      <c r="F5" s="6">
        <v>5</v>
      </c>
      <c r="G5" s="6">
        <f t="shared" si="0"/>
        <v>2</v>
      </c>
      <c r="H5" s="6">
        <f t="shared" si="1"/>
        <v>3.8</v>
      </c>
      <c r="I5" s="6" t="str">
        <f t="shared" si="2"/>
        <v>Сессия не сдана</v>
      </c>
      <c r="J5" s="6"/>
      <c r="K5" s="6">
        <f t="shared" si="3"/>
        <v>0</v>
      </c>
      <c r="L5" s="6" t="str">
        <f t="shared" si="4"/>
        <v>Стипендии нет</v>
      </c>
    </row>
    <row r="6" spans="1:12" x14ac:dyDescent="0.25">
      <c r="A6" s="27" t="s">
        <v>17</v>
      </c>
      <c r="B6" s="27">
        <v>3</v>
      </c>
      <c r="C6" s="27">
        <v>3</v>
      </c>
      <c r="D6" s="27">
        <v>3</v>
      </c>
      <c r="E6" s="27">
        <v>3</v>
      </c>
      <c r="F6" s="27">
        <v>3</v>
      </c>
      <c r="G6" s="27">
        <f t="shared" si="0"/>
        <v>3</v>
      </c>
      <c r="H6" s="27">
        <f t="shared" si="1"/>
        <v>3</v>
      </c>
      <c r="I6" s="27">
        <f t="shared" si="2"/>
        <v>0</v>
      </c>
      <c r="J6" s="27"/>
      <c r="K6" s="27">
        <f t="shared" si="3"/>
        <v>0</v>
      </c>
      <c r="L6" s="27" t="str">
        <f t="shared" si="4"/>
        <v>Стипендии нет</v>
      </c>
    </row>
    <row r="7" spans="1:12" x14ac:dyDescent="0.25">
      <c r="A7" s="6" t="s">
        <v>18</v>
      </c>
      <c r="B7" s="6">
        <v>4</v>
      </c>
      <c r="C7" s="6">
        <v>5</v>
      </c>
      <c r="D7" s="6">
        <v>5</v>
      </c>
      <c r="E7" s="6">
        <v>5</v>
      </c>
      <c r="F7" s="6">
        <v>5</v>
      </c>
      <c r="G7" s="6">
        <f t="shared" si="0"/>
        <v>4</v>
      </c>
      <c r="H7" s="6">
        <f t="shared" si="1"/>
        <v>4.8</v>
      </c>
      <c r="I7" s="6">
        <f t="shared" si="2"/>
        <v>1500</v>
      </c>
      <c r="J7" s="6"/>
      <c r="K7" s="6">
        <f t="shared" si="3"/>
        <v>2400</v>
      </c>
      <c r="L7" s="6">
        <f t="shared" si="4"/>
        <v>4485</v>
      </c>
    </row>
    <row r="8" spans="1:12" x14ac:dyDescent="0.25">
      <c r="A8" s="27" t="s">
        <v>19</v>
      </c>
      <c r="B8" s="27">
        <v>5</v>
      </c>
      <c r="C8" s="27">
        <v>5</v>
      </c>
      <c r="D8" s="27">
        <v>5</v>
      </c>
      <c r="E8" s="27">
        <v>5</v>
      </c>
      <c r="F8" s="27">
        <v>5</v>
      </c>
      <c r="G8" s="27">
        <f t="shared" si="0"/>
        <v>5</v>
      </c>
      <c r="H8" s="27">
        <f t="shared" si="1"/>
        <v>5</v>
      </c>
      <c r="I8" s="27">
        <f t="shared" si="2"/>
        <v>1500</v>
      </c>
      <c r="J8" s="27"/>
      <c r="K8" s="27">
        <f t="shared" si="3"/>
        <v>3000</v>
      </c>
      <c r="L8" s="27">
        <f t="shared" si="4"/>
        <v>5175</v>
      </c>
    </row>
    <row r="9" spans="1:12" x14ac:dyDescent="0.25">
      <c r="A9" s="6" t="s">
        <v>20</v>
      </c>
      <c r="B9" s="6">
        <v>2</v>
      </c>
      <c r="C9" s="6">
        <v>3</v>
      </c>
      <c r="D9" s="6">
        <v>2</v>
      </c>
      <c r="E9" s="6">
        <v>3</v>
      </c>
      <c r="F9" s="6">
        <v>2</v>
      </c>
      <c r="G9" s="6">
        <f t="shared" si="0"/>
        <v>2</v>
      </c>
      <c r="H9" s="6">
        <f t="shared" si="1"/>
        <v>2.4</v>
      </c>
      <c r="I9" s="6" t="str">
        <f t="shared" si="2"/>
        <v>Сессия не сдана</v>
      </c>
      <c r="J9" s="6">
        <f>$J$2</f>
        <v>2200</v>
      </c>
      <c r="K9" s="6">
        <f t="shared" si="3"/>
        <v>0</v>
      </c>
      <c r="L9" s="6">
        <f t="shared" si="4"/>
        <v>2530</v>
      </c>
    </row>
    <row r="10" spans="1:12" x14ac:dyDescent="0.25">
      <c r="A10" s="27" t="s">
        <v>21</v>
      </c>
      <c r="B10" s="27">
        <v>4</v>
      </c>
      <c r="C10" s="27">
        <v>4</v>
      </c>
      <c r="D10" s="27">
        <v>4</v>
      </c>
      <c r="E10" s="27">
        <v>4</v>
      </c>
      <c r="F10" s="27">
        <v>4</v>
      </c>
      <c r="G10" s="27">
        <f t="shared" si="0"/>
        <v>4</v>
      </c>
      <c r="H10" s="27">
        <f t="shared" si="1"/>
        <v>4</v>
      </c>
      <c r="I10" s="27">
        <f t="shared" si="2"/>
        <v>1500</v>
      </c>
      <c r="J10" s="27"/>
      <c r="K10" s="27">
        <f t="shared" si="3"/>
        <v>800</v>
      </c>
      <c r="L10" s="27">
        <f t="shared" si="4"/>
        <v>2645</v>
      </c>
    </row>
    <row r="11" spans="1:12" x14ac:dyDescent="0.25">
      <c r="A11" s="6" t="s">
        <v>22</v>
      </c>
      <c r="B11" s="6">
        <v>4</v>
      </c>
      <c r="C11" s="6">
        <v>5</v>
      </c>
      <c r="D11" s="6">
        <v>5</v>
      </c>
      <c r="E11" s="6">
        <v>5</v>
      </c>
      <c r="F11" s="6">
        <v>5</v>
      </c>
      <c r="G11" s="6">
        <f t="shared" si="0"/>
        <v>4</v>
      </c>
      <c r="H11" s="6">
        <f t="shared" si="1"/>
        <v>4.8</v>
      </c>
      <c r="I11" s="6">
        <f t="shared" si="2"/>
        <v>1500</v>
      </c>
      <c r="J11" s="6"/>
      <c r="K11" s="6">
        <f t="shared" si="3"/>
        <v>2400</v>
      </c>
      <c r="L11" s="6">
        <f t="shared" si="4"/>
        <v>4485</v>
      </c>
    </row>
    <row r="12" spans="1:12" x14ac:dyDescent="0.25">
      <c r="A12" s="27" t="s">
        <v>23</v>
      </c>
      <c r="B12" s="27">
        <v>3</v>
      </c>
      <c r="C12" s="27">
        <v>5</v>
      </c>
      <c r="D12" s="27">
        <v>4</v>
      </c>
      <c r="E12" s="27">
        <v>4</v>
      </c>
      <c r="F12" s="27">
        <v>4</v>
      </c>
      <c r="G12" s="27">
        <f t="shared" si="0"/>
        <v>3</v>
      </c>
      <c r="H12" s="27">
        <f t="shared" si="1"/>
        <v>4</v>
      </c>
      <c r="I12" s="27">
        <f t="shared" si="2"/>
        <v>0</v>
      </c>
      <c r="J12" s="27"/>
      <c r="K12" s="27">
        <f t="shared" si="3"/>
        <v>0</v>
      </c>
      <c r="L12" s="27" t="str">
        <f t="shared" si="4"/>
        <v>Стипендии нет</v>
      </c>
    </row>
    <row r="13" spans="1:12" x14ac:dyDescent="0.25">
      <c r="A13" s="6" t="s">
        <v>24</v>
      </c>
      <c r="B13" s="6">
        <v>5</v>
      </c>
      <c r="C13" s="6">
        <v>5</v>
      </c>
      <c r="D13" s="6">
        <v>5</v>
      </c>
      <c r="E13" s="6">
        <v>5</v>
      </c>
      <c r="F13" s="6">
        <v>5</v>
      </c>
      <c r="G13" s="6">
        <f t="shared" si="0"/>
        <v>5</v>
      </c>
      <c r="H13" s="6">
        <f t="shared" si="1"/>
        <v>5</v>
      </c>
      <c r="I13" s="6">
        <f t="shared" si="2"/>
        <v>1500</v>
      </c>
      <c r="J13" s="6"/>
      <c r="K13" s="6">
        <f t="shared" si="3"/>
        <v>3000</v>
      </c>
      <c r="L13" s="6">
        <f t="shared" si="4"/>
        <v>5175</v>
      </c>
    </row>
    <row r="14" spans="1:12" x14ac:dyDescent="0.25">
      <c r="A14" s="27" t="s">
        <v>25</v>
      </c>
      <c r="B14" s="27">
        <v>4</v>
      </c>
      <c r="C14" s="27">
        <v>5</v>
      </c>
      <c r="D14" s="27">
        <v>4</v>
      </c>
      <c r="E14" s="27">
        <v>5</v>
      </c>
      <c r="F14" s="27">
        <v>4</v>
      </c>
      <c r="G14" s="27">
        <f t="shared" si="0"/>
        <v>4</v>
      </c>
      <c r="H14" s="27">
        <f t="shared" si="1"/>
        <v>4.4000000000000004</v>
      </c>
      <c r="I14" s="27">
        <f t="shared" si="2"/>
        <v>1500</v>
      </c>
      <c r="J14" s="27"/>
      <c r="K14" s="27">
        <f t="shared" si="3"/>
        <v>1500</v>
      </c>
      <c r="L14" s="27">
        <f t="shared" si="4"/>
        <v>3449.9999999999995</v>
      </c>
    </row>
    <row r="15" spans="1:12" x14ac:dyDescent="0.25">
      <c r="A15" s="6" t="s">
        <v>26</v>
      </c>
      <c r="B15" s="6">
        <v>3</v>
      </c>
      <c r="C15" s="6">
        <v>3</v>
      </c>
      <c r="D15" s="6">
        <v>3</v>
      </c>
      <c r="E15" s="6">
        <v>3</v>
      </c>
      <c r="F15" s="6">
        <v>3</v>
      </c>
      <c r="G15" s="6">
        <f t="shared" si="0"/>
        <v>3</v>
      </c>
      <c r="H15" s="6">
        <f t="shared" si="1"/>
        <v>3</v>
      </c>
      <c r="I15" s="6">
        <f t="shared" si="2"/>
        <v>0</v>
      </c>
      <c r="J15" s="6"/>
      <c r="K15" s="6">
        <f t="shared" si="3"/>
        <v>0</v>
      </c>
      <c r="L15" s="6" t="str">
        <f t="shared" si="4"/>
        <v>Стипендии нет</v>
      </c>
    </row>
    <row r="16" spans="1:12" x14ac:dyDescent="0.25">
      <c r="A16" s="27" t="s">
        <v>27</v>
      </c>
      <c r="B16" s="27">
        <v>4</v>
      </c>
      <c r="C16" s="27">
        <v>4</v>
      </c>
      <c r="D16" s="27">
        <v>4</v>
      </c>
      <c r="E16" s="27">
        <v>5</v>
      </c>
      <c r="F16" s="27">
        <v>5</v>
      </c>
      <c r="G16" s="27">
        <f t="shared" si="0"/>
        <v>4</v>
      </c>
      <c r="H16" s="27">
        <f t="shared" si="1"/>
        <v>4.4000000000000004</v>
      </c>
      <c r="I16" s="27">
        <f t="shared" si="2"/>
        <v>1500</v>
      </c>
      <c r="J16" s="27"/>
      <c r="K16" s="27">
        <f t="shared" si="3"/>
        <v>1500</v>
      </c>
      <c r="L16" s="27">
        <f t="shared" si="4"/>
        <v>3449.9999999999995</v>
      </c>
    </row>
    <row r="17" spans="1:12" x14ac:dyDescent="0.25">
      <c r="A17" s="6" t="s">
        <v>28</v>
      </c>
      <c r="B17" s="6">
        <v>5</v>
      </c>
      <c r="C17" s="6">
        <v>5</v>
      </c>
      <c r="D17" s="6">
        <v>5</v>
      </c>
      <c r="E17" s="6">
        <v>5</v>
      </c>
      <c r="F17" s="6">
        <v>5</v>
      </c>
      <c r="G17" s="6">
        <f t="shared" si="0"/>
        <v>5</v>
      </c>
      <c r="H17" s="6">
        <f t="shared" si="1"/>
        <v>5</v>
      </c>
      <c r="I17" s="6">
        <f t="shared" si="2"/>
        <v>1500</v>
      </c>
      <c r="J17" s="6">
        <f>$J$2</f>
        <v>2200</v>
      </c>
      <c r="K17" s="6">
        <f t="shared" si="3"/>
        <v>3000</v>
      </c>
      <c r="L17" s="6">
        <f t="shared" si="4"/>
        <v>7704.9999999999991</v>
      </c>
    </row>
    <row r="18" spans="1:12" x14ac:dyDescent="0.25">
      <c r="A18" s="2"/>
      <c r="B18" s="2"/>
      <c r="C18" s="2"/>
      <c r="D18" s="2"/>
      <c r="E18" s="2"/>
      <c r="F18" s="21" t="s">
        <v>2</v>
      </c>
      <c r="G18" s="22"/>
      <c r="H18" s="22"/>
      <c r="I18" s="22"/>
      <c r="J18" s="22"/>
      <c r="K18" s="23"/>
      <c r="L18" s="3">
        <f>COUNTIF(G3:G17,5)</f>
        <v>3</v>
      </c>
    </row>
    <row r="19" spans="1:12" x14ac:dyDescent="0.25">
      <c r="A19" s="2"/>
      <c r="B19" s="2"/>
      <c r="C19" s="2"/>
      <c r="D19" s="2"/>
      <c r="E19" s="2"/>
      <c r="F19" s="24" t="s">
        <v>3</v>
      </c>
      <c r="G19" s="25"/>
      <c r="H19" s="25"/>
      <c r="I19" s="25"/>
      <c r="J19" s="25"/>
      <c r="K19" s="26"/>
      <c r="L19" s="4">
        <f>COUNTIF(G3:G17,4)</f>
        <v>7</v>
      </c>
    </row>
    <row r="20" spans="1:12" x14ac:dyDescent="0.25">
      <c r="A20" s="2"/>
      <c r="B20" s="2"/>
      <c r="C20" s="2"/>
      <c r="D20" s="2"/>
      <c r="E20" s="2"/>
      <c r="F20" s="13" t="s">
        <v>4</v>
      </c>
      <c r="G20" s="14"/>
      <c r="H20" s="14"/>
      <c r="I20" s="14"/>
      <c r="J20" s="14"/>
      <c r="K20" s="15"/>
      <c r="L20" s="5">
        <f>COUNTIF(G3:G17,2)</f>
        <v>2</v>
      </c>
    </row>
  </sheetData>
  <mergeCells count="10">
    <mergeCell ref="A1:A2"/>
    <mergeCell ref="G1:G2"/>
    <mergeCell ref="I1:I2"/>
    <mergeCell ref="K1:K2"/>
    <mergeCell ref="L1:L2"/>
    <mergeCell ref="F20:K20"/>
    <mergeCell ref="B1:F1"/>
    <mergeCell ref="H1:H2"/>
    <mergeCell ref="F18:K18"/>
    <mergeCell ref="F19:K19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"/>
  <sheetViews>
    <sheetView tabSelected="1" workbookViewId="0">
      <selection activeCell="E7" sqref="E7"/>
    </sheetView>
  </sheetViews>
  <sheetFormatPr defaultRowHeight="20.25" x14ac:dyDescent="0.3"/>
  <cols>
    <col min="1" max="4" width="9.140625" style="29"/>
    <col min="5" max="5" width="21" style="29" customWidth="1"/>
    <col min="6" max="16384" width="9.140625" style="29"/>
  </cols>
  <sheetData>
    <row r="1" spans="1:17" x14ac:dyDescent="0.3">
      <c r="A1" s="28" t="s">
        <v>31</v>
      </c>
      <c r="B1" s="28"/>
      <c r="C1" s="28"/>
      <c r="D1" s="28"/>
      <c r="E1" s="28"/>
      <c r="F1" s="28" t="s">
        <v>32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3">
      <c r="A2" s="28" t="s">
        <v>33</v>
      </c>
      <c r="B2" s="28"/>
      <c r="C2" s="28"/>
      <c r="D2" s="28"/>
      <c r="E2" s="28"/>
      <c r="F2" s="28" t="s">
        <v>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x14ac:dyDescent="0.3">
      <c r="A3" s="28" t="s">
        <v>35</v>
      </c>
      <c r="B3" s="28"/>
      <c r="C3" s="28"/>
      <c r="D3" s="28"/>
      <c r="E3" s="28"/>
      <c r="F3" s="28" t="s">
        <v>36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</row>
  </sheetData>
  <mergeCells count="6">
    <mergeCell ref="A1:E1"/>
    <mergeCell ref="A2:E2"/>
    <mergeCell ref="A3:E3"/>
    <mergeCell ref="F2:Q2"/>
    <mergeCell ref="F1:Q1"/>
    <mergeCell ref="F3:Q3"/>
  </mergeCells>
  <pageMargins left="0.7" right="0.7" top="0.75" bottom="0.75" header="0.3" footer="0.3"/>
  <pageSetup paperSize="9" scale="7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2015-12-21T05:59:02Z</dcterms:modified>
</cp:coreProperties>
</file>