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73b08471db47a260/Documents/GitHub/omnik2mqttproxy/debug_payload/"/>
    </mc:Choice>
  </mc:AlternateContent>
  <xr:revisionPtr revIDLastSave="1279" documentId="11_F25DC773A252ABDACC10487E895D68EE5BDE58EA" xr6:coauthVersionLast="47" xr6:coauthVersionMax="47" xr10:uidLastSave="{748D6F45-B719-4A5E-AAE1-4F212F38E141}"/>
  <bookViews>
    <workbookView xWindow="22932" yWindow="-11496" windowWidth="30936" windowHeight="16776" activeTab="3" xr2:uid="{00000000-000D-0000-FFFF-FFFF00000000}"/>
  </bookViews>
  <sheets>
    <sheet name="Responses" sheetId="1" r:id="rId1"/>
    <sheet name="Requests" sheetId="6" r:id="rId2"/>
    <sheet name="Measurements" sheetId="4" r:id="rId3"/>
    <sheet name="Sheet1" sheetId="7" r:id="rId4"/>
    <sheet name="Sheet2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7" l="1"/>
  <c r="E13" i="7"/>
  <c r="D14" i="7" s="1"/>
  <c r="E14" i="7" s="1"/>
  <c r="D15" i="7" s="1"/>
  <c r="E15" i="7" s="1"/>
  <c r="D16" i="7" s="1"/>
  <c r="E16" i="7" s="1"/>
  <c r="D17" i="7" s="1"/>
  <c r="E17" i="7" s="1"/>
  <c r="D18" i="7" s="1"/>
  <c r="E18" i="7" s="1"/>
  <c r="D19" i="7" s="1"/>
  <c r="E19" i="7" s="1"/>
  <c r="D20" i="7" s="1"/>
  <c r="E20" i="7" s="1"/>
  <c r="D21" i="7" s="1"/>
  <c r="E21" i="7" s="1"/>
  <c r="D22" i="7" s="1"/>
  <c r="E22" i="7" s="1"/>
  <c r="D23" i="7" s="1"/>
  <c r="E23" i="7" s="1"/>
  <c r="D24" i="7" s="1"/>
  <c r="E24" i="7" s="1"/>
  <c r="D25" i="7" s="1"/>
  <c r="E25" i="7" s="1"/>
  <c r="D26" i="7" s="1"/>
  <c r="E26" i="7" s="1"/>
  <c r="D27" i="7" s="1"/>
  <c r="E27" i="7" s="1"/>
  <c r="D28" i="7" s="1"/>
  <c r="E28" i="7" s="1"/>
  <c r="D29" i="7" s="1"/>
  <c r="E29" i="7" s="1"/>
  <c r="D30" i="7" s="1"/>
  <c r="E30" i="7" s="1"/>
  <c r="D31" i="7" s="1"/>
  <c r="E31" i="7" s="1"/>
  <c r="D32" i="7" s="1"/>
  <c r="E32" i="7" s="1"/>
  <c r="D33" i="7" s="1"/>
  <c r="E33" i="7" s="1"/>
  <c r="D34" i="7" s="1"/>
  <c r="E34" i="7" s="1"/>
  <c r="D35" i="7" s="1"/>
  <c r="E35" i="7" s="1"/>
  <c r="D36" i="7" s="1"/>
  <c r="E36" i="7" s="1"/>
  <c r="D37" i="7" s="1"/>
  <c r="E37" i="7" s="1"/>
  <c r="D38" i="7" s="1"/>
  <c r="E38" i="7" s="1"/>
  <c r="D39" i="7" s="1"/>
  <c r="E39" i="7" s="1"/>
  <c r="D40" i="7" s="1"/>
  <c r="E40" i="7" s="1"/>
  <c r="D41" i="7" s="1"/>
  <c r="E41" i="7" s="1"/>
  <c r="D42" i="7" s="1"/>
  <c r="E42" i="7" s="1"/>
  <c r="D43" i="7" s="1"/>
  <c r="E43" i="7" s="1"/>
  <c r="D44" i="7" s="1"/>
  <c r="E44" i="7" s="1"/>
  <c r="D45" i="7" s="1"/>
  <c r="E45" i="7" s="1"/>
  <c r="D46" i="7" s="1"/>
  <c r="E46" i="7" s="1"/>
  <c r="D47" i="7" s="1"/>
  <c r="E47" i="7" s="1"/>
  <c r="D48" i="7" s="1"/>
  <c r="E48" i="7" s="1"/>
  <c r="D49" i="7" s="1"/>
  <c r="E49" i="7" s="1"/>
  <c r="J13" i="4"/>
  <c r="E13" i="4"/>
  <c r="I13" i="4"/>
  <c r="O17" i="4"/>
  <c r="O18" i="4" s="1"/>
  <c r="O15" i="4"/>
  <c r="N5" i="4"/>
  <c r="N6" i="4" s="1"/>
  <c r="N7" i="4" s="1"/>
  <c r="N8" i="4" s="1"/>
  <c r="N9" i="4" s="1"/>
  <c r="N10" i="4" s="1"/>
  <c r="N11" i="4" s="1"/>
  <c r="N12" i="4" s="1"/>
  <c r="N13" i="4" s="1"/>
  <c r="N14" i="4" s="1"/>
  <c r="G12" i="1"/>
  <c r="I6" i="4"/>
  <c r="J12" i="4"/>
  <c r="E7" i="4"/>
  <c r="I7" i="4"/>
  <c r="I10" i="4"/>
  <c r="I11" i="4"/>
  <c r="E12" i="4"/>
  <c r="I12" i="4"/>
  <c r="E11" i="4"/>
  <c r="J11" i="4" s="1"/>
  <c r="E10" i="4"/>
  <c r="J10" i="4" l="1"/>
  <c r="J7" i="4"/>
  <c r="E6" i="4"/>
  <c r="J6" i="4" s="1"/>
  <c r="I9" i="4"/>
  <c r="I8" i="4"/>
  <c r="E9" i="4"/>
  <c r="E8" i="4"/>
  <c r="J8" i="4" s="1"/>
  <c r="C11" i="1"/>
  <c r="B12" i="1" s="1"/>
  <c r="C12" i="1" s="1"/>
  <c r="B13" i="1" s="1"/>
  <c r="C13" i="1" s="1"/>
  <c r="B14" i="1" s="1"/>
  <c r="C14" i="1" s="1"/>
  <c r="K27" i="1"/>
  <c r="K17" i="1"/>
  <c r="J9" i="4" l="1"/>
  <c r="B15" i="1"/>
  <c r="C15" i="1" s="1"/>
  <c r="B16" i="1" s="1"/>
  <c r="C16" i="1" s="1"/>
  <c r="B17" i="1" s="1"/>
  <c r="C17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C26" i="1" s="1"/>
  <c r="B27" i="1" s="1"/>
  <c r="C27" i="1" s="1"/>
  <c r="B28" i="1" s="1"/>
  <c r="C28" i="1" s="1"/>
  <c r="B29" i="1" s="1"/>
  <c r="C29" i="1" s="1"/>
  <c r="B30" i="1" s="1"/>
  <c r="C30" i="1" s="1"/>
  <c r="B31" i="1" s="1"/>
  <c r="C31" i="1" s="1"/>
  <c r="B32" i="1" s="1"/>
  <c r="C32" i="1" s="1"/>
  <c r="B33" i="1" s="1"/>
  <c r="C33" i="1" s="1"/>
  <c r="B34" i="1" s="1"/>
  <c r="C34" i="1" s="1"/>
  <c r="B35" i="1" s="1"/>
  <c r="C35" i="1" s="1"/>
  <c r="B36" i="1" s="1"/>
  <c r="C36" i="1" s="1"/>
  <c r="B37" i="1" l="1"/>
  <c r="C37" i="1" s="1"/>
  <c r="B38" i="1" l="1"/>
  <c r="C38" i="1" s="1"/>
  <c r="B39" i="1" l="1"/>
  <c r="C39" i="1" s="1"/>
  <c r="B40" i="1" l="1"/>
  <c r="C40" i="1" s="1"/>
  <c r="B41" i="1" l="1"/>
  <c r="C41" i="1" s="1"/>
  <c r="B42" i="1" l="1"/>
  <c r="C42" i="1" s="1"/>
  <c r="B43" i="1" l="1"/>
  <c r="C43" i="1" s="1"/>
  <c r="B44" i="1" l="1"/>
  <c r="C44" i="1" s="1"/>
  <c r="B45" i="1" l="1"/>
  <c r="C45" i="1" s="1"/>
  <c r="B46" i="1" l="1"/>
  <c r="C46" i="1" s="1"/>
  <c r="B47" i="1" l="1"/>
  <c r="C47" i="1" s="1"/>
</calcChain>
</file>

<file path=xl/sharedStrings.xml><?xml version="1.0" encoding="utf-8"?>
<sst xmlns="http://schemas.openxmlformats.org/spreadsheetml/2006/main" count="361" uniqueCount="194">
  <si>
    <t>68:7D:41:B0:5D:1F:19:24:5D:1F:19:24:81:02:01:4E:4C:44:4E:31:35:32:30:31:33:38:43:31:30:30:31:01:9D:07:7F:00:00:FF:FF:00:0F:00:B4:FF:FF:00:0B:FF:FF:FF:FF:09:20:FF:FF:FF:FF:13:8F:01:10:FF:FF:FF:FF:FF:FF:FF:FF:00:9B:00:01:7B:01:00:00:9A:97:00:01:00:00:00:00:FF:FF:00:00:00:00:00:00:00:00:00:00:4E:4C:31:2D:56:31:2E:30:2D:30:30:34:33:2D:34:00:00:00:00:00:56:31:2E:36:2D:30:30:31:38:00:00:00:00:00:00:00:00:00:00:00:0E:16:</t>
  </si>
  <si>
    <t xml:space="preserve">68 7D 41 B0 5D 1F 19 24 5D 1F 19 24 81 02 01 4E 4C 44 4E 31 35 32 30 31 33 38 43 31 30 30 31 01 2E 08 52 00 00 FF FF 00 10 00 B3 FF FF 00 0D FF FF FF FF 09 48 FF FF FF FF 13 8F 01 3A FF FF FF FF FF FF FF FF 00 2D 00 01 7A CD 00 00 9A 7D 00 01 00 00 00 00 FF FF 00 00 00 00 00 00 00 00 00 00 4E 4C 31 2D 56 31 2E 30 2D 30 30 34 33 2D 34 00 00 00 00 00 56 31 2E 36 2D 30 30 31 38 00 00 00 00 00 00 00 00 00 00 00 0A 16 </t>
  </si>
  <si>
    <t xml:space="preserve">68 7D 41 B0 5D 1F 19 24 5D 1F 19 24 81 02 01 4E 4C 44 4E 31 35 32 30 31 33 38 43 31 30 30 31 01 31 07 F2 00 00 FF FF 00 11 00 B3 FF FF 00 0D FF FF FF FF 09 30 FF FF FF FF 13 8D 01 34 FF FF FF FF FF FF FF FF 00 30 00 01 7A CE 00 00 9A 7D 00 01 00 00 00 00 FF FF 00 00 00 00 00 00 00 00 00 00 4E 4C 31 2D 56 31 2E 30 2D 30 30 34 33 2D 34 00 00 00 00 00 56 31 2E 36 2D 30 30 31 38 00 00 00 00 00 00 00 00 00 00 00 91 16 </t>
  </si>
  <si>
    <t>VPV2</t>
  </si>
  <si>
    <t>VPV3</t>
  </si>
  <si>
    <t>IPV2</t>
  </si>
  <si>
    <t>IPV3</t>
  </si>
  <si>
    <t>/100</t>
  </si>
  <si>
    <t>ID</t>
  </si>
  <si>
    <t>4E 4C 44 4E 31 35 32 30 31 33 38 43 31 30 30 31</t>
  </si>
  <si>
    <t>NLDN1520138C1001</t>
  </si>
  <si>
    <t xml:space="preserve">01 2E </t>
  </si>
  <si>
    <t xml:space="preserve">08 52 </t>
  </si>
  <si>
    <t>00 00</t>
  </si>
  <si>
    <t xml:space="preserve"> FF FF </t>
  </si>
  <si>
    <t>00 10</t>
  </si>
  <si>
    <t xml:space="preserve">00 B3 </t>
  </si>
  <si>
    <t xml:space="preserve"> FF FF</t>
  </si>
  <si>
    <t>/10</t>
  </si>
  <si>
    <t xml:space="preserve"> 00 2D </t>
  </si>
  <si>
    <t xml:space="preserve">00 01 </t>
  </si>
  <si>
    <t xml:space="preserve">00 00 00 00 </t>
  </si>
  <si>
    <t>FF FF 00 00 00 00 00 00 00 00 00 00</t>
  </si>
  <si>
    <t xml:space="preserve"> 4E 4C 31 2D 56 31 2E 30 2D 30 30 34 33 2D 34</t>
  </si>
  <si>
    <t>NL1-V1.0-0043-4</t>
  </si>
  <si>
    <t>V1.6-0018</t>
  </si>
  <si>
    <t xml:space="preserve"> 00 00 00 00 00 </t>
  </si>
  <si>
    <t xml:space="preserve">56 31 2E 36 2D 30 30 31 38 </t>
  </si>
  <si>
    <t xml:space="preserve">00 00 00 00 00 00 00 00 00 00 00 </t>
  </si>
  <si>
    <t>0A</t>
  </si>
  <si>
    <t xml:space="preserve">00 0D </t>
  </si>
  <si>
    <t>From</t>
  </si>
  <si>
    <t>To</t>
  </si>
  <si>
    <t>#</t>
  </si>
  <si>
    <t>Divider</t>
  </si>
  <si>
    <t>Message 1</t>
  </si>
  <si>
    <t>Message 2</t>
  </si>
  <si>
    <t>Message 3</t>
  </si>
  <si>
    <t>Temp (31)</t>
  </si>
  <si>
    <t>Etotal (71)</t>
  </si>
  <si>
    <t xml:space="preserve"> 01 3A </t>
  </si>
  <si>
    <t>68 7d 41 b0 5d 1f 19 24 5d 1f 19 24 81 02 01 4e 4c 44 4e 31 35 32 30 31 33 38 43 31 30 30 31 01 55 07 59 00 00 ff ff 00 06 00 b4 ff ff 00 04 ff ff ff ff 09 30 ff ff ff ff 13 8e 00 6b ff ff ff ff ff ff ff ff 00 34 00 01 7b 0c 00 00 9a a1 00 01 00 00 00 00 ff ff 00 00 00 00 00 00 00 00 00 00 4e 4c 31 2d 56 31 2e 30 2d 30 30 34 33 2d 34 00 00 00 00 00 56 31 2e 36 2d 30 30 31 38 00 00 00 00 00 00 00 00 00 00 00 a7 16'</t>
  </si>
  <si>
    <t>Message 4</t>
  </si>
  <si>
    <t xml:space="preserve"> 00 00 9A 7D </t>
  </si>
  <si>
    <t>00 01 7A CD</t>
  </si>
  <si>
    <t xml:space="preserve"> 4e 4c 44 4e 31 35 32 30 31 33 38 43 31 30 30 31</t>
  </si>
  <si>
    <t xml:space="preserve"> 01 55 </t>
  </si>
  <si>
    <t>Htotal (75)</t>
  </si>
  <si>
    <t>operating hours</t>
  </si>
  <si>
    <t xml:space="preserve">FF FF </t>
  </si>
  <si>
    <t>09 48</t>
  </si>
  <si>
    <t>13 8F</t>
  </si>
  <si>
    <t>IAC2</t>
  </si>
  <si>
    <t>IAC3</t>
  </si>
  <si>
    <t>IAC1 (45)</t>
  </si>
  <si>
    <t>VAC1 (51)</t>
  </si>
  <si>
    <t>VAC3</t>
  </si>
  <si>
    <t>VAC2</t>
  </si>
  <si>
    <t>FAC1 (57)</t>
  </si>
  <si>
    <t>PAC1 (59)</t>
  </si>
  <si>
    <t>FAC2</t>
  </si>
  <si>
    <t>PAC2</t>
  </si>
  <si>
    <t>FAC3</t>
  </si>
  <si>
    <t>PAC3</t>
  </si>
  <si>
    <t>IPV1 (39)</t>
  </si>
  <si>
    <t>VPV1 (33)</t>
  </si>
  <si>
    <t>Etoday (69)</t>
  </si>
  <si>
    <t>Voltage PVn</t>
  </si>
  <si>
    <t>Current PVn</t>
  </si>
  <si>
    <t>Voltage AC phase n</t>
  </si>
  <si>
    <t>Current AC phase n</t>
  </si>
  <si>
    <t>Frequency phase n</t>
  </si>
  <si>
    <t>Power phase n</t>
  </si>
  <si>
    <t>Energy today</t>
  </si>
  <si>
    <t>Energy total</t>
  </si>
  <si>
    <t>Invertor tempature</t>
  </si>
  <si>
    <t>07 59</t>
  </si>
  <si>
    <t xml:space="preserve"> 00 00 ff ff </t>
  </si>
  <si>
    <t xml:space="preserve">00 06 00 b4 ff ff </t>
  </si>
  <si>
    <t>00 04 ff ff ff ff</t>
  </si>
  <si>
    <t xml:space="preserve"> 09 30 ff ff ff ff </t>
  </si>
  <si>
    <t>13 8e</t>
  </si>
  <si>
    <t xml:space="preserve"> 00 6b </t>
  </si>
  <si>
    <t>ff ff</t>
  </si>
  <si>
    <t>/1</t>
  </si>
  <si>
    <t>00 34</t>
  </si>
  <si>
    <t xml:space="preserve">00 01 7b 0c </t>
  </si>
  <si>
    <t xml:space="preserve">00 00 9a a1 </t>
  </si>
  <si>
    <t xml:space="preserve"> 00 00 00 00</t>
  </si>
  <si>
    <t xml:space="preserve"> ff ff 00 00 00 00 00 00 00 00 00 00 </t>
  </si>
  <si>
    <t xml:space="preserve">4e 4c 31 2d 56 31 2e 30 2d 30 30 34 33 2d 34 </t>
  </si>
  <si>
    <t xml:space="preserve">00 00 00 00 00 </t>
  </si>
  <si>
    <t xml:space="preserve">56 31 2e 36 2d 30 30 31 38 </t>
  </si>
  <si>
    <t>A7</t>
  </si>
  <si>
    <t>MWh</t>
  </si>
  <si>
    <t>kWh</t>
  </si>
  <si>
    <t>Total</t>
  </si>
  <si>
    <t>Verschil</t>
  </si>
  <si>
    <t>68 7d 41 b0 5d 1f 19 24 5d 1f 19 24 81 02 01 4e 4c 44 4e 31 35 32 30 31 33 38 43 31 30 30 31 01 61 07 31 00 00 ff ff 00 04 00 b3 ff ff 00 03 ff ff ff ff 09 28 ff ff ff ff 13 8a 00 4a ff ff ff ff ff ff ff ff 00 4b 00 01 7b 0e 00 00 9a a3 00 01 00 00 00 00 ff ff 00 00 00 00 00 00 00 00 00 00 4e 4c 31 2d 56 31 2e 30 2d 30 30 34 33 2d 34 00 00 00 00 00 56 31 2e 36 2d 30 30 31 38 00 00 00 00 00 00 00 00 00 00 00 75 16</t>
  </si>
  <si>
    <t>68 11 41 f0 5d 1f 19 24 5d 1f 19 24 44 41 54 41 20 53 45 4e 44 20 49 53 20 4f 4b 0d 0a d3 16</t>
  </si>
  <si>
    <t>DATA SEND IS OK</t>
  </si>
  <si>
    <t xml:space="preserve">0d 0a </t>
  </si>
  <si>
    <t xml:space="preserve">d3 </t>
  </si>
  <si>
    <t>\r\n</t>
  </si>
  <si>
    <t xml:space="preserve">44 41 54 41 20 53 45 4e 44 20 49 53 20 4f 4b </t>
  </si>
  <si>
    <t>Start</t>
  </si>
  <si>
    <t>5d 1f 19 24 5d 1f 19 24</t>
  </si>
  <si>
    <t xml:space="preserve">5D 1F 19 24 5D 1F 19 24 </t>
  </si>
  <si>
    <t xml:space="preserve">81 02 01 </t>
  </si>
  <si>
    <t xml:space="preserve">5d 1f 19 24 5d 1f 19 24 </t>
  </si>
  <si>
    <t>81 02 01</t>
  </si>
  <si>
    <t>2x (5d 1f 19 24)</t>
  </si>
  <si>
    <t xml:space="preserve"> solarmanpv</t>
  </si>
  <si>
    <t>inverter</t>
  </si>
  <si>
    <t>PVSolarman</t>
  </si>
  <si>
    <t>kWh meter</t>
  </si>
  <si>
    <t>WiFi Logger</t>
  </si>
  <si>
    <t>E-Today</t>
  </si>
  <si>
    <t>E-Total</t>
  </si>
  <si>
    <t>E-Diff</t>
  </si>
  <si>
    <t>kWh-Today</t>
  </si>
  <si>
    <t>UDP message</t>
  </si>
  <si>
    <t>UDP Acknowledge</t>
  </si>
  <si>
    <t>Logger S/N (2x)</t>
  </si>
  <si>
    <t>Inverter S/N</t>
  </si>
  <si>
    <t>SW Master</t>
  </si>
  <si>
    <t>SW Slave</t>
  </si>
  <si>
    <t>Response recieved b'68 0b 41 b1 5d 1f 19 24 5d 1f 19 24 82 2b 45 52 52 3d 2d 31 0d 0a 0d c4 16'</t>
  </si>
  <si>
    <t>82 2b 45 52 52 3d 2d 31 0d 0a 0d</t>
  </si>
  <si>
    <t>\x82 +ERR=-1\r\n\r</t>
  </si>
  <si>
    <t>payload lg</t>
  </si>
  <si>
    <t>7D</t>
  </si>
  <si>
    <t xml:space="preserve"> 41 B0 </t>
  </si>
  <si>
    <t xml:space="preserve">7D </t>
  </si>
  <si>
    <t xml:space="preserve">41 B0 </t>
  </si>
  <si>
    <t xml:space="preserve"> 41 f0 </t>
  </si>
  <si>
    <t>CRC</t>
  </si>
  <si>
    <t>Closing</t>
  </si>
  <si>
    <t>65/176</t>
  </si>
  <si>
    <t>PAYLOAD</t>
  </si>
  <si>
    <t>HEADER</t>
  </si>
  <si>
    <t>END</t>
  </si>
  <si>
    <r>
      <t xml:space="preserve">Sending message b'68 02 40 30 5d 1f 19 24 5d 1f 19 24 </t>
    </r>
    <r>
      <rPr>
        <b/>
        <sz val="11"/>
        <color theme="1"/>
        <rFont val="Calibri"/>
        <family val="2"/>
        <scheme val="minor"/>
      </rPr>
      <t xml:space="preserve">02 00 </t>
    </r>
    <r>
      <rPr>
        <sz val="11"/>
        <color theme="1"/>
        <rFont val="Calibri"/>
        <family val="2"/>
        <scheme val="minor"/>
      </rPr>
      <t>e6 16'</t>
    </r>
  </si>
  <si>
    <r>
      <t xml:space="preserve">Sending message b'68 02 40 30 5d 1f 19 24 5d 1f 19 24 </t>
    </r>
    <r>
      <rPr>
        <b/>
        <sz val="11"/>
        <color theme="1"/>
        <rFont val="Calibri"/>
        <family val="2"/>
        <scheme val="minor"/>
      </rPr>
      <t>01 00 xx</t>
    </r>
    <r>
      <rPr>
        <sz val="11"/>
        <color theme="1"/>
        <rFont val="Calibri"/>
        <family val="2"/>
        <scheme val="minor"/>
      </rPr>
      <t xml:space="preserve"> 16'</t>
    </r>
  </si>
  <si>
    <t>Date</t>
  </si>
  <si>
    <t>Time</t>
  </si>
  <si>
    <t>Year</t>
  </si>
  <si>
    <t>Factor-Diff</t>
  </si>
  <si>
    <t>Postings to solarman stopped</t>
  </si>
  <si>
    <t>Reconfigured new logger s/n</t>
  </si>
  <si>
    <t>Logger</t>
  </si>
  <si>
    <t>Inverter</t>
  </si>
  <si>
    <t>NLDN2020127T1036</t>
  </si>
  <si>
    <t>Until</t>
  </si>
  <si>
    <t>601680011_000</t>
  </si>
  <si>
    <t>live</t>
  </si>
  <si>
    <t>\x68\x55\x41\xb0\x8b\xe8\xdc\x23\x8b\xe8\xdc\x23\x81\x02\x01\x30\x30\x30\x30\x30\x30\x30\x30\x30\x30\x30\x30\x30\x30\x30\x30\x01\x3d\x08\x9e\x00\x00\xff\xff\x00\x0b\x00\xb4\xff\xff\x00\x08\xff\xff\xff\xff\x09\x2d\xff\xff\xff\xff\x13\x8a\x00\xd1\xff\xff\xff\xff\xff\xff\xff\xff\x03\x30\x00\x00\x00\x51\x00\x00\x00\x0a\x00\x01\x00\x00\x00\x00\xff\xff\x00\x00\x00\x00\x00\x00\x00\x00\x00\x00\x76\x16\x68\x0f\x41\xf0\x8b\xe8\xdc\x23\x8b\xe8\xdc\x23\x44\x41\x54\x41\x20\x53\x45\x4e\x44\x20\x49\x53\x20\x4f\x4b\xfe\x16</t>
  </si>
  <si>
    <t>68:55:41:b0:8b:e8:dc:23:8b:e8:dc:23:81:2:1:30:30:30:30:30:30:30:30:30:30:30:30:30:30:30:30:1:3a:8:ce:0:0:ff:ff:0:8:0:b5:ff:ff:0:6:ff:ff:ff:ff:9:2d:ff:ff:ff:ff:13:88:0:9e:ff:ff:ff:ff:ff:ff:ff:ff:3:31:0:0:0:51:0:0:0:a:0:1:0:0:0:0:ff:ff:0:0:0:0:0:0:0:0:0:0:6b:16:68:f:41:f0:8b:e8:dc:23:8b:e8:dc:23:44:41:54:41:20:53:45:4e:44:20:49:53:20:4f:4b:fe:16:</t>
  </si>
  <si>
    <t>:41:b0:</t>
  </si>
  <si>
    <t>8b:e8:dc:23:8b:e8:dc:23:</t>
  </si>
  <si>
    <t>30:30:30:30:30:30:30:30:30:30:30:30:30:30:30:30:</t>
  </si>
  <si>
    <t>Inverter tempeture</t>
  </si>
  <si>
    <t>1:3a:</t>
  </si>
  <si>
    <t>8:ce</t>
  </si>
  <si>
    <t>:0:0:</t>
  </si>
  <si>
    <t>ff:ff:</t>
  </si>
  <si>
    <t>0:b5:</t>
  </si>
  <si>
    <t>ff:ff:ff:ff:</t>
  </si>
  <si>
    <t>9:2d:</t>
  </si>
  <si>
    <t>13:88:</t>
  </si>
  <si>
    <t>0:9e</t>
  </si>
  <si>
    <t>:ff:ff:ff:ff:ff:ff:ff:ff:</t>
  </si>
  <si>
    <t>3:31:</t>
  </si>
  <si>
    <t>0:0:0:51:</t>
  </si>
  <si>
    <t>0:0:0:a:</t>
  </si>
  <si>
    <t>01:00</t>
  </si>
  <si>
    <t>:0:0:0:0:</t>
  </si>
  <si>
    <t>ff:ff:0:0:0:0:0:0:0:0:0:0:</t>
  </si>
  <si>
    <t>08:00</t>
  </si>
  <si>
    <t>06:00</t>
  </si>
  <si>
    <t>8b:e8:dc:23   8b:e8:dc:23</t>
  </si>
  <si>
    <t>6b:</t>
  </si>
  <si>
    <t>:f:</t>
  </si>
  <si>
    <t>41:f0:</t>
  </si>
  <si>
    <t>fe:</t>
  </si>
  <si>
    <t>Posted message 'grey' version</t>
  </si>
  <si>
    <t>Posted message 'blue' version</t>
  </si>
  <si>
    <t>68:55:41:b0:8b:e8:dc:23:8b:e8:dc:23:81:2:1:30:30:30:30:30:30:30:30:30:30:30:30:30:30:30:30:1:3d:8:9e:0:0:ff:ff:0:b:0:b4:ff:ff:0:8:ff:ff:ff:ff:9:2d:ff:ff:ff:ff:13:8a:0:d1:ff:ff:ff:ff:ff:ff:ff:ff:3:30:0:0:0:51:0:0:0:a:0:1:0:0:0:0:ff:ff:0:0:0:0:0:0:0:0:0:0:76:16:68:f:41:f0:8b:e8:dc:23:8b:e8:dc:23:44:41:54:41:20:53:45:4e:44:20:49:53:20:4f:4b:fe:16:</t>
  </si>
  <si>
    <t>68:55:41:b0:8b:e8:dc:23:8b:e8:dc:23:81:2:1:30:30:30:30:30:30:30:30:30:30:30:30:30:30:30:30:1:39:8:a6:0:0:ff:ff:0:6:0:b4:ff:ff:0:4:ff:ff:ff:ff:9:25:ff:ff:ff:ff:13:90:0:75:ff:ff:ff:ff:ff:ff:ff:ff:3:32:0:0:0:51:0:0:0:b:0:1:0:0:0:0:ff:ff:0:0:0:0:0:0:0:0:0:0:16:16:68:f:41:f0:8b:e8:dc:23:8b:e8:dc:23:44:41:54:41:20:53:45:4e:44:20:49:53:20:4f:4b:fe:16:</t>
  </si>
  <si>
    <t>68:55:41:b0:8b:e8:dc:23:8b:e8:dc:23:81:2:1:30:30:30:30:30:30:30:30:30:30:30:30:30:30:30:30:1:35:8:f0:0:0:ff:ff:0:4:0:b4:ff:ff:0:4:ff:ff:ff:ff:9:25:ff:ff:ff:ff:13:8c:0:5b:ff:ff:ff:ff:ff:ff:ff:ff:3:33:0:0:0:51:0:0:0:b:0:1:0:0:0:0:ff:ff:0:0:0:0:0:0:0:0:0:0:3d:16:68:f:41:f0:8b:e8:dc:23:8b:e8:dc:23:44:41:54:41:20:53:45:4e:44:20:49:53:20:4f:4b:fe:16:</t>
  </si>
  <si>
    <t>68:55:41:b0:8b:e8:dc:23:8b:e8:dc:23:81:2:1:30:30:30:30:30:30:30:30:30:30:30:30:30:30:30:30:1:32:9:55:0:0:ff:ff:0:4:0:b4:ff:ff:0:3:ff:ff:ff:ff:9:e:ff:ff:ff:ff:13:89:0:4c:ff:ff:ff:ff:ff:ff:ff:ff:3:34:0:0:0:52:0:0:0:b:0:1:0:0:0:0:ff:ff:0:0:0:0:0:0:0:0:0:0:78:16:68:f:41:f0:8b:e8:dc:23:8b:e8:dc:23:44:41:54:41:20:53:45:4e:44:20:49:53:20:4f:4b:fe:16:</t>
  </si>
  <si>
    <t>68:55:41:b0:8b:e8:dc:23:8b:e8:dc:23:81:2:1:30:30:30:30:30:30:30:30:30:30:30:30:30:30:30:30:1:30:9:41:0:0:ff:ff:0:3:0:b4:ff:ff:0:2:ff:ff:ff:ff:9:3d:ff:ff:ff:ff:13:8d:0:46:ff:ff:ff:ff:ff:ff:ff:ff:3:35:0:0:0:52:0:0:0:b:0:1:0:0:0:0:ff:ff:0:0:0:0:0:0:0:0:0:0:8e:16:68:f:41:f0:8b:e8:dc:23:8b:e8:dc:23:44:41:54:41:20:53:45:4e:44:20:49:53:20:4f:4b:fe:16:</t>
  </si>
  <si>
    <t>68:55:41:b0:8b:e8:dc:23:8b:e8:dc:23:81:2:1:30:30:30:30:30:30:30:30:30:30:30:30:30:30:30:30:1:2d:8:ec:0:0:ff:ff:0:2:0:b4:ff:ff:0:2:ff:ff:ff:ff:9:25:ff:ff:ff:ff:13:8a:0:28:ff:ff:ff:ff:ff:ff:ff:ff:3:35:0:0:0:52:0:0:0:b:0:1:0:0:0:0:ff:ff:0:0:0:0:0:0:0:0:0:0:fb:16:68:f:41:f0:8b:e8:dc:23:8b:e8:dc:23:44:41:54:41:20:53:45:4e:44:20:49:53:20:4f:4b:fe:16:</t>
  </si>
  <si>
    <t>Message type?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</si>
</sst>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4E5B61"/>
      <name val="Arial Unicode MS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14" fontId="0" fillId="0" borderId="0" xfId="0" applyNumberFormat="1"/>
    <xf numFmtId="2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4" fontId="3" fillId="0" borderId="0" xfId="0" applyNumberFormat="1" applyFont="1"/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1" fillId="0" borderId="5" xfId="0" applyFont="1" applyBorder="1" applyAlignment="1">
      <alignment horizontal="left"/>
    </xf>
    <xf numFmtId="0" fontId="0" fillId="0" borderId="6" xfId="0" applyBorder="1"/>
    <xf numFmtId="0" fontId="0" fillId="0" borderId="5" xfId="0" applyBorder="1" applyAlignment="1">
      <alignment horizontal="left"/>
    </xf>
    <xf numFmtId="0" fontId="1" fillId="0" borderId="5" xfId="0" applyFont="1" applyBorder="1"/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right"/>
    </xf>
    <xf numFmtId="2" fontId="0" fillId="0" borderId="0" xfId="0" applyNumberFormat="1"/>
    <xf numFmtId="22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0" fillId="0" borderId="2" xfId="0" applyBorder="1" applyAlignment="1">
      <alignment horizontal="left"/>
    </xf>
    <xf numFmtId="46" fontId="0" fillId="0" borderId="5" xfId="0" applyNumberFormat="1" applyBorder="1" applyAlignment="1">
      <alignment horizontal="left"/>
    </xf>
    <xf numFmtId="0" fontId="0" fillId="0" borderId="5" xfId="0" quotePrefix="1" applyFill="1" applyBorder="1"/>
    <xf numFmtId="0" fontId="0" fillId="0" borderId="5" xfId="0" quotePrefix="1" applyBorder="1"/>
    <xf numFmtId="20" fontId="0" fillId="0" borderId="5" xfId="0" quotePrefix="1" applyNumberFormat="1" applyBorder="1"/>
    <xf numFmtId="0" fontId="0" fillId="0" borderId="5" xfId="0" applyNumberFormat="1" applyBorder="1" applyAlignment="1">
      <alignment horizontal="left"/>
    </xf>
    <xf numFmtId="0" fontId="0" fillId="0" borderId="0" xfId="0" applyAlignment="1">
      <alignment horizontal="left"/>
    </xf>
    <xf numFmtId="0" fontId="4" fillId="0" borderId="5" xfId="0" applyFont="1" applyBorder="1" applyAlignment="1">
      <alignment vertic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8890</xdr:colOff>
      <xdr:row>10</xdr:row>
      <xdr:rowOff>0</xdr:rowOff>
    </xdr:from>
    <xdr:to>
      <xdr:col>26</xdr:col>
      <xdr:colOff>593370</xdr:colOff>
      <xdr:row>21</xdr:row>
      <xdr:rowOff>176642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818F16-E777-B2CA-8056-0BE152F99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66750" y="1828800"/>
          <a:ext cx="5460010" cy="2176892"/>
        </a:xfrm>
        <a:prstGeom prst="rect">
          <a:avLst/>
        </a:prstGeom>
      </xdr:spPr>
    </xdr:pic>
    <xdr:clientData/>
  </xdr:twoCellAnchor>
  <xdr:twoCellAnchor editAs="oneCell">
    <xdr:from>
      <xdr:col>20</xdr:col>
      <xdr:colOff>246380</xdr:colOff>
      <xdr:row>23</xdr:row>
      <xdr:rowOff>153670</xdr:rowOff>
    </xdr:from>
    <xdr:to>
      <xdr:col>25</xdr:col>
      <xdr:colOff>152552</xdr:colOff>
      <xdr:row>35</xdr:row>
      <xdr:rowOff>20425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4EEFCE-C438-0064-B196-D2CE5304E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23440" y="4359910"/>
          <a:ext cx="2954172" cy="20663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47"/>
  <sheetViews>
    <sheetView topLeftCell="A4" workbookViewId="0">
      <selection activeCell="M15" sqref="M15"/>
    </sheetView>
  </sheetViews>
  <sheetFormatPr defaultRowHeight="14.5"/>
  <cols>
    <col min="1" max="1" width="6.36328125" customWidth="1"/>
    <col min="2" max="2" width="13.54296875" bestFit="1" customWidth="1"/>
    <col min="5" max="5" width="14.36328125" customWidth="1"/>
    <col min="7" max="7" width="17.7265625" bestFit="1" customWidth="1"/>
    <col min="8" max="8" width="42.26953125" style="20" customWidth="1"/>
    <col min="9" max="9" width="9.81640625" style="2" bestFit="1" customWidth="1"/>
    <col min="10" max="10" width="41.81640625" style="20" customWidth="1"/>
    <col min="11" max="11" width="11.36328125" style="2" customWidth="1"/>
    <col min="12" max="12" width="54" style="20" customWidth="1"/>
    <col min="13" max="13" width="16.08984375" style="2" customWidth="1"/>
    <col min="15" max="15" width="10.81640625" customWidth="1"/>
  </cols>
  <sheetData>
    <row r="2" spans="1:13">
      <c r="B2" t="s">
        <v>35</v>
      </c>
      <c r="C2" t="s">
        <v>1</v>
      </c>
    </row>
    <row r="3" spans="1:13">
      <c r="B3" t="s">
        <v>36</v>
      </c>
      <c r="C3" t="s">
        <v>2</v>
      </c>
    </row>
    <row r="4" spans="1:13">
      <c r="B4" t="s">
        <v>37</v>
      </c>
      <c r="C4" t="s">
        <v>0</v>
      </c>
    </row>
    <row r="5" spans="1:13">
      <c r="B5" t="s">
        <v>42</v>
      </c>
      <c r="C5" t="s">
        <v>41</v>
      </c>
    </row>
    <row r="6" spans="1:13">
      <c r="B6" t="s">
        <v>121</v>
      </c>
      <c r="C6" t="s">
        <v>98</v>
      </c>
    </row>
    <row r="7" spans="1:13">
      <c r="B7" t="s">
        <v>122</v>
      </c>
      <c r="C7" t="s">
        <v>99</v>
      </c>
    </row>
    <row r="10" spans="1:13">
      <c r="B10" s="3" t="s">
        <v>31</v>
      </c>
      <c r="C10" s="3" t="s">
        <v>32</v>
      </c>
      <c r="D10" s="3" t="s">
        <v>33</v>
      </c>
      <c r="E10" s="3" t="s">
        <v>8</v>
      </c>
      <c r="F10" s="3" t="s">
        <v>34</v>
      </c>
      <c r="H10" s="21" t="s">
        <v>35</v>
      </c>
      <c r="I10" s="3"/>
      <c r="J10" s="21" t="s">
        <v>42</v>
      </c>
      <c r="K10" s="3"/>
      <c r="L10" s="24" t="s">
        <v>122</v>
      </c>
    </row>
    <row r="11" spans="1:13">
      <c r="A11" s="29" t="s">
        <v>140</v>
      </c>
      <c r="B11" s="2">
        <v>0</v>
      </c>
      <c r="C11" s="2">
        <f t="shared" ref="C11:C16" si="0">B11+D11</f>
        <v>1</v>
      </c>
      <c r="D11" s="2">
        <v>1</v>
      </c>
      <c r="E11" s="2" t="s">
        <v>105</v>
      </c>
      <c r="F11" s="3"/>
      <c r="H11" s="23">
        <v>68</v>
      </c>
      <c r="I11" s="3"/>
      <c r="J11" s="23">
        <v>68</v>
      </c>
      <c r="L11" s="23">
        <v>68</v>
      </c>
    </row>
    <row r="12" spans="1:13">
      <c r="A12" s="29"/>
      <c r="B12" s="2">
        <f>C11</f>
        <v>1</v>
      </c>
      <c r="C12" s="2">
        <f t="shared" si="0"/>
        <v>2</v>
      </c>
      <c r="D12" s="2">
        <v>1</v>
      </c>
      <c r="E12" s="2" t="s">
        <v>130</v>
      </c>
      <c r="F12" s="3"/>
      <c r="G12" s="4">
        <f>SUM(D15:D45)</f>
        <v>125</v>
      </c>
      <c r="H12" s="23" t="s">
        <v>131</v>
      </c>
      <c r="I12" s="2">
        <v>125</v>
      </c>
      <c r="J12" s="23" t="s">
        <v>133</v>
      </c>
      <c r="K12" s="2">
        <v>125</v>
      </c>
      <c r="L12" s="23">
        <v>11</v>
      </c>
    </row>
    <row r="13" spans="1:13">
      <c r="A13" s="29"/>
      <c r="B13" s="2">
        <f t="shared" ref="B13:B15" si="1">C12</f>
        <v>2</v>
      </c>
      <c r="C13" s="2">
        <f t="shared" si="0"/>
        <v>4</v>
      </c>
      <c r="D13" s="2">
        <v>2</v>
      </c>
      <c r="E13" s="3"/>
      <c r="F13" s="3"/>
      <c r="H13" s="23" t="s">
        <v>132</v>
      </c>
      <c r="I13" s="2" t="s">
        <v>138</v>
      </c>
      <c r="J13" s="23" t="s">
        <v>134</v>
      </c>
      <c r="K13" s="3"/>
      <c r="L13" s="20" t="s">
        <v>135</v>
      </c>
    </row>
    <row r="14" spans="1:13" ht="15" thickBot="1">
      <c r="A14" s="30"/>
      <c r="B14" s="17">
        <f t="shared" si="1"/>
        <v>4</v>
      </c>
      <c r="C14" s="17">
        <f t="shared" si="0"/>
        <v>12</v>
      </c>
      <c r="D14" s="17">
        <v>8</v>
      </c>
      <c r="E14" s="17" t="s">
        <v>123</v>
      </c>
      <c r="F14" s="18"/>
      <c r="G14" s="34">
        <v>605626205</v>
      </c>
      <c r="H14" s="22" t="s">
        <v>107</v>
      </c>
      <c r="I14" s="34">
        <v>605626205</v>
      </c>
      <c r="J14" s="22" t="s">
        <v>109</v>
      </c>
      <c r="K14" s="17"/>
      <c r="L14" s="22" t="s">
        <v>106</v>
      </c>
      <c r="M14" s="17"/>
    </row>
    <row r="15" spans="1:13">
      <c r="A15" s="31" t="s">
        <v>139</v>
      </c>
      <c r="B15" s="2">
        <f t="shared" si="1"/>
        <v>12</v>
      </c>
      <c r="C15" s="2">
        <f t="shared" si="0"/>
        <v>15</v>
      </c>
      <c r="D15" s="16">
        <v>3</v>
      </c>
      <c r="E15" s="2"/>
      <c r="H15" s="20" t="s">
        <v>108</v>
      </c>
      <c r="J15" s="20" t="s">
        <v>110</v>
      </c>
      <c r="L15" s="20" t="s">
        <v>104</v>
      </c>
      <c r="M15" s="2" t="s">
        <v>100</v>
      </c>
    </row>
    <row r="16" spans="1:13">
      <c r="A16" s="29"/>
      <c r="B16" s="2">
        <f t="shared" ref="B16" si="2">C15</f>
        <v>15</v>
      </c>
      <c r="C16" s="2">
        <f t="shared" si="0"/>
        <v>31</v>
      </c>
      <c r="D16" s="16">
        <v>16</v>
      </c>
      <c r="E16" s="2" t="s">
        <v>124</v>
      </c>
      <c r="G16" t="s">
        <v>10</v>
      </c>
      <c r="H16" s="20" t="s">
        <v>9</v>
      </c>
      <c r="J16" s="20" t="s">
        <v>45</v>
      </c>
      <c r="L16" s="20" t="s">
        <v>101</v>
      </c>
      <c r="M16" s="2" t="s">
        <v>103</v>
      </c>
    </row>
    <row r="17" spans="1:16">
      <c r="A17" s="29"/>
      <c r="B17" s="2">
        <f t="shared" ref="B17:B47" si="3">C16</f>
        <v>31</v>
      </c>
      <c r="C17" s="2">
        <f t="shared" ref="C17:C47" si="4">B17+D17</f>
        <v>33</v>
      </c>
      <c r="D17" s="16">
        <v>2</v>
      </c>
      <c r="E17" s="2" t="s">
        <v>38</v>
      </c>
      <c r="F17" s="1" t="s">
        <v>18</v>
      </c>
      <c r="G17" t="s">
        <v>75</v>
      </c>
      <c r="H17" s="20" t="s">
        <v>11</v>
      </c>
      <c r="J17" s="20" t="s">
        <v>46</v>
      </c>
      <c r="K17" s="2">
        <f>256+5*16+5</f>
        <v>341</v>
      </c>
    </row>
    <row r="18" spans="1:16">
      <c r="A18" s="29"/>
      <c r="B18" s="2">
        <f t="shared" si="3"/>
        <v>33</v>
      </c>
      <c r="C18" s="2">
        <f t="shared" si="4"/>
        <v>35</v>
      </c>
      <c r="D18" s="16">
        <v>2</v>
      </c>
      <c r="E18" s="2" t="s">
        <v>65</v>
      </c>
      <c r="F18" s="1" t="s">
        <v>18</v>
      </c>
      <c r="G18" t="s">
        <v>67</v>
      </c>
      <c r="H18" s="20" t="s">
        <v>12</v>
      </c>
      <c r="J18" s="20" t="s">
        <v>76</v>
      </c>
    </row>
    <row r="19" spans="1:16">
      <c r="A19" s="29"/>
      <c r="B19" s="2">
        <f t="shared" si="3"/>
        <v>35</v>
      </c>
      <c r="C19" s="2">
        <f t="shared" si="4"/>
        <v>37</v>
      </c>
      <c r="D19" s="16">
        <v>2</v>
      </c>
      <c r="E19" s="2" t="s">
        <v>3</v>
      </c>
      <c r="F19" s="1" t="s">
        <v>18</v>
      </c>
      <c r="G19" t="s">
        <v>67</v>
      </c>
      <c r="H19" s="20" t="s">
        <v>13</v>
      </c>
      <c r="J19" s="20" t="s">
        <v>77</v>
      </c>
    </row>
    <row r="20" spans="1:16">
      <c r="A20" s="29"/>
      <c r="B20" s="2">
        <f t="shared" si="3"/>
        <v>37</v>
      </c>
      <c r="C20" s="2">
        <f t="shared" si="4"/>
        <v>39</v>
      </c>
      <c r="D20" s="16">
        <v>2</v>
      </c>
      <c r="E20" s="2" t="s">
        <v>4</v>
      </c>
      <c r="F20" s="1" t="s">
        <v>18</v>
      </c>
      <c r="G20" t="s">
        <v>67</v>
      </c>
      <c r="H20" s="20" t="s">
        <v>14</v>
      </c>
    </row>
    <row r="21" spans="1:16">
      <c r="A21" s="29"/>
      <c r="B21" s="2">
        <f t="shared" si="3"/>
        <v>39</v>
      </c>
      <c r="C21" s="2">
        <f t="shared" si="4"/>
        <v>41</v>
      </c>
      <c r="D21" s="16">
        <v>2</v>
      </c>
      <c r="E21" s="2" t="s">
        <v>64</v>
      </c>
      <c r="F21" s="1" t="s">
        <v>18</v>
      </c>
      <c r="G21" t="s">
        <v>68</v>
      </c>
      <c r="H21" s="20" t="s">
        <v>15</v>
      </c>
      <c r="J21" s="20" t="s">
        <v>78</v>
      </c>
    </row>
    <row r="22" spans="1:16">
      <c r="A22" s="29"/>
      <c r="B22" s="2">
        <f t="shared" si="3"/>
        <v>41</v>
      </c>
      <c r="C22" s="2">
        <f t="shared" si="4"/>
        <v>43</v>
      </c>
      <c r="D22" s="16">
        <v>2</v>
      </c>
      <c r="E22" s="2" t="s">
        <v>5</v>
      </c>
      <c r="F22" s="1" t="s">
        <v>18</v>
      </c>
      <c r="G22" t="s">
        <v>68</v>
      </c>
      <c r="H22" s="20" t="s">
        <v>16</v>
      </c>
    </row>
    <row r="23" spans="1:16">
      <c r="A23" s="29"/>
      <c r="B23" s="2">
        <f t="shared" si="3"/>
        <v>43</v>
      </c>
      <c r="C23" s="2">
        <f t="shared" si="4"/>
        <v>45</v>
      </c>
      <c r="D23" s="16">
        <v>2</v>
      </c>
      <c r="E23" s="2" t="s">
        <v>6</v>
      </c>
      <c r="F23" s="1" t="s">
        <v>18</v>
      </c>
      <c r="G23" t="s">
        <v>68</v>
      </c>
      <c r="H23" s="20" t="s">
        <v>17</v>
      </c>
    </row>
    <row r="24" spans="1:16">
      <c r="A24" s="29"/>
      <c r="B24" s="2">
        <f t="shared" si="3"/>
        <v>45</v>
      </c>
      <c r="C24" s="2">
        <f t="shared" si="4"/>
        <v>47</v>
      </c>
      <c r="D24" s="16">
        <v>2</v>
      </c>
      <c r="E24" s="2" t="s">
        <v>54</v>
      </c>
      <c r="F24" s="1" t="s">
        <v>18</v>
      </c>
      <c r="G24" t="s">
        <v>70</v>
      </c>
      <c r="H24" s="20" t="s">
        <v>30</v>
      </c>
      <c r="J24" s="20" t="s">
        <v>79</v>
      </c>
    </row>
    <row r="25" spans="1:16">
      <c r="A25" s="29"/>
      <c r="B25" s="2">
        <f t="shared" si="3"/>
        <v>47</v>
      </c>
      <c r="C25" s="2">
        <f t="shared" si="4"/>
        <v>49</v>
      </c>
      <c r="D25" s="16">
        <v>2</v>
      </c>
      <c r="E25" s="2" t="s">
        <v>52</v>
      </c>
      <c r="F25" s="1" t="s">
        <v>18</v>
      </c>
      <c r="G25" t="s">
        <v>70</v>
      </c>
      <c r="H25" s="20" t="s">
        <v>49</v>
      </c>
    </row>
    <row r="26" spans="1:16">
      <c r="A26" s="29"/>
      <c r="B26" s="2">
        <f t="shared" si="3"/>
        <v>49</v>
      </c>
      <c r="C26" s="2">
        <f t="shared" si="4"/>
        <v>51</v>
      </c>
      <c r="D26" s="16">
        <v>2</v>
      </c>
      <c r="E26" s="2" t="s">
        <v>53</v>
      </c>
      <c r="F26" s="1" t="s">
        <v>18</v>
      </c>
      <c r="G26" t="s">
        <v>70</v>
      </c>
      <c r="H26" s="20" t="s">
        <v>49</v>
      </c>
      <c r="P26" s="5"/>
    </row>
    <row r="27" spans="1:16">
      <c r="A27" s="29"/>
      <c r="B27" s="2">
        <f t="shared" si="3"/>
        <v>51</v>
      </c>
      <c r="C27" s="2">
        <f t="shared" si="4"/>
        <v>53</v>
      </c>
      <c r="D27" s="16">
        <v>2</v>
      </c>
      <c r="E27" s="2" t="s">
        <v>55</v>
      </c>
      <c r="F27" s="1" t="s">
        <v>18</v>
      </c>
      <c r="G27" t="s">
        <v>69</v>
      </c>
      <c r="H27" s="20" t="s">
        <v>50</v>
      </c>
      <c r="J27" s="20" t="s">
        <v>80</v>
      </c>
      <c r="K27" s="2">
        <f>9*256+3*16</f>
        <v>2352</v>
      </c>
    </row>
    <row r="28" spans="1:16">
      <c r="A28" s="29"/>
      <c r="B28" s="2">
        <f t="shared" si="3"/>
        <v>53</v>
      </c>
      <c r="C28" s="2">
        <f t="shared" si="4"/>
        <v>55</v>
      </c>
      <c r="D28" s="16">
        <v>2</v>
      </c>
      <c r="E28" s="2" t="s">
        <v>57</v>
      </c>
      <c r="F28" s="1" t="s">
        <v>18</v>
      </c>
      <c r="G28" t="s">
        <v>69</v>
      </c>
      <c r="H28" s="20" t="s">
        <v>14</v>
      </c>
    </row>
    <row r="29" spans="1:16">
      <c r="A29" s="29"/>
      <c r="B29" s="2">
        <f t="shared" si="3"/>
        <v>55</v>
      </c>
      <c r="C29" s="2">
        <f t="shared" si="4"/>
        <v>57</v>
      </c>
      <c r="D29" s="16">
        <v>2</v>
      </c>
      <c r="E29" s="2" t="s">
        <v>56</v>
      </c>
      <c r="F29" s="1" t="s">
        <v>18</v>
      </c>
      <c r="G29" t="s">
        <v>69</v>
      </c>
      <c r="H29" s="20" t="s">
        <v>49</v>
      </c>
      <c r="O29" s="6"/>
    </row>
    <row r="30" spans="1:16">
      <c r="A30" s="29"/>
      <c r="B30" s="2">
        <f t="shared" si="3"/>
        <v>57</v>
      </c>
      <c r="C30" s="2">
        <f t="shared" si="4"/>
        <v>59</v>
      </c>
      <c r="D30" s="16">
        <v>2</v>
      </c>
      <c r="E30" s="2" t="s">
        <v>58</v>
      </c>
      <c r="F30" s="1" t="s">
        <v>7</v>
      </c>
      <c r="G30" t="s">
        <v>71</v>
      </c>
      <c r="H30" s="20" t="s">
        <v>51</v>
      </c>
      <c r="J30" s="20" t="s">
        <v>81</v>
      </c>
      <c r="K30" s="2">
        <v>5006</v>
      </c>
      <c r="O30" s="6"/>
    </row>
    <row r="31" spans="1:16">
      <c r="A31" s="29"/>
      <c r="B31" s="2">
        <f t="shared" si="3"/>
        <v>59</v>
      </c>
      <c r="C31" s="2">
        <f t="shared" si="4"/>
        <v>61</v>
      </c>
      <c r="D31" s="16">
        <v>2</v>
      </c>
      <c r="E31" s="2" t="s">
        <v>59</v>
      </c>
      <c r="F31" s="1" t="s">
        <v>84</v>
      </c>
      <c r="G31" t="s">
        <v>72</v>
      </c>
      <c r="H31" s="20" t="s">
        <v>40</v>
      </c>
      <c r="J31" s="20" t="s">
        <v>82</v>
      </c>
      <c r="K31" s="2">
        <v>107</v>
      </c>
    </row>
    <row r="32" spans="1:16">
      <c r="A32" s="29"/>
      <c r="B32" s="2">
        <f t="shared" si="3"/>
        <v>61</v>
      </c>
      <c r="C32" s="2">
        <f t="shared" si="4"/>
        <v>63</v>
      </c>
      <c r="D32" s="16">
        <v>2</v>
      </c>
      <c r="E32" s="2" t="s">
        <v>60</v>
      </c>
      <c r="F32" s="1" t="s">
        <v>7</v>
      </c>
      <c r="G32" t="s">
        <v>71</v>
      </c>
      <c r="H32" s="20" t="s">
        <v>49</v>
      </c>
      <c r="J32" s="20" t="s">
        <v>83</v>
      </c>
    </row>
    <row r="33" spans="1:13">
      <c r="A33" s="29"/>
      <c r="B33" s="2">
        <f t="shared" si="3"/>
        <v>63</v>
      </c>
      <c r="C33" s="2">
        <f t="shared" si="4"/>
        <v>65</v>
      </c>
      <c r="D33" s="16">
        <v>2</v>
      </c>
      <c r="E33" s="2" t="s">
        <v>61</v>
      </c>
      <c r="G33" t="s">
        <v>72</v>
      </c>
      <c r="H33" s="20" t="s">
        <v>49</v>
      </c>
    </row>
    <row r="34" spans="1:13">
      <c r="A34" s="29"/>
      <c r="B34" s="2">
        <f t="shared" si="3"/>
        <v>65</v>
      </c>
      <c r="C34" s="2">
        <f t="shared" si="4"/>
        <v>67</v>
      </c>
      <c r="D34" s="16">
        <v>2</v>
      </c>
      <c r="E34" s="2" t="s">
        <v>62</v>
      </c>
      <c r="F34" s="1" t="s">
        <v>7</v>
      </c>
      <c r="G34" t="s">
        <v>71</v>
      </c>
      <c r="H34" s="20" t="s">
        <v>49</v>
      </c>
    </row>
    <row r="35" spans="1:13">
      <c r="A35" s="29"/>
      <c r="B35" s="2">
        <f t="shared" si="3"/>
        <v>67</v>
      </c>
      <c r="C35" s="2">
        <f t="shared" si="4"/>
        <v>69</v>
      </c>
      <c r="D35" s="16">
        <v>2</v>
      </c>
      <c r="E35" s="2" t="s">
        <v>63</v>
      </c>
      <c r="G35" t="s">
        <v>72</v>
      </c>
      <c r="H35" s="20" t="s">
        <v>49</v>
      </c>
    </row>
    <row r="36" spans="1:13">
      <c r="A36" s="29"/>
      <c r="B36" s="2">
        <f t="shared" si="3"/>
        <v>69</v>
      </c>
      <c r="C36" s="2">
        <f t="shared" si="4"/>
        <v>71</v>
      </c>
      <c r="D36" s="16">
        <v>2</v>
      </c>
      <c r="E36" s="2" t="s">
        <v>66</v>
      </c>
      <c r="F36" s="1" t="s">
        <v>7</v>
      </c>
      <c r="G36" t="s">
        <v>73</v>
      </c>
      <c r="H36" s="20" t="s">
        <v>19</v>
      </c>
      <c r="I36" s="25"/>
      <c r="J36" s="20" t="s">
        <v>85</v>
      </c>
      <c r="K36" s="2">
        <v>52</v>
      </c>
    </row>
    <row r="37" spans="1:13">
      <c r="A37" s="29"/>
      <c r="B37" s="2">
        <f t="shared" si="3"/>
        <v>71</v>
      </c>
      <c r="C37" s="2">
        <f t="shared" si="4"/>
        <v>75</v>
      </c>
      <c r="D37" s="16">
        <v>4</v>
      </c>
      <c r="E37" s="2" t="s">
        <v>39</v>
      </c>
      <c r="F37" s="1" t="s">
        <v>18</v>
      </c>
      <c r="G37" t="s">
        <v>74</v>
      </c>
      <c r="H37" s="20" t="s">
        <v>44</v>
      </c>
      <c r="I37" s="25">
        <v>96973</v>
      </c>
      <c r="J37" s="20" t="s">
        <v>86</v>
      </c>
      <c r="K37" s="2">
        <v>97036</v>
      </c>
    </row>
    <row r="38" spans="1:13">
      <c r="A38" s="29"/>
      <c r="B38" s="2">
        <f t="shared" si="3"/>
        <v>75</v>
      </c>
      <c r="C38" s="2">
        <f t="shared" si="4"/>
        <v>79</v>
      </c>
      <c r="D38" s="16">
        <v>4</v>
      </c>
      <c r="E38" s="2" t="s">
        <v>47</v>
      </c>
      <c r="F38" s="1"/>
      <c r="G38" s="1" t="s">
        <v>48</v>
      </c>
      <c r="H38" s="20" t="s">
        <v>43</v>
      </c>
      <c r="I38" s="25"/>
      <c r="J38" s="20" t="s">
        <v>87</v>
      </c>
    </row>
    <row r="39" spans="1:13">
      <c r="A39" s="29"/>
      <c r="B39" s="2">
        <f t="shared" si="3"/>
        <v>79</v>
      </c>
      <c r="C39" s="2">
        <f t="shared" si="4"/>
        <v>81</v>
      </c>
      <c r="D39" s="16">
        <v>2</v>
      </c>
      <c r="E39" s="2"/>
      <c r="F39" s="1"/>
      <c r="H39" s="20" t="s">
        <v>20</v>
      </c>
      <c r="I39" s="25"/>
      <c r="J39" s="20" t="s">
        <v>20</v>
      </c>
    </row>
    <row r="40" spans="1:13">
      <c r="A40" s="29"/>
      <c r="B40" s="2">
        <f t="shared" si="3"/>
        <v>81</v>
      </c>
      <c r="C40" s="2">
        <f t="shared" si="4"/>
        <v>85</v>
      </c>
      <c r="D40" s="16">
        <v>4</v>
      </c>
      <c r="E40" s="2"/>
      <c r="H40" s="20" t="s">
        <v>21</v>
      </c>
      <c r="J40" s="20" t="s">
        <v>88</v>
      </c>
    </row>
    <row r="41" spans="1:13">
      <c r="A41" s="29"/>
      <c r="B41" s="2">
        <f t="shared" si="3"/>
        <v>85</v>
      </c>
      <c r="C41" s="2">
        <f t="shared" si="4"/>
        <v>97</v>
      </c>
      <c r="D41" s="16">
        <v>12</v>
      </c>
      <c r="E41" s="2"/>
      <c r="H41" s="20" t="s">
        <v>22</v>
      </c>
      <c r="J41" s="20" t="s">
        <v>89</v>
      </c>
    </row>
    <row r="42" spans="1:13">
      <c r="A42" s="29"/>
      <c r="B42" s="2">
        <f t="shared" si="3"/>
        <v>97</v>
      </c>
      <c r="C42" s="2">
        <f t="shared" si="4"/>
        <v>112</v>
      </c>
      <c r="D42" s="16">
        <v>15</v>
      </c>
      <c r="E42" s="2" t="s">
        <v>125</v>
      </c>
      <c r="G42" t="s">
        <v>24</v>
      </c>
      <c r="H42" s="20" t="s">
        <v>23</v>
      </c>
      <c r="J42" s="20" t="s">
        <v>90</v>
      </c>
    </row>
    <row r="43" spans="1:13">
      <c r="A43" s="29"/>
      <c r="B43" s="2">
        <f t="shared" si="3"/>
        <v>112</v>
      </c>
      <c r="C43" s="2">
        <f t="shared" si="4"/>
        <v>117</v>
      </c>
      <c r="D43" s="16">
        <v>5</v>
      </c>
      <c r="E43" s="2"/>
      <c r="H43" s="20" t="s">
        <v>26</v>
      </c>
      <c r="J43" s="20" t="s">
        <v>91</v>
      </c>
    </row>
    <row r="44" spans="1:13">
      <c r="A44" s="29"/>
      <c r="B44" s="2">
        <f t="shared" si="3"/>
        <v>117</v>
      </c>
      <c r="C44" s="2">
        <f t="shared" si="4"/>
        <v>126</v>
      </c>
      <c r="D44" s="16">
        <v>9</v>
      </c>
      <c r="E44" s="2" t="s">
        <v>126</v>
      </c>
      <c r="G44" t="s">
        <v>25</v>
      </c>
      <c r="H44" s="20" t="s">
        <v>27</v>
      </c>
      <c r="J44" s="20" t="s">
        <v>92</v>
      </c>
    </row>
    <row r="45" spans="1:13" s="18" customFormat="1" ht="15" thickBot="1">
      <c r="A45" s="30"/>
      <c r="B45" s="17">
        <f t="shared" si="3"/>
        <v>126</v>
      </c>
      <c r="C45" s="17">
        <f t="shared" si="4"/>
        <v>137</v>
      </c>
      <c r="D45" s="19">
        <v>11</v>
      </c>
      <c r="E45" s="17"/>
      <c r="H45" s="22" t="s">
        <v>28</v>
      </c>
      <c r="I45" s="17"/>
      <c r="J45" s="22" t="s">
        <v>28</v>
      </c>
      <c r="K45" s="17"/>
      <c r="L45" s="22"/>
      <c r="M45" s="17"/>
    </row>
    <row r="46" spans="1:13">
      <c r="A46" s="29" t="s">
        <v>141</v>
      </c>
      <c r="B46" s="2">
        <f t="shared" si="3"/>
        <v>137</v>
      </c>
      <c r="C46" s="2">
        <f t="shared" si="4"/>
        <v>138</v>
      </c>
      <c r="D46" s="2">
        <v>1</v>
      </c>
      <c r="E46" s="2"/>
      <c r="G46" t="s">
        <v>136</v>
      </c>
      <c r="H46" s="20" t="s">
        <v>29</v>
      </c>
      <c r="J46" s="23" t="s">
        <v>93</v>
      </c>
      <c r="L46" s="20" t="s">
        <v>102</v>
      </c>
    </row>
    <row r="47" spans="1:13">
      <c r="A47" s="29"/>
      <c r="B47" s="2">
        <f t="shared" si="3"/>
        <v>138</v>
      </c>
      <c r="C47" s="2">
        <f t="shared" si="4"/>
        <v>139</v>
      </c>
      <c r="D47" s="2">
        <v>1</v>
      </c>
      <c r="G47" t="s">
        <v>137</v>
      </c>
      <c r="H47" s="23">
        <v>16</v>
      </c>
      <c r="J47" s="23">
        <v>16</v>
      </c>
      <c r="L47" s="23">
        <v>16</v>
      </c>
    </row>
  </sheetData>
  <mergeCells count="3">
    <mergeCell ref="A11:A14"/>
    <mergeCell ref="A15:A45"/>
    <mergeCell ref="A46:A47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5F3C5-F87A-4B16-9171-D944FE0B550D}">
  <dimension ref="A3:B12"/>
  <sheetViews>
    <sheetView workbookViewId="0">
      <selection activeCell="J21" sqref="J21"/>
    </sheetView>
  </sheetViews>
  <sheetFormatPr defaultRowHeight="14.5"/>
  <sheetData>
    <row r="3" spans="1:2">
      <c r="A3">
        <v>1</v>
      </c>
      <c r="B3" t="s">
        <v>143</v>
      </c>
    </row>
    <row r="9" spans="1:2">
      <c r="A9">
        <v>2</v>
      </c>
      <c r="B9" t="s">
        <v>142</v>
      </c>
    </row>
    <row r="10" spans="1:2">
      <c r="B10" t="s">
        <v>127</v>
      </c>
    </row>
    <row r="11" spans="1:2">
      <c r="B11" t="s">
        <v>128</v>
      </c>
    </row>
    <row r="12" spans="1:2">
      <c r="B12" t="s">
        <v>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54DEE-12DC-4725-A1B7-E844C7D3FD02}">
  <dimension ref="A3:P24"/>
  <sheetViews>
    <sheetView workbookViewId="0">
      <selection activeCell="E13" sqref="E13"/>
    </sheetView>
  </sheetViews>
  <sheetFormatPr defaultRowHeight="14.5"/>
  <cols>
    <col min="1" max="1" width="16.90625" customWidth="1"/>
    <col min="2" max="2" width="16.90625" style="2" customWidth="1"/>
    <col min="3" max="3" width="25.7265625" style="2" bestFit="1" customWidth="1"/>
    <col min="4" max="6" width="16.26953125" style="2" customWidth="1"/>
    <col min="7" max="8" width="10.7265625" style="2" customWidth="1"/>
    <col min="10" max="10" width="12" customWidth="1"/>
    <col min="13" max="13" width="6.453125" customWidth="1"/>
    <col min="14" max="14" width="14.90625" style="2" customWidth="1"/>
  </cols>
  <sheetData>
    <row r="3" spans="1:16">
      <c r="A3" s="26" t="s">
        <v>144</v>
      </c>
      <c r="B3" s="3" t="s">
        <v>145</v>
      </c>
      <c r="C3" s="3"/>
      <c r="D3" s="3" t="s">
        <v>115</v>
      </c>
      <c r="E3" s="3" t="s">
        <v>120</v>
      </c>
      <c r="F3" s="3" t="s">
        <v>114</v>
      </c>
      <c r="G3" s="32" t="s">
        <v>116</v>
      </c>
      <c r="H3" s="32"/>
      <c r="J3" s="3" t="s">
        <v>147</v>
      </c>
      <c r="N3" s="3" t="s">
        <v>146</v>
      </c>
      <c r="O3" s="26" t="s">
        <v>94</v>
      </c>
    </row>
    <row r="4" spans="1:16">
      <c r="A4" s="7">
        <v>45007</v>
      </c>
      <c r="B4" s="8">
        <v>0.71111111111111114</v>
      </c>
      <c r="C4" s="8"/>
      <c r="D4" s="2">
        <v>412.54</v>
      </c>
      <c r="G4" s="3" t="s">
        <v>117</v>
      </c>
      <c r="H4" s="3" t="s">
        <v>118</v>
      </c>
      <c r="I4" s="3" t="s">
        <v>119</v>
      </c>
      <c r="N4" s="2">
        <v>2013</v>
      </c>
      <c r="O4">
        <v>1.81</v>
      </c>
    </row>
    <row r="5" spans="1:16">
      <c r="A5" s="7">
        <v>45008</v>
      </c>
      <c r="B5" s="8">
        <v>0.29375000000000001</v>
      </c>
      <c r="C5" s="8"/>
      <c r="D5" s="2">
        <v>412.59</v>
      </c>
      <c r="H5" s="2">
        <v>9707.5</v>
      </c>
      <c r="N5" s="2">
        <f t="shared" ref="N5:N14" si="0">N4+1</f>
        <v>2014</v>
      </c>
      <c r="O5">
        <v>1.9</v>
      </c>
    </row>
    <row r="6" spans="1:16">
      <c r="A6" s="11">
        <v>45008</v>
      </c>
      <c r="B6" s="12">
        <v>0.52083333333333337</v>
      </c>
      <c r="C6" s="12"/>
      <c r="D6" s="13">
        <v>416.13</v>
      </c>
      <c r="E6" s="13">
        <f>D6-D5</f>
        <v>3.5400000000000205</v>
      </c>
      <c r="F6" s="13">
        <v>3.6</v>
      </c>
      <c r="G6" s="13">
        <v>1.18</v>
      </c>
      <c r="H6" s="14">
        <v>9708.7000000000007</v>
      </c>
      <c r="I6" s="15">
        <f>H6-H5</f>
        <v>1.2000000000007276</v>
      </c>
      <c r="J6" s="27">
        <f>E6/I6</f>
        <v>2.9499999999982283</v>
      </c>
      <c r="N6" s="2">
        <f t="shared" si="0"/>
        <v>2015</v>
      </c>
      <c r="O6">
        <v>1.56</v>
      </c>
    </row>
    <row r="7" spans="1:16">
      <c r="A7" s="7">
        <v>45008</v>
      </c>
      <c r="B7" s="8">
        <v>0.83611111111111114</v>
      </c>
      <c r="C7" s="8"/>
      <c r="D7" s="2">
        <v>420.58</v>
      </c>
      <c r="E7" s="2">
        <f>D7-D5</f>
        <v>7.9900000000000091</v>
      </c>
      <c r="F7" s="2">
        <v>8.1</v>
      </c>
      <c r="H7" s="9">
        <v>9711.2000000000007</v>
      </c>
      <c r="I7" s="10">
        <f>H7-H6</f>
        <v>2.5</v>
      </c>
      <c r="J7" s="27">
        <f>E7/I7</f>
        <v>3.1960000000000037</v>
      </c>
      <c r="N7" s="2">
        <f t="shared" si="0"/>
        <v>2016</v>
      </c>
      <c r="O7">
        <v>1.59</v>
      </c>
    </row>
    <row r="8" spans="1:16">
      <c r="A8" s="7">
        <v>45010</v>
      </c>
      <c r="B8" s="8">
        <v>1.1111111111111112E-2</v>
      </c>
      <c r="C8" s="8"/>
      <c r="D8" s="2">
        <v>428.42</v>
      </c>
      <c r="E8" s="2">
        <f t="shared" ref="E8:E13" si="1">D8-D7</f>
        <v>7.8400000000000318</v>
      </c>
      <c r="F8" s="2">
        <v>7.9</v>
      </c>
      <c r="G8" s="2">
        <v>3.82</v>
      </c>
      <c r="H8" s="9">
        <v>9715</v>
      </c>
      <c r="I8" s="10">
        <f>H8-H7</f>
        <v>3.7999999999992724</v>
      </c>
      <c r="J8" s="27">
        <f t="shared" ref="J8:J13" si="2">E8/I8</f>
        <v>2.0631578947372455</v>
      </c>
      <c r="N8" s="2">
        <f t="shared" si="0"/>
        <v>2017</v>
      </c>
      <c r="O8">
        <v>1.83</v>
      </c>
    </row>
    <row r="9" spans="1:16">
      <c r="A9" s="7">
        <v>45010</v>
      </c>
      <c r="B9" s="8">
        <v>0.93680555555555556</v>
      </c>
      <c r="C9" s="8"/>
      <c r="D9" s="2">
        <v>433.93</v>
      </c>
      <c r="E9" s="2">
        <f t="shared" si="1"/>
        <v>5.5099999999999909</v>
      </c>
      <c r="F9" s="2">
        <v>5.6</v>
      </c>
      <c r="G9" s="2">
        <v>2.94</v>
      </c>
      <c r="H9" s="9">
        <v>9718</v>
      </c>
      <c r="I9" s="10">
        <f>H9-H8</f>
        <v>3</v>
      </c>
      <c r="J9" s="27">
        <f t="shared" si="2"/>
        <v>1.8366666666666636</v>
      </c>
      <c r="N9" s="2">
        <f t="shared" si="0"/>
        <v>2018</v>
      </c>
      <c r="O9">
        <v>1.04</v>
      </c>
    </row>
    <row r="10" spans="1:16">
      <c r="A10" s="7">
        <v>45011</v>
      </c>
      <c r="B10" s="8">
        <v>0.94166666666666676</v>
      </c>
      <c r="C10" s="8"/>
      <c r="D10" s="2">
        <v>438.82</v>
      </c>
      <c r="E10" s="2">
        <f t="shared" si="1"/>
        <v>4.8899999999999864</v>
      </c>
      <c r="F10" s="2">
        <v>4.9000000000000004</v>
      </c>
      <c r="G10" s="2">
        <v>2.86</v>
      </c>
      <c r="H10" s="2">
        <v>9720.7999999999993</v>
      </c>
      <c r="I10" s="10">
        <f t="shared" ref="I10:I11" si="3">H10-H9</f>
        <v>2.7999999999992724</v>
      </c>
      <c r="J10" s="27">
        <f t="shared" si="2"/>
        <v>1.7464285714290204</v>
      </c>
      <c r="N10" s="2">
        <f t="shared" si="0"/>
        <v>2019</v>
      </c>
      <c r="O10">
        <v>1.92</v>
      </c>
    </row>
    <row r="11" spans="1:16">
      <c r="A11" s="7">
        <v>45012</v>
      </c>
      <c r="B11" s="8">
        <v>0.95277777777777783</v>
      </c>
      <c r="C11" t="s">
        <v>148</v>
      </c>
      <c r="D11" s="2">
        <v>446.77</v>
      </c>
      <c r="E11" s="2">
        <f t="shared" si="1"/>
        <v>7.9499999999999886</v>
      </c>
      <c r="F11" s="2">
        <v>1</v>
      </c>
      <c r="G11" s="2">
        <v>3.32</v>
      </c>
      <c r="H11" s="9">
        <v>9724.2099999999991</v>
      </c>
      <c r="I11" s="10">
        <f t="shared" si="3"/>
        <v>3.4099999999998545</v>
      </c>
      <c r="J11" s="27">
        <f t="shared" si="2"/>
        <v>2.3313782991203307</v>
      </c>
      <c r="N11" s="2">
        <f t="shared" si="0"/>
        <v>2020</v>
      </c>
      <c r="O11">
        <v>1.67</v>
      </c>
    </row>
    <row r="12" spans="1:16">
      <c r="A12" s="7">
        <v>45013</v>
      </c>
      <c r="B12" s="2">
        <v>20.29</v>
      </c>
      <c r="C12" t="s">
        <v>149</v>
      </c>
      <c r="D12" s="2">
        <v>450.96</v>
      </c>
      <c r="E12" s="2">
        <f t="shared" si="1"/>
        <v>4.1899999999999977</v>
      </c>
      <c r="F12" s="2">
        <v>2.2000000000000002</v>
      </c>
      <c r="G12" s="2">
        <v>2.2999999999999998</v>
      </c>
      <c r="H12" s="2">
        <v>9727.2000000000007</v>
      </c>
      <c r="I12" s="10">
        <f>H12-H11</f>
        <v>2.9900000000016007</v>
      </c>
      <c r="J12" s="27">
        <f t="shared" si="2"/>
        <v>1.4013377926413895</v>
      </c>
      <c r="N12" s="2">
        <f t="shared" si="0"/>
        <v>2021</v>
      </c>
      <c r="O12">
        <v>1.83</v>
      </c>
    </row>
    <row r="13" spans="1:16">
      <c r="A13" s="7">
        <v>45014</v>
      </c>
      <c r="B13" s="8">
        <v>0.85625000000000007</v>
      </c>
      <c r="D13" s="2">
        <v>453.44</v>
      </c>
      <c r="E13" s="2">
        <f t="shared" si="1"/>
        <v>2.4800000000000182</v>
      </c>
      <c r="F13" s="2">
        <v>1.5</v>
      </c>
      <c r="G13" s="2">
        <v>1.58</v>
      </c>
      <c r="H13" s="2">
        <v>9728.7000000000007</v>
      </c>
      <c r="I13" s="10">
        <f>H13-H12</f>
        <v>1.5</v>
      </c>
      <c r="J13" s="27">
        <f t="shared" si="2"/>
        <v>1.6533333333333455</v>
      </c>
      <c r="N13" s="2">
        <f t="shared" si="0"/>
        <v>2022</v>
      </c>
      <c r="O13">
        <v>2.0699999999999998</v>
      </c>
    </row>
    <row r="14" spans="1:16">
      <c r="N14" s="2">
        <f t="shared" si="0"/>
        <v>2023</v>
      </c>
      <c r="O14">
        <v>0.17199999999999999</v>
      </c>
    </row>
    <row r="15" spans="1:16">
      <c r="N15" s="3" t="s">
        <v>96</v>
      </c>
      <c r="O15" s="5">
        <f>SUM(O4:O14)</f>
        <v>17.391999999999999</v>
      </c>
      <c r="P15" t="s">
        <v>94</v>
      </c>
    </row>
    <row r="16" spans="1:16">
      <c r="N16" s="2" t="s">
        <v>112</v>
      </c>
      <c r="O16">
        <v>17440</v>
      </c>
      <c r="P16" t="s">
        <v>95</v>
      </c>
    </row>
    <row r="17" spans="2:16">
      <c r="N17" s="2" t="s">
        <v>113</v>
      </c>
      <c r="O17" t="e">
        <f>#REF!</f>
        <v>#REF!</v>
      </c>
      <c r="P17" t="s">
        <v>95</v>
      </c>
    </row>
    <row r="18" spans="2:16">
      <c r="N18" s="2" t="s">
        <v>97</v>
      </c>
      <c r="O18" t="e">
        <f>O16-O17</f>
        <v>#REF!</v>
      </c>
      <c r="P18" t="s">
        <v>95</v>
      </c>
    </row>
    <row r="21" spans="2:16">
      <c r="B21" s="3" t="s">
        <v>150</v>
      </c>
      <c r="C21" s="3" t="s">
        <v>151</v>
      </c>
      <c r="D21" s="3" t="s">
        <v>144</v>
      </c>
      <c r="E21" s="3" t="s">
        <v>153</v>
      </c>
    </row>
    <row r="22" spans="2:16">
      <c r="B22" s="2">
        <v>601680011</v>
      </c>
      <c r="C22" s="2" t="s">
        <v>152</v>
      </c>
      <c r="D22" s="2">
        <v>2013</v>
      </c>
      <c r="E22" s="28">
        <v>44567.748553240737</v>
      </c>
    </row>
    <row r="23" spans="2:16">
      <c r="B23" s="2">
        <v>601680011</v>
      </c>
      <c r="C23" s="2" t="s">
        <v>154</v>
      </c>
      <c r="E23" s="28">
        <v>45012.472557870373</v>
      </c>
    </row>
    <row r="24" spans="2:16">
      <c r="B24" s="2">
        <v>605626205</v>
      </c>
      <c r="C24" s="2" t="s">
        <v>10</v>
      </c>
      <c r="E24" s="2" t="s">
        <v>155</v>
      </c>
    </row>
  </sheetData>
  <mergeCells count="1">
    <mergeCell ref="G3:H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5F66A-B155-461C-8288-863B37BC11AC}">
  <dimension ref="C2:O49"/>
  <sheetViews>
    <sheetView tabSelected="1" topLeftCell="A7" workbookViewId="0">
      <selection activeCell="N35" sqref="N35"/>
    </sheetView>
  </sheetViews>
  <sheetFormatPr defaultRowHeight="14.5"/>
  <cols>
    <col min="7" max="7" width="13.453125" bestFit="1" customWidth="1"/>
    <col min="9" max="9" width="17.7265625" bestFit="1" customWidth="1"/>
    <col min="10" max="10" width="40.36328125" bestFit="1" customWidth="1"/>
    <col min="12" max="12" width="40.36328125" bestFit="1" customWidth="1"/>
    <col min="13" max="13" width="9.81640625" bestFit="1" customWidth="1"/>
    <col min="14" max="14" width="39.90625" bestFit="1" customWidth="1"/>
    <col min="15" max="15" width="15.1796875" bestFit="1" customWidth="1"/>
  </cols>
  <sheetData>
    <row r="2" spans="3:15">
      <c r="C2" t="s">
        <v>156</v>
      </c>
    </row>
    <row r="4" spans="3:15">
      <c r="C4" s="33" t="s">
        <v>157</v>
      </c>
    </row>
    <row r="11" spans="3:15">
      <c r="J11" s="20"/>
      <c r="K11" s="2"/>
      <c r="L11" s="20"/>
      <c r="M11" s="2"/>
    </row>
    <row r="12" spans="3:15">
      <c r="D12" s="3" t="s">
        <v>31</v>
      </c>
      <c r="E12" s="3" t="s">
        <v>32</v>
      </c>
      <c r="F12" s="3" t="s">
        <v>33</v>
      </c>
      <c r="G12" s="3" t="s">
        <v>8</v>
      </c>
      <c r="H12" s="3" t="s">
        <v>34</v>
      </c>
      <c r="J12" s="21" t="s">
        <v>186</v>
      </c>
      <c r="K12" s="3"/>
      <c r="L12" s="21" t="s">
        <v>185</v>
      </c>
      <c r="M12" s="3"/>
    </row>
    <row r="13" spans="3:15">
      <c r="C13" s="29" t="s">
        <v>140</v>
      </c>
      <c r="D13" s="2">
        <v>0</v>
      </c>
      <c r="E13" s="2">
        <f t="shared" ref="E13:E49" si="0">D13+F13</f>
        <v>1</v>
      </c>
      <c r="F13" s="2">
        <v>1</v>
      </c>
      <c r="G13" s="2" t="s">
        <v>105</v>
      </c>
      <c r="H13" s="3"/>
      <c r="J13" s="23">
        <v>68</v>
      </c>
      <c r="K13" s="3"/>
      <c r="L13" s="23">
        <v>68</v>
      </c>
      <c r="M13" s="3"/>
      <c r="N13" s="40">
        <v>68</v>
      </c>
    </row>
    <row r="14" spans="3:15">
      <c r="C14" s="29"/>
      <c r="D14" s="2">
        <f>E13</f>
        <v>1</v>
      </c>
      <c r="E14" s="2">
        <f t="shared" si="0"/>
        <v>2</v>
      </c>
      <c r="F14" s="2">
        <v>1</v>
      </c>
      <c r="G14" s="2" t="s">
        <v>130</v>
      </c>
      <c r="H14" s="3"/>
      <c r="I14" s="4">
        <f>SUM(F17:F47)</f>
        <v>125</v>
      </c>
      <c r="J14" s="23" t="s">
        <v>131</v>
      </c>
      <c r="K14" s="2">
        <v>125</v>
      </c>
      <c r="L14" s="23">
        <v>55</v>
      </c>
      <c r="M14" s="2">
        <v>85</v>
      </c>
      <c r="N14" t="s">
        <v>182</v>
      </c>
      <c r="O14">
        <v>15</v>
      </c>
    </row>
    <row r="15" spans="3:15">
      <c r="C15" s="29"/>
      <c r="D15" s="2">
        <f t="shared" ref="D15:D49" si="1">E14</f>
        <v>2</v>
      </c>
      <c r="E15" s="2">
        <f t="shared" si="0"/>
        <v>4</v>
      </c>
      <c r="F15" s="2">
        <v>2</v>
      </c>
      <c r="G15" s="42" t="s">
        <v>193</v>
      </c>
      <c r="H15" s="3"/>
      <c r="J15" s="23" t="s">
        <v>132</v>
      </c>
      <c r="K15" s="2" t="s">
        <v>138</v>
      </c>
      <c r="L15" s="23" t="s">
        <v>158</v>
      </c>
      <c r="M15" s="2"/>
      <c r="N15" t="s">
        <v>183</v>
      </c>
    </row>
    <row r="16" spans="3:15" ht="15" thickBot="1">
      <c r="C16" s="30"/>
      <c r="D16" s="17">
        <f t="shared" si="1"/>
        <v>4</v>
      </c>
      <c r="E16" s="17">
        <f t="shared" si="0"/>
        <v>12</v>
      </c>
      <c r="F16" s="17">
        <v>8</v>
      </c>
      <c r="G16" s="17" t="s">
        <v>123</v>
      </c>
      <c r="H16" s="18"/>
      <c r="I16" s="18" t="s">
        <v>111</v>
      </c>
      <c r="J16" s="22" t="s">
        <v>107</v>
      </c>
      <c r="K16" s="17"/>
      <c r="L16" s="22" t="s">
        <v>159</v>
      </c>
      <c r="M16" s="17">
        <v>601680011</v>
      </c>
      <c r="N16" s="22" t="s">
        <v>180</v>
      </c>
      <c r="O16" s="18"/>
    </row>
    <row r="17" spans="3:15">
      <c r="C17" s="31" t="s">
        <v>139</v>
      </c>
      <c r="D17" s="2">
        <f t="shared" si="1"/>
        <v>12</v>
      </c>
      <c r="E17" s="2">
        <f t="shared" si="0"/>
        <v>15</v>
      </c>
      <c r="F17" s="16">
        <v>3</v>
      </c>
      <c r="G17" s="2"/>
      <c r="J17" s="20" t="s">
        <v>108</v>
      </c>
      <c r="K17" s="2"/>
      <c r="L17" s="35">
        <v>3.3764004629629629</v>
      </c>
      <c r="M17" s="2"/>
      <c r="N17" s="20" t="s">
        <v>104</v>
      </c>
      <c r="O17" s="2" t="s">
        <v>100</v>
      </c>
    </row>
    <row r="18" spans="3:15">
      <c r="C18" s="29"/>
      <c r="D18" s="2">
        <f t="shared" si="1"/>
        <v>15</v>
      </c>
      <c r="E18" s="2">
        <f t="shared" si="0"/>
        <v>31</v>
      </c>
      <c r="F18" s="16">
        <v>16</v>
      </c>
      <c r="G18" s="2" t="s">
        <v>124</v>
      </c>
      <c r="I18" t="s">
        <v>10</v>
      </c>
      <c r="J18" s="20" t="s">
        <v>9</v>
      </c>
      <c r="K18" s="2"/>
      <c r="L18" s="20" t="s">
        <v>160</v>
      </c>
      <c r="M18" s="2"/>
    </row>
    <row r="19" spans="3:15">
      <c r="C19" s="29"/>
      <c r="D19" s="2">
        <f t="shared" si="1"/>
        <v>31</v>
      </c>
      <c r="E19" s="2">
        <f t="shared" si="0"/>
        <v>33</v>
      </c>
      <c r="F19" s="16">
        <v>2</v>
      </c>
      <c r="G19" s="2" t="s">
        <v>38</v>
      </c>
      <c r="H19" s="1" t="s">
        <v>18</v>
      </c>
      <c r="I19" t="s">
        <v>161</v>
      </c>
      <c r="J19" s="20" t="s">
        <v>11</v>
      </c>
      <c r="K19" s="2"/>
      <c r="L19" s="20" t="s">
        <v>162</v>
      </c>
      <c r="M19" s="2">
        <v>31.4</v>
      </c>
    </row>
    <row r="20" spans="3:15">
      <c r="C20" s="29"/>
      <c r="D20" s="2">
        <f t="shared" si="1"/>
        <v>33</v>
      </c>
      <c r="E20" s="2">
        <f t="shared" si="0"/>
        <v>35</v>
      </c>
      <c r="F20" s="16">
        <v>2</v>
      </c>
      <c r="G20" s="2" t="s">
        <v>65</v>
      </c>
      <c r="H20" s="1" t="s">
        <v>18</v>
      </c>
      <c r="I20" t="s">
        <v>67</v>
      </c>
      <c r="J20" s="20" t="s">
        <v>12</v>
      </c>
      <c r="K20" s="2"/>
      <c r="L20" s="20" t="s">
        <v>163</v>
      </c>
      <c r="M20" s="2"/>
    </row>
    <row r="21" spans="3:15">
      <c r="C21" s="29"/>
      <c r="D21" s="2">
        <f t="shared" si="1"/>
        <v>35</v>
      </c>
      <c r="E21" s="2">
        <f t="shared" si="0"/>
        <v>37</v>
      </c>
      <c r="F21" s="16">
        <v>2</v>
      </c>
      <c r="G21" s="2" t="s">
        <v>3</v>
      </c>
      <c r="H21" s="1" t="s">
        <v>18</v>
      </c>
      <c r="I21" t="s">
        <v>67</v>
      </c>
      <c r="J21" s="20" t="s">
        <v>13</v>
      </c>
      <c r="K21" s="2"/>
      <c r="L21" s="20" t="s">
        <v>164</v>
      </c>
      <c r="M21" s="2"/>
    </row>
    <row r="22" spans="3:15">
      <c r="C22" s="29"/>
      <c r="D22" s="2">
        <f t="shared" si="1"/>
        <v>37</v>
      </c>
      <c r="E22" s="2">
        <f t="shared" si="0"/>
        <v>39</v>
      </c>
      <c r="F22" s="16">
        <v>2</v>
      </c>
      <c r="G22" s="2" t="s">
        <v>4</v>
      </c>
      <c r="H22" s="1" t="s">
        <v>18</v>
      </c>
      <c r="I22" t="s">
        <v>67</v>
      </c>
      <c r="J22" s="20" t="s">
        <v>14</v>
      </c>
      <c r="K22" s="2"/>
      <c r="L22" s="20" t="s">
        <v>165</v>
      </c>
      <c r="M22" s="2"/>
    </row>
    <row r="23" spans="3:15">
      <c r="C23" s="29"/>
      <c r="D23" s="2">
        <f t="shared" si="1"/>
        <v>39</v>
      </c>
      <c r="E23" s="2">
        <f t="shared" si="0"/>
        <v>41</v>
      </c>
      <c r="F23" s="16">
        <v>2</v>
      </c>
      <c r="G23" s="2" t="s">
        <v>64</v>
      </c>
      <c r="H23" s="1" t="s">
        <v>18</v>
      </c>
      <c r="I23" t="s">
        <v>68</v>
      </c>
      <c r="J23" s="20" t="s">
        <v>15</v>
      </c>
      <c r="K23" s="2"/>
      <c r="L23" s="38" t="s">
        <v>178</v>
      </c>
      <c r="M23" s="2"/>
    </row>
    <row r="24" spans="3:15">
      <c r="C24" s="29"/>
      <c r="D24" s="2">
        <f t="shared" si="1"/>
        <v>41</v>
      </c>
      <c r="E24" s="2">
        <f t="shared" si="0"/>
        <v>43</v>
      </c>
      <c r="F24" s="16">
        <v>2</v>
      </c>
      <c r="G24" s="2" t="s">
        <v>5</v>
      </c>
      <c r="H24" s="1" t="s">
        <v>18</v>
      </c>
      <c r="I24" t="s">
        <v>68</v>
      </c>
      <c r="J24" s="20" t="s">
        <v>16</v>
      </c>
      <c r="K24" s="2"/>
      <c r="L24" s="20" t="s">
        <v>166</v>
      </c>
      <c r="M24" s="2"/>
    </row>
    <row r="25" spans="3:15">
      <c r="C25" s="29"/>
      <c r="D25" s="2">
        <f t="shared" si="1"/>
        <v>43</v>
      </c>
      <c r="E25" s="2">
        <f t="shared" si="0"/>
        <v>45</v>
      </c>
      <c r="F25" s="16">
        <v>2</v>
      </c>
      <c r="G25" s="2" t="s">
        <v>6</v>
      </c>
      <c r="H25" s="1" t="s">
        <v>18</v>
      </c>
      <c r="I25" t="s">
        <v>68</v>
      </c>
      <c r="J25" s="20" t="s">
        <v>17</v>
      </c>
      <c r="K25" s="2"/>
      <c r="L25" s="20" t="s">
        <v>165</v>
      </c>
      <c r="M25" s="2"/>
    </row>
    <row r="26" spans="3:15">
      <c r="C26" s="29"/>
      <c r="D26" s="2">
        <f t="shared" si="1"/>
        <v>45</v>
      </c>
      <c r="E26" s="2">
        <f t="shared" si="0"/>
        <v>47</v>
      </c>
      <c r="F26" s="16">
        <v>2</v>
      </c>
      <c r="G26" s="2" t="s">
        <v>54</v>
      </c>
      <c r="H26" s="1" t="s">
        <v>18</v>
      </c>
      <c r="I26" t="s">
        <v>70</v>
      </c>
      <c r="J26" s="20" t="s">
        <v>30</v>
      </c>
      <c r="K26" s="2"/>
      <c r="L26" s="38" t="s">
        <v>179</v>
      </c>
      <c r="M26" s="2"/>
    </row>
    <row r="27" spans="3:15">
      <c r="C27" s="29"/>
      <c r="D27" s="2">
        <f t="shared" si="1"/>
        <v>47</v>
      </c>
      <c r="E27" s="2">
        <f t="shared" si="0"/>
        <v>49</v>
      </c>
      <c r="F27" s="16">
        <v>2</v>
      </c>
      <c r="G27" s="2" t="s">
        <v>52</v>
      </c>
      <c r="H27" s="1" t="s">
        <v>18</v>
      </c>
      <c r="I27" t="s">
        <v>70</v>
      </c>
      <c r="J27" s="20" t="s">
        <v>49</v>
      </c>
      <c r="K27" s="2"/>
      <c r="L27" s="20" t="s">
        <v>167</v>
      </c>
      <c r="M27" s="2"/>
    </row>
    <row r="28" spans="3:15">
      <c r="C28" s="29"/>
      <c r="D28" s="2">
        <f t="shared" si="1"/>
        <v>49</v>
      </c>
      <c r="E28" s="2">
        <f t="shared" si="0"/>
        <v>51</v>
      </c>
      <c r="F28" s="16">
        <v>2</v>
      </c>
      <c r="G28" s="2" t="s">
        <v>53</v>
      </c>
      <c r="H28" s="1" t="s">
        <v>18</v>
      </c>
      <c r="I28" t="s">
        <v>70</v>
      </c>
      <c r="J28" s="20" t="s">
        <v>49</v>
      </c>
      <c r="K28" s="2"/>
      <c r="L28" s="20"/>
      <c r="M28" s="2"/>
    </row>
    <row r="29" spans="3:15">
      <c r="C29" s="29"/>
      <c r="D29" s="2">
        <f t="shared" si="1"/>
        <v>51</v>
      </c>
      <c r="E29" s="2">
        <f t="shared" si="0"/>
        <v>53</v>
      </c>
      <c r="F29" s="16">
        <v>2</v>
      </c>
      <c r="G29" s="2" t="s">
        <v>55</v>
      </c>
      <c r="H29" s="1" t="s">
        <v>18</v>
      </c>
      <c r="I29" t="s">
        <v>69</v>
      </c>
      <c r="J29" s="20" t="s">
        <v>50</v>
      </c>
      <c r="K29" s="2"/>
      <c r="L29" s="20" t="s">
        <v>168</v>
      </c>
      <c r="M29" s="2">
        <v>234.9</v>
      </c>
    </row>
    <row r="30" spans="3:15">
      <c r="C30" s="29"/>
      <c r="D30" s="2">
        <f t="shared" si="1"/>
        <v>53</v>
      </c>
      <c r="E30" s="2">
        <f t="shared" si="0"/>
        <v>55</v>
      </c>
      <c r="F30" s="16">
        <v>2</v>
      </c>
      <c r="G30" s="2" t="s">
        <v>57</v>
      </c>
      <c r="H30" s="1" t="s">
        <v>18</v>
      </c>
      <c r="I30" t="s">
        <v>69</v>
      </c>
      <c r="J30" s="20" t="s">
        <v>14</v>
      </c>
      <c r="K30" s="2"/>
      <c r="L30" s="20" t="s">
        <v>167</v>
      </c>
      <c r="M30" s="2"/>
    </row>
    <row r="31" spans="3:15">
      <c r="C31" s="29"/>
      <c r="D31" s="2">
        <f t="shared" si="1"/>
        <v>55</v>
      </c>
      <c r="E31" s="2">
        <f t="shared" si="0"/>
        <v>57</v>
      </c>
      <c r="F31" s="16">
        <v>2</v>
      </c>
      <c r="G31" s="2" t="s">
        <v>56</v>
      </c>
      <c r="H31" s="1" t="s">
        <v>18</v>
      </c>
      <c r="I31" t="s">
        <v>69</v>
      </c>
      <c r="J31" s="20" t="s">
        <v>49</v>
      </c>
      <c r="K31" s="2"/>
      <c r="L31" s="20"/>
      <c r="M31" s="2"/>
    </row>
    <row r="32" spans="3:15">
      <c r="C32" s="29"/>
      <c r="D32" s="2">
        <f t="shared" si="1"/>
        <v>57</v>
      </c>
      <c r="E32" s="2">
        <f t="shared" si="0"/>
        <v>59</v>
      </c>
      <c r="F32" s="16">
        <v>2</v>
      </c>
      <c r="G32" s="2" t="s">
        <v>58</v>
      </c>
      <c r="H32" s="1" t="s">
        <v>7</v>
      </c>
      <c r="I32" t="s">
        <v>71</v>
      </c>
      <c r="J32" s="20" t="s">
        <v>51</v>
      </c>
      <c r="K32" s="2"/>
      <c r="L32" s="36" t="s">
        <v>169</v>
      </c>
      <c r="M32" s="2">
        <v>50</v>
      </c>
    </row>
    <row r="33" spans="3:14">
      <c r="C33" s="29"/>
      <c r="D33" s="2">
        <f t="shared" si="1"/>
        <v>59</v>
      </c>
      <c r="E33" s="2">
        <f t="shared" si="0"/>
        <v>61</v>
      </c>
      <c r="F33" s="16">
        <v>2</v>
      </c>
      <c r="G33" s="2" t="s">
        <v>59</v>
      </c>
      <c r="H33" s="1" t="s">
        <v>84</v>
      </c>
      <c r="I33" t="s">
        <v>72</v>
      </c>
      <c r="J33" s="20" t="s">
        <v>40</v>
      </c>
      <c r="K33" s="2"/>
      <c r="L33" s="20" t="s">
        <v>170</v>
      </c>
      <c r="M33" s="2">
        <v>158</v>
      </c>
    </row>
    <row r="34" spans="3:14">
      <c r="C34" s="29"/>
      <c r="D34" s="2">
        <f t="shared" si="1"/>
        <v>61</v>
      </c>
      <c r="E34" s="2">
        <f t="shared" si="0"/>
        <v>63</v>
      </c>
      <c r="F34" s="16">
        <v>2</v>
      </c>
      <c r="G34" s="2" t="s">
        <v>60</v>
      </c>
      <c r="H34" s="1" t="s">
        <v>7</v>
      </c>
      <c r="I34" t="s">
        <v>71</v>
      </c>
      <c r="J34" s="20" t="s">
        <v>49</v>
      </c>
      <c r="K34" s="2"/>
      <c r="L34" s="20" t="s">
        <v>171</v>
      </c>
      <c r="M34" s="2"/>
    </row>
    <row r="35" spans="3:14">
      <c r="C35" s="29"/>
      <c r="D35" s="2">
        <f t="shared" si="1"/>
        <v>63</v>
      </c>
      <c r="E35" s="2">
        <f t="shared" si="0"/>
        <v>65</v>
      </c>
      <c r="F35" s="16">
        <v>2</v>
      </c>
      <c r="G35" s="2" t="s">
        <v>61</v>
      </c>
      <c r="I35" t="s">
        <v>72</v>
      </c>
      <c r="J35" s="20" t="s">
        <v>49</v>
      </c>
      <c r="K35" s="2"/>
      <c r="L35" s="20"/>
      <c r="M35" s="2"/>
    </row>
    <row r="36" spans="3:14">
      <c r="C36" s="29"/>
      <c r="D36" s="2">
        <f t="shared" si="1"/>
        <v>65</v>
      </c>
      <c r="E36" s="2">
        <f t="shared" si="0"/>
        <v>67</v>
      </c>
      <c r="F36" s="16">
        <v>2</v>
      </c>
      <c r="G36" s="2" t="s">
        <v>62</v>
      </c>
      <c r="H36" s="1" t="s">
        <v>7</v>
      </c>
      <c r="I36" t="s">
        <v>71</v>
      </c>
      <c r="J36" s="20" t="s">
        <v>49</v>
      </c>
      <c r="K36" s="2"/>
      <c r="L36" s="20"/>
      <c r="M36" s="2"/>
    </row>
    <row r="37" spans="3:14">
      <c r="C37" s="29"/>
      <c r="D37" s="2">
        <f t="shared" si="1"/>
        <v>67</v>
      </c>
      <c r="E37" s="2">
        <f t="shared" si="0"/>
        <v>69</v>
      </c>
      <c r="F37" s="16">
        <v>2</v>
      </c>
      <c r="G37" s="2" t="s">
        <v>63</v>
      </c>
      <c r="I37" t="s">
        <v>72</v>
      </c>
      <c r="J37" s="20" t="s">
        <v>49</v>
      </c>
      <c r="K37" s="2"/>
      <c r="L37" s="20"/>
      <c r="M37" s="2"/>
    </row>
    <row r="38" spans="3:14">
      <c r="C38" s="29"/>
      <c r="D38" s="2">
        <f t="shared" si="1"/>
        <v>69</v>
      </c>
      <c r="E38" s="2">
        <f t="shared" si="0"/>
        <v>71</v>
      </c>
      <c r="F38" s="16">
        <v>2</v>
      </c>
      <c r="G38" s="2" t="s">
        <v>66</v>
      </c>
      <c r="H38" s="1" t="s">
        <v>7</v>
      </c>
      <c r="I38" t="s">
        <v>73</v>
      </c>
      <c r="J38" s="20" t="s">
        <v>19</v>
      </c>
      <c r="K38" s="25"/>
      <c r="L38" s="37" t="s">
        <v>172</v>
      </c>
      <c r="M38" s="25">
        <v>8.17</v>
      </c>
    </row>
    <row r="39" spans="3:14">
      <c r="C39" s="29"/>
      <c r="D39" s="2">
        <f t="shared" si="1"/>
        <v>71</v>
      </c>
      <c r="E39" s="2">
        <f t="shared" si="0"/>
        <v>75</v>
      </c>
      <c r="F39" s="16">
        <v>4</v>
      </c>
      <c r="G39" s="2" t="s">
        <v>39</v>
      </c>
      <c r="H39" s="1" t="s">
        <v>18</v>
      </c>
      <c r="I39" t="s">
        <v>74</v>
      </c>
      <c r="J39" s="20" t="s">
        <v>44</v>
      </c>
      <c r="K39" s="25">
        <v>96973</v>
      </c>
      <c r="L39" s="20" t="s">
        <v>173</v>
      </c>
      <c r="M39" s="25">
        <v>8.1</v>
      </c>
    </row>
    <row r="40" spans="3:14">
      <c r="C40" s="29"/>
      <c r="D40" s="2">
        <f t="shared" si="1"/>
        <v>75</v>
      </c>
      <c r="E40" s="2">
        <f t="shared" si="0"/>
        <v>79</v>
      </c>
      <c r="F40" s="16">
        <v>4</v>
      </c>
      <c r="G40" s="2" t="s">
        <v>47</v>
      </c>
      <c r="H40" s="1"/>
      <c r="I40" s="1" t="s">
        <v>48</v>
      </c>
      <c r="J40" s="20" t="s">
        <v>43</v>
      </c>
      <c r="K40" s="25"/>
      <c r="L40" s="41" t="s">
        <v>174</v>
      </c>
      <c r="M40" s="25">
        <v>10</v>
      </c>
    </row>
    <row r="41" spans="3:14">
      <c r="C41" s="29"/>
      <c r="D41" s="2">
        <f t="shared" si="1"/>
        <v>79</v>
      </c>
      <c r="E41" s="2">
        <f t="shared" si="0"/>
        <v>81</v>
      </c>
      <c r="F41" s="16">
        <v>2</v>
      </c>
      <c r="G41" s="2"/>
      <c r="H41" s="1"/>
      <c r="J41" s="20" t="s">
        <v>20</v>
      </c>
      <c r="K41" s="25"/>
      <c r="L41" s="38" t="s">
        <v>175</v>
      </c>
      <c r="M41" s="25"/>
    </row>
    <row r="42" spans="3:14">
      <c r="C42" s="29"/>
      <c r="D42" s="2">
        <f t="shared" si="1"/>
        <v>81</v>
      </c>
      <c r="E42" s="2">
        <f t="shared" si="0"/>
        <v>85</v>
      </c>
      <c r="F42" s="16">
        <v>4</v>
      </c>
      <c r="G42" s="2"/>
      <c r="J42" s="20" t="s">
        <v>21</v>
      </c>
      <c r="K42" s="2"/>
      <c r="L42" s="20" t="s">
        <v>176</v>
      </c>
      <c r="M42" s="2"/>
    </row>
    <row r="43" spans="3:14">
      <c r="C43" s="29"/>
      <c r="D43" s="2">
        <f t="shared" si="1"/>
        <v>85</v>
      </c>
      <c r="E43" s="2">
        <f t="shared" si="0"/>
        <v>97</v>
      </c>
      <c r="F43" s="16">
        <v>12</v>
      </c>
      <c r="G43" s="2"/>
      <c r="J43" s="20" t="s">
        <v>22</v>
      </c>
      <c r="K43" s="2"/>
      <c r="L43" s="20" t="s">
        <v>177</v>
      </c>
      <c r="M43" s="2"/>
    </row>
    <row r="44" spans="3:14">
      <c r="C44" s="29"/>
      <c r="D44" s="2">
        <f t="shared" si="1"/>
        <v>97</v>
      </c>
      <c r="E44" s="2">
        <f t="shared" si="0"/>
        <v>112</v>
      </c>
      <c r="F44" s="16">
        <v>15</v>
      </c>
      <c r="G44" s="2" t="s">
        <v>125</v>
      </c>
      <c r="I44" t="s">
        <v>24</v>
      </c>
      <c r="J44" s="20" t="s">
        <v>23</v>
      </c>
      <c r="K44" s="2"/>
      <c r="L44" s="20"/>
      <c r="M44" s="2"/>
    </row>
    <row r="45" spans="3:14">
      <c r="C45" s="29"/>
      <c r="D45" s="2">
        <f t="shared" si="1"/>
        <v>112</v>
      </c>
      <c r="E45" s="2">
        <f t="shared" si="0"/>
        <v>117</v>
      </c>
      <c r="F45" s="16">
        <v>5</v>
      </c>
      <c r="G45" s="2"/>
      <c r="J45" s="20" t="s">
        <v>26</v>
      </c>
      <c r="K45" s="2"/>
      <c r="L45" s="20"/>
      <c r="M45" s="2"/>
    </row>
    <row r="46" spans="3:14">
      <c r="C46" s="29"/>
      <c r="D46" s="2">
        <f t="shared" si="1"/>
        <v>117</v>
      </c>
      <c r="E46" s="2">
        <f t="shared" si="0"/>
        <v>126</v>
      </c>
      <c r="F46" s="16">
        <v>9</v>
      </c>
      <c r="G46" s="2" t="s">
        <v>126</v>
      </c>
      <c r="I46" t="s">
        <v>25</v>
      </c>
      <c r="J46" s="20" t="s">
        <v>27</v>
      </c>
      <c r="K46" s="2"/>
      <c r="L46" s="20"/>
      <c r="M46" s="2"/>
    </row>
    <row r="47" spans="3:14" ht="15" thickBot="1">
      <c r="C47" s="30"/>
      <c r="D47" s="17">
        <f t="shared" si="1"/>
        <v>126</v>
      </c>
      <c r="E47" s="17">
        <f t="shared" si="0"/>
        <v>137</v>
      </c>
      <c r="F47" s="19">
        <v>11</v>
      </c>
      <c r="G47" s="17"/>
      <c r="H47" s="18"/>
      <c r="I47" s="18"/>
      <c r="J47" s="22" t="s">
        <v>28</v>
      </c>
      <c r="K47" s="17"/>
      <c r="L47" s="22"/>
      <c r="M47" s="17"/>
    </row>
    <row r="48" spans="3:14">
      <c r="C48" s="29" t="s">
        <v>141</v>
      </c>
      <c r="D48" s="2">
        <f t="shared" si="1"/>
        <v>137</v>
      </c>
      <c r="E48" s="2">
        <f t="shared" si="0"/>
        <v>138</v>
      </c>
      <c r="F48" s="2">
        <v>1</v>
      </c>
      <c r="G48" s="2"/>
      <c r="I48" t="s">
        <v>136</v>
      </c>
      <c r="J48" s="20" t="s">
        <v>29</v>
      </c>
      <c r="K48" s="2"/>
      <c r="L48" s="20" t="s">
        <v>181</v>
      </c>
      <c r="M48" s="2"/>
      <c r="N48" t="s">
        <v>184</v>
      </c>
    </row>
    <row r="49" spans="3:14">
      <c r="C49" s="29"/>
      <c r="D49" s="2">
        <f t="shared" si="1"/>
        <v>138</v>
      </c>
      <c r="E49" s="2">
        <f t="shared" si="0"/>
        <v>139</v>
      </c>
      <c r="F49" s="2">
        <v>1</v>
      </c>
      <c r="I49" t="s">
        <v>137</v>
      </c>
      <c r="J49" s="23">
        <v>16</v>
      </c>
      <c r="K49" s="2"/>
      <c r="L49" s="39">
        <v>16</v>
      </c>
      <c r="M49" s="2"/>
      <c r="N49">
        <v>16</v>
      </c>
    </row>
  </sheetData>
  <mergeCells count="3">
    <mergeCell ref="C13:C16"/>
    <mergeCell ref="C17:C47"/>
    <mergeCell ref="C48:C4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2AAE7-335C-4F92-ADF4-7A55F734826B}">
  <dimension ref="C3:C9"/>
  <sheetViews>
    <sheetView workbookViewId="0">
      <selection activeCell="F11" sqref="F11"/>
    </sheetView>
  </sheetViews>
  <sheetFormatPr defaultRowHeight="14.5"/>
  <sheetData>
    <row r="3" spans="3:3">
      <c r="C3" t="s">
        <v>187</v>
      </c>
    </row>
    <row r="4" spans="3:3">
      <c r="C4" t="s">
        <v>157</v>
      </c>
    </row>
    <row r="5" spans="3:3">
      <c r="C5" t="s">
        <v>188</v>
      </c>
    </row>
    <row r="6" spans="3:3">
      <c r="C6" t="s">
        <v>189</v>
      </c>
    </row>
    <row r="7" spans="3:3">
      <c r="C7" t="s">
        <v>190</v>
      </c>
    </row>
    <row r="8" spans="3:3">
      <c r="C8" t="s">
        <v>191</v>
      </c>
    </row>
    <row r="9" spans="3:3">
      <c r="C9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Responses</vt:lpstr>
      <vt:lpstr>Requests</vt:lpstr>
      <vt:lpstr>Measurements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Veer</dc:creator>
  <cp:lastModifiedBy>Erik Veer</cp:lastModifiedBy>
  <dcterms:created xsi:type="dcterms:W3CDTF">2015-06-05T18:17:20Z</dcterms:created>
  <dcterms:modified xsi:type="dcterms:W3CDTF">2023-03-30T18:48:04Z</dcterms:modified>
</cp:coreProperties>
</file>