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170" yWindow="5190" windowWidth="10830" windowHeight="4665"/>
  </bookViews>
  <sheets>
    <sheet name="Plumrose Group" sheetId="5" r:id="rId1"/>
    <sheet name="Por modelo" sheetId="6" r:id="rId2"/>
    <sheet name="Por localidad" sheetId="7" r:id="rId3"/>
    <sheet name="ImprxUnidad" sheetId="8" r:id="rId4"/>
    <sheet name="ImprxLocalidad" sheetId="11" r:id="rId5"/>
    <sheet name="Lexmark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4" hidden="1">ImprxLocalidad!#REF!</definedName>
    <definedName name="_xlnm._FilterDatabase" localSheetId="3" hidden="1">ImprxUnidad!#REF!</definedName>
    <definedName name="_xlnm._FilterDatabase" localSheetId="5" hidden="1">Lexmark!#REF!</definedName>
    <definedName name="_xlnm._FilterDatabase" localSheetId="0" hidden="1">'Plumrose Group'!#REF!</definedName>
    <definedName name="_xlnm._FilterDatabase" localSheetId="2" hidden="1">'Por localidad'!#REF!</definedName>
    <definedName name="_xlnm._FilterDatabase" localSheetId="1" hidden="1">'Por modelo'!#REF!</definedName>
    <definedName name="_xlnm.Print_Titles" localSheetId="4">ImprxLocalidad!$1:$3</definedName>
    <definedName name="_xlnm.Print_Titles" localSheetId="3">ImprxUnidad!$1:$3</definedName>
    <definedName name="_xlnm.Print_Titles" localSheetId="5">Lexmark!$1:$3</definedName>
    <definedName name="_xlnm.Print_Titles" localSheetId="0">'Plumrose Group'!$1:$3</definedName>
    <definedName name="_xlnm.Print_Titles" localSheetId="2">'Por localidad'!$1:$3</definedName>
    <definedName name="_xlnm.Print_Titles" localSheetId="1">'Por modelo'!$1:$3</definedName>
  </definedNames>
  <calcPr calcId="145621"/>
</workbook>
</file>

<file path=xl/calcChain.xml><?xml version="1.0" encoding="utf-8"?>
<calcChain xmlns="http://schemas.openxmlformats.org/spreadsheetml/2006/main">
  <c r="N78" i="8" l="1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L16" i="5"/>
  <c r="L15" i="5"/>
  <c r="H57" i="8" l="1"/>
  <c r="F15" i="5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F17" i="5"/>
  <c r="F16" i="5"/>
  <c r="L9" i="7" l="1"/>
  <c r="L21" i="7"/>
  <c r="L20" i="7"/>
  <c r="L19" i="7"/>
  <c r="L18" i="7"/>
  <c r="L17" i="7"/>
  <c r="L16" i="7"/>
  <c r="L15" i="7"/>
  <c r="L14" i="7"/>
  <c r="L13" i="7"/>
  <c r="L12" i="7"/>
  <c r="L10" i="7"/>
  <c r="L8" i="7"/>
  <c r="L7" i="7"/>
  <c r="L6" i="7"/>
  <c r="E6" i="7"/>
  <c r="N27" i="6"/>
  <c r="L11" i="5"/>
  <c r="L10" i="5"/>
  <c r="L8" i="5"/>
  <c r="L7" i="5"/>
  <c r="F11" i="5" l="1"/>
  <c r="F10" i="5"/>
  <c r="F8" i="5"/>
  <c r="F7" i="5"/>
  <c r="G27" i="6" l="1"/>
  <c r="K16" i="5" l="1"/>
  <c r="K15" i="5"/>
  <c r="K8" i="5"/>
  <c r="K7" i="5"/>
  <c r="K11" i="5"/>
  <c r="K10" i="5"/>
  <c r="E60" i="11" l="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E60" i="8"/>
  <c r="F60" i="8"/>
  <c r="H60" i="8"/>
  <c r="I60" i="8"/>
  <c r="J60" i="8"/>
  <c r="K60" i="8"/>
  <c r="L60" i="8"/>
  <c r="M60" i="8"/>
  <c r="O60" i="8"/>
  <c r="P60" i="8"/>
  <c r="Q60" i="8"/>
  <c r="T60" i="11" l="1"/>
  <c r="R60" i="8"/>
  <c r="E52" i="11" l="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 l="1"/>
  <c r="Q52" i="8"/>
  <c r="P52" i="8"/>
  <c r="O52" i="8"/>
  <c r="M52" i="8"/>
  <c r="L52" i="8"/>
  <c r="K52" i="8"/>
  <c r="J52" i="8"/>
  <c r="I52" i="8"/>
  <c r="H52" i="8"/>
  <c r="F52" i="8"/>
  <c r="E52" i="8"/>
  <c r="R52" i="8" l="1"/>
  <c r="F14" i="5" l="1"/>
  <c r="L13" i="6"/>
  <c r="Q15" i="6" l="1"/>
  <c r="P15" i="6"/>
  <c r="O15" i="6"/>
  <c r="N15" i="6"/>
  <c r="M15" i="6"/>
  <c r="L15" i="6"/>
  <c r="K15" i="6"/>
  <c r="J15" i="6"/>
  <c r="I15" i="6"/>
  <c r="H15" i="6"/>
  <c r="G15" i="6"/>
  <c r="F15" i="6"/>
  <c r="E15" i="6"/>
  <c r="R15" i="6" l="1"/>
  <c r="N26" i="5" l="1"/>
  <c r="O26" i="5" l="1"/>
  <c r="O27" i="5"/>
  <c r="M26" i="5" l="1"/>
  <c r="G26" i="5" l="1"/>
  <c r="E26" i="5" l="1"/>
  <c r="D26" i="5" l="1"/>
  <c r="C26" i="5" l="1"/>
  <c r="P26" i="5" s="1"/>
  <c r="L26" i="5" l="1"/>
  <c r="K26" i="5"/>
  <c r="J26" i="5"/>
  <c r="I26" i="5"/>
  <c r="H26" i="5"/>
  <c r="F26" i="5"/>
  <c r="S7" i="11" l="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3" i="11"/>
  <c r="S54" i="11"/>
  <c r="S55" i="11"/>
  <c r="S56" i="11"/>
  <c r="S57" i="11"/>
  <c r="S58" i="11"/>
  <c r="S59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3" i="11"/>
  <c r="R54" i="11"/>
  <c r="R55" i="11"/>
  <c r="R56" i="11"/>
  <c r="R57" i="11"/>
  <c r="R58" i="11"/>
  <c r="R59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3" i="11"/>
  <c r="Q54" i="11"/>
  <c r="Q55" i="11"/>
  <c r="Q56" i="11"/>
  <c r="Q57" i="11"/>
  <c r="Q58" i="11"/>
  <c r="Q59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3" i="11"/>
  <c r="P54" i="11"/>
  <c r="P55" i="11"/>
  <c r="P56" i="11"/>
  <c r="P57" i="11"/>
  <c r="P58" i="11"/>
  <c r="P59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6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59" i="11"/>
  <c r="O58" i="11"/>
  <c r="O57" i="11"/>
  <c r="O56" i="11"/>
  <c r="O55" i="11"/>
  <c r="O54" i="11"/>
  <c r="O53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3" i="11"/>
  <c r="N54" i="11"/>
  <c r="N55" i="11"/>
  <c r="N56" i="11"/>
  <c r="N57" i="11"/>
  <c r="N58" i="11"/>
  <c r="N59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3" i="11"/>
  <c r="M54" i="11"/>
  <c r="M55" i="11"/>
  <c r="M56" i="11"/>
  <c r="M57" i="11"/>
  <c r="M58" i="11"/>
  <c r="M59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3" i="11"/>
  <c r="L54" i="11"/>
  <c r="L55" i="11"/>
  <c r="L56" i="11"/>
  <c r="L57" i="11"/>
  <c r="L58" i="11"/>
  <c r="L59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3" i="11"/>
  <c r="K54" i="11"/>
  <c r="K55" i="11"/>
  <c r="K56" i="11"/>
  <c r="K57" i="11"/>
  <c r="K58" i="11"/>
  <c r="K59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3" i="11"/>
  <c r="J54" i="11"/>
  <c r="J55" i="11"/>
  <c r="J56" i="11"/>
  <c r="J57" i="11"/>
  <c r="J58" i="11"/>
  <c r="J59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3" i="11"/>
  <c r="I54" i="11"/>
  <c r="I55" i="11"/>
  <c r="I56" i="11"/>
  <c r="I57" i="11"/>
  <c r="I58" i="11"/>
  <c r="I59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3" i="11"/>
  <c r="H54" i="11"/>
  <c r="H55" i="11"/>
  <c r="H56" i="11"/>
  <c r="H57" i="11"/>
  <c r="H58" i="11"/>
  <c r="H59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3" i="11"/>
  <c r="G54" i="11"/>
  <c r="G55" i="11"/>
  <c r="G56" i="11"/>
  <c r="G57" i="11"/>
  <c r="G58" i="11"/>
  <c r="G59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3" i="11"/>
  <c r="F54" i="11"/>
  <c r="F55" i="11"/>
  <c r="F56" i="11"/>
  <c r="F57" i="11"/>
  <c r="F58" i="11"/>
  <c r="F59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3" i="11"/>
  <c r="E54" i="11"/>
  <c r="E55" i="11"/>
  <c r="E56" i="11"/>
  <c r="E57" i="11"/>
  <c r="E58" i="11"/>
  <c r="E59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6" i="11"/>
  <c r="E19" i="9"/>
  <c r="E20" i="9"/>
  <c r="O6" i="9"/>
  <c r="P6" i="9"/>
  <c r="Q6" i="9"/>
  <c r="O7" i="9"/>
  <c r="P7" i="9"/>
  <c r="Q7" i="9"/>
  <c r="O8" i="9"/>
  <c r="P8" i="9"/>
  <c r="Q8" i="9"/>
  <c r="O9" i="9"/>
  <c r="P9" i="9"/>
  <c r="Q9" i="9"/>
  <c r="O10" i="9"/>
  <c r="P10" i="9"/>
  <c r="Q10" i="9"/>
  <c r="O11" i="9"/>
  <c r="P11" i="9"/>
  <c r="Q11" i="9"/>
  <c r="G6" i="9"/>
  <c r="G8" i="9"/>
  <c r="J7" i="9"/>
  <c r="E18" i="9"/>
  <c r="E7" i="9"/>
  <c r="E8" i="9"/>
  <c r="E9" i="9"/>
  <c r="E10" i="9"/>
  <c r="E1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3" i="8"/>
  <c r="E54" i="8"/>
  <c r="E55" i="8"/>
  <c r="E56" i="8"/>
  <c r="E57" i="8"/>
  <c r="E58" i="8"/>
  <c r="E59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6" i="8"/>
  <c r="E31" i="6"/>
  <c r="E14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13" i="6"/>
  <c r="E8" i="6"/>
  <c r="E9" i="6"/>
  <c r="E10" i="6"/>
  <c r="E11" i="6"/>
  <c r="E7" i="6"/>
  <c r="C13" i="5"/>
  <c r="E5" i="8" l="1"/>
  <c r="E5" i="11"/>
  <c r="F31" i="6"/>
  <c r="F14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13" i="6"/>
  <c r="F8" i="6"/>
  <c r="F9" i="6"/>
  <c r="F10" i="6"/>
  <c r="F11" i="6"/>
  <c r="F7" i="6"/>
  <c r="D11" i="5"/>
  <c r="D10" i="5"/>
  <c r="D8" i="5"/>
  <c r="D7" i="5"/>
  <c r="V5" i="9"/>
  <c r="U5" i="9"/>
  <c r="G19" i="9" l="1"/>
  <c r="G20" i="9"/>
  <c r="G18" i="9"/>
  <c r="G7" i="9"/>
  <c r="G9" i="9"/>
  <c r="G10" i="9"/>
  <c r="G11" i="9"/>
  <c r="E21" i="7"/>
  <c r="E20" i="7"/>
  <c r="E19" i="7"/>
  <c r="E18" i="7"/>
  <c r="E17" i="7"/>
  <c r="E16" i="7"/>
  <c r="E15" i="7"/>
  <c r="E14" i="7"/>
  <c r="E13" i="7"/>
  <c r="E12" i="7"/>
  <c r="E11" i="7"/>
  <c r="E10" i="7"/>
  <c r="E8" i="7"/>
  <c r="E7" i="7"/>
  <c r="G31" i="6"/>
  <c r="G14" i="6"/>
  <c r="G16" i="6"/>
  <c r="G17" i="6"/>
  <c r="G18" i="6"/>
  <c r="G19" i="6"/>
  <c r="G20" i="6"/>
  <c r="G21" i="6"/>
  <c r="G22" i="6"/>
  <c r="G23" i="6"/>
  <c r="G24" i="6"/>
  <c r="G25" i="6"/>
  <c r="G26" i="6"/>
  <c r="G28" i="6"/>
  <c r="G29" i="6"/>
  <c r="G13" i="6"/>
  <c r="G8" i="6"/>
  <c r="G9" i="6"/>
  <c r="G10" i="6"/>
  <c r="G11" i="6"/>
  <c r="G7" i="6"/>
  <c r="H19" i="9"/>
  <c r="H20" i="9"/>
  <c r="H18" i="9"/>
  <c r="H7" i="9"/>
  <c r="H8" i="9"/>
  <c r="H9" i="9"/>
  <c r="H10" i="9"/>
  <c r="H11" i="9"/>
  <c r="H6" i="9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3" i="8"/>
  <c r="H54" i="8"/>
  <c r="H55" i="8"/>
  <c r="H56" i="8"/>
  <c r="H58" i="8"/>
  <c r="H59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6" i="8"/>
  <c r="G9" i="7"/>
  <c r="F21" i="7"/>
  <c r="F20" i="7"/>
  <c r="F19" i="7"/>
  <c r="F18" i="7"/>
  <c r="F17" i="7"/>
  <c r="F16" i="7"/>
  <c r="F15" i="7"/>
  <c r="F14" i="7"/>
  <c r="F13" i="7"/>
  <c r="F12" i="7"/>
  <c r="F11" i="7"/>
  <c r="F10" i="7"/>
  <c r="F8" i="7"/>
  <c r="F6" i="7"/>
  <c r="H31" i="6"/>
  <c r="H14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13" i="6"/>
  <c r="H8" i="6"/>
  <c r="H9" i="6"/>
  <c r="H10" i="6"/>
  <c r="H11" i="6"/>
  <c r="H7" i="6"/>
  <c r="T39" i="11"/>
  <c r="Q40" i="8"/>
  <c r="P40" i="8"/>
  <c r="O40" i="8"/>
  <c r="M40" i="8"/>
  <c r="L40" i="8"/>
  <c r="K40" i="8"/>
  <c r="J40" i="8"/>
  <c r="I40" i="8"/>
  <c r="F40" i="8"/>
  <c r="I19" i="9"/>
  <c r="I20" i="9"/>
  <c r="I18" i="9"/>
  <c r="I7" i="9"/>
  <c r="I8" i="9"/>
  <c r="I9" i="9"/>
  <c r="I10" i="9"/>
  <c r="I11" i="9"/>
  <c r="I6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1" i="8"/>
  <c r="I42" i="8"/>
  <c r="I43" i="8"/>
  <c r="I44" i="8"/>
  <c r="I45" i="8"/>
  <c r="I46" i="8"/>
  <c r="I47" i="8"/>
  <c r="I48" i="8"/>
  <c r="I49" i="8"/>
  <c r="I50" i="8"/>
  <c r="I51" i="8"/>
  <c r="I53" i="8"/>
  <c r="I54" i="8"/>
  <c r="I55" i="8"/>
  <c r="I56" i="8"/>
  <c r="I57" i="8"/>
  <c r="I58" i="8"/>
  <c r="I59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6" i="8"/>
  <c r="G21" i="7"/>
  <c r="G20" i="7"/>
  <c r="G19" i="7"/>
  <c r="G18" i="7"/>
  <c r="G17" i="7"/>
  <c r="G16" i="7"/>
  <c r="G15" i="7"/>
  <c r="G14" i="7"/>
  <c r="G13" i="7"/>
  <c r="G12" i="7"/>
  <c r="G11" i="7"/>
  <c r="G10" i="7"/>
  <c r="G8" i="7"/>
  <c r="G6" i="7"/>
  <c r="I31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13" i="6"/>
  <c r="I8" i="6"/>
  <c r="I9" i="6"/>
  <c r="I10" i="6"/>
  <c r="I11" i="6"/>
  <c r="I7" i="6"/>
  <c r="A31" i="6"/>
  <c r="J31" i="6"/>
  <c r="J14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13" i="6"/>
  <c r="J8" i="6"/>
  <c r="J9" i="6"/>
  <c r="J10" i="6"/>
  <c r="J11" i="6"/>
  <c r="J7" i="6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1" i="8"/>
  <c r="J42" i="8"/>
  <c r="J43" i="8"/>
  <c r="J44" i="8"/>
  <c r="J45" i="8"/>
  <c r="J46" i="8"/>
  <c r="J47" i="8"/>
  <c r="J48" i="8"/>
  <c r="J49" i="8"/>
  <c r="J50" i="8"/>
  <c r="J51" i="8"/>
  <c r="J53" i="8"/>
  <c r="J54" i="8"/>
  <c r="J55" i="8"/>
  <c r="J56" i="8"/>
  <c r="J57" i="8"/>
  <c r="J58" i="8"/>
  <c r="J59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19" i="9"/>
  <c r="J20" i="9"/>
  <c r="J18" i="9"/>
  <c r="J8" i="9"/>
  <c r="J9" i="9"/>
  <c r="J10" i="9"/>
  <c r="J11" i="9"/>
  <c r="J6" i="9"/>
  <c r="Q77" i="8"/>
  <c r="P77" i="8"/>
  <c r="O77" i="8"/>
  <c r="M77" i="8"/>
  <c r="L77" i="8"/>
  <c r="K77" i="8"/>
  <c r="F77" i="8"/>
  <c r="K19" i="9"/>
  <c r="K20" i="9"/>
  <c r="K18" i="9"/>
  <c r="K7" i="9"/>
  <c r="K8" i="9"/>
  <c r="K9" i="9"/>
  <c r="K10" i="9"/>
  <c r="K11" i="9"/>
  <c r="K6" i="9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1" i="8"/>
  <c r="K42" i="8"/>
  <c r="K43" i="8"/>
  <c r="K44" i="8"/>
  <c r="K45" i="8"/>
  <c r="K46" i="8"/>
  <c r="K47" i="8"/>
  <c r="K48" i="8"/>
  <c r="K49" i="8"/>
  <c r="K50" i="8"/>
  <c r="K51" i="8"/>
  <c r="K53" i="8"/>
  <c r="K54" i="8"/>
  <c r="K55" i="8"/>
  <c r="K56" i="8"/>
  <c r="K57" i="8"/>
  <c r="K58" i="8"/>
  <c r="K59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8" i="8"/>
  <c r="K6" i="8"/>
  <c r="K31" i="6"/>
  <c r="K14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13" i="6"/>
  <c r="K8" i="6"/>
  <c r="K9" i="6"/>
  <c r="K10" i="6"/>
  <c r="K11" i="6"/>
  <c r="K7" i="6"/>
  <c r="G5" i="8" l="1"/>
  <c r="K5" i="8"/>
  <c r="R40" i="8"/>
  <c r="R77" i="8"/>
  <c r="J30" i="6"/>
  <c r="J12" i="6"/>
  <c r="T77" i="11"/>
  <c r="A11" i="6"/>
  <c r="A29" i="6"/>
  <c r="Q14" i="6"/>
  <c r="P14" i="6"/>
  <c r="O14" i="6"/>
  <c r="N14" i="6"/>
  <c r="M14" i="6"/>
  <c r="L14" i="6"/>
  <c r="L31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8" i="6"/>
  <c r="L9" i="6"/>
  <c r="L10" i="6"/>
  <c r="L11" i="6"/>
  <c r="L7" i="6"/>
  <c r="J21" i="7"/>
  <c r="J20" i="7"/>
  <c r="J19" i="7"/>
  <c r="J18" i="7"/>
  <c r="J17" i="7"/>
  <c r="J16" i="7"/>
  <c r="J15" i="7"/>
  <c r="J14" i="7"/>
  <c r="J13" i="7"/>
  <c r="J12" i="7"/>
  <c r="J11" i="7"/>
  <c r="J10" i="7"/>
  <c r="J8" i="7"/>
  <c r="J6" i="7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1" i="8"/>
  <c r="L42" i="8"/>
  <c r="L43" i="8"/>
  <c r="L44" i="8"/>
  <c r="L45" i="8"/>
  <c r="L46" i="8"/>
  <c r="L47" i="8"/>
  <c r="L48" i="8"/>
  <c r="L49" i="8"/>
  <c r="L50" i="8"/>
  <c r="L51" i="8"/>
  <c r="L53" i="8"/>
  <c r="L54" i="8"/>
  <c r="L55" i="8"/>
  <c r="L56" i="8"/>
  <c r="L57" i="8"/>
  <c r="L58" i="8"/>
  <c r="L59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8" i="8"/>
  <c r="L6" i="8"/>
  <c r="L19" i="9"/>
  <c r="L20" i="9"/>
  <c r="L18" i="9"/>
  <c r="L7" i="9"/>
  <c r="L8" i="9"/>
  <c r="L9" i="9"/>
  <c r="L10" i="9"/>
  <c r="L11" i="9"/>
  <c r="L6" i="9"/>
  <c r="M19" i="9"/>
  <c r="M20" i="9"/>
  <c r="M18" i="9"/>
  <c r="M7" i="9"/>
  <c r="M8" i="9"/>
  <c r="M9" i="9"/>
  <c r="M10" i="9"/>
  <c r="M11" i="9"/>
  <c r="M6" i="9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1" i="8"/>
  <c r="M42" i="8"/>
  <c r="M43" i="8"/>
  <c r="M44" i="8"/>
  <c r="M45" i="8"/>
  <c r="M46" i="8"/>
  <c r="M47" i="8"/>
  <c r="M48" i="8"/>
  <c r="M49" i="8"/>
  <c r="M50" i="8"/>
  <c r="M51" i="8"/>
  <c r="M53" i="8"/>
  <c r="M54" i="8"/>
  <c r="M55" i="8"/>
  <c r="M56" i="8"/>
  <c r="M57" i="8"/>
  <c r="M58" i="8"/>
  <c r="M59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8" i="8"/>
  <c r="M6" i="8"/>
  <c r="M31" i="6"/>
  <c r="M30" i="6" s="1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13" i="6"/>
  <c r="M8" i="6"/>
  <c r="M9" i="6"/>
  <c r="M10" i="6"/>
  <c r="M11" i="6"/>
  <c r="M7" i="6"/>
  <c r="N19" i="9"/>
  <c r="N20" i="9"/>
  <c r="N18" i="9"/>
  <c r="N7" i="9"/>
  <c r="N8" i="9"/>
  <c r="N9" i="9"/>
  <c r="N10" i="9"/>
  <c r="N11" i="9"/>
  <c r="N6" i="9"/>
  <c r="Q8" i="6"/>
  <c r="P8" i="6"/>
  <c r="O8" i="6"/>
  <c r="N8" i="6"/>
  <c r="N31" i="6"/>
  <c r="N16" i="6"/>
  <c r="N17" i="6"/>
  <c r="N18" i="6"/>
  <c r="N19" i="6"/>
  <c r="N20" i="6"/>
  <c r="N21" i="6"/>
  <c r="N22" i="6"/>
  <c r="N23" i="6"/>
  <c r="N24" i="6"/>
  <c r="N25" i="6"/>
  <c r="N26" i="6"/>
  <c r="N28" i="6"/>
  <c r="N29" i="6"/>
  <c r="N13" i="6"/>
  <c r="N9" i="6"/>
  <c r="N10" i="6"/>
  <c r="N11" i="6"/>
  <c r="N7" i="6"/>
  <c r="O31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3" i="6"/>
  <c r="O11" i="6"/>
  <c r="O10" i="6"/>
  <c r="O9" i="6"/>
  <c r="O7" i="6"/>
  <c r="Q31" i="6"/>
  <c r="P31" i="6"/>
  <c r="Q29" i="6"/>
  <c r="P29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Q18" i="6"/>
  <c r="P18" i="6"/>
  <c r="Q17" i="6"/>
  <c r="P17" i="6"/>
  <c r="Q16" i="6"/>
  <c r="P16" i="6"/>
  <c r="Q13" i="6"/>
  <c r="P13" i="6"/>
  <c r="Q11" i="6"/>
  <c r="P11" i="6"/>
  <c r="Q10" i="6"/>
  <c r="P10" i="6"/>
  <c r="Q9" i="6"/>
  <c r="P9" i="6"/>
  <c r="Q7" i="6"/>
  <c r="P7" i="6"/>
  <c r="D21" i="7"/>
  <c r="D20" i="7"/>
  <c r="D19" i="7"/>
  <c r="D18" i="7"/>
  <c r="D17" i="7"/>
  <c r="D16" i="7"/>
  <c r="D15" i="7"/>
  <c r="D14" i="7"/>
  <c r="D13" i="7"/>
  <c r="D12" i="7"/>
  <c r="D11" i="7"/>
  <c r="D10" i="7"/>
  <c r="D8" i="7"/>
  <c r="D7" i="7"/>
  <c r="D6" i="7"/>
  <c r="C21" i="7"/>
  <c r="C20" i="7"/>
  <c r="C19" i="7"/>
  <c r="C18" i="7"/>
  <c r="C17" i="7"/>
  <c r="C16" i="7"/>
  <c r="C15" i="7"/>
  <c r="C14" i="7"/>
  <c r="C13" i="7"/>
  <c r="C12" i="7"/>
  <c r="C11" i="7"/>
  <c r="C10" i="7"/>
  <c r="C8" i="7"/>
  <c r="C7" i="7"/>
  <c r="C6" i="7"/>
  <c r="K21" i="7"/>
  <c r="I21" i="7"/>
  <c r="H21" i="7"/>
  <c r="K20" i="7"/>
  <c r="I20" i="7"/>
  <c r="H20" i="7"/>
  <c r="K19" i="7"/>
  <c r="I19" i="7"/>
  <c r="H19" i="7"/>
  <c r="K18" i="7"/>
  <c r="I18" i="7"/>
  <c r="H18" i="7"/>
  <c r="K17" i="7"/>
  <c r="I17" i="7"/>
  <c r="H17" i="7"/>
  <c r="K16" i="7"/>
  <c r="I16" i="7"/>
  <c r="H16" i="7"/>
  <c r="K15" i="7"/>
  <c r="I15" i="7"/>
  <c r="H15" i="7"/>
  <c r="K14" i="7"/>
  <c r="I14" i="7"/>
  <c r="H14" i="7"/>
  <c r="K13" i="7"/>
  <c r="I13" i="7"/>
  <c r="H13" i="7"/>
  <c r="K12" i="7"/>
  <c r="I12" i="7"/>
  <c r="H12" i="7"/>
  <c r="L11" i="7"/>
  <c r="K11" i="7"/>
  <c r="I11" i="7"/>
  <c r="H11" i="7"/>
  <c r="K10" i="7"/>
  <c r="I10" i="7"/>
  <c r="H10" i="7"/>
  <c r="G7" i="7"/>
  <c r="K8" i="7"/>
  <c r="I8" i="7"/>
  <c r="H8" i="7"/>
  <c r="K7" i="7"/>
  <c r="I7" i="7"/>
  <c r="H7" i="7"/>
  <c r="K6" i="7"/>
  <c r="I6" i="7"/>
  <c r="H6" i="7"/>
  <c r="M21" i="7"/>
  <c r="M20" i="7"/>
  <c r="M19" i="7"/>
  <c r="M18" i="7"/>
  <c r="M17" i="7"/>
  <c r="M16" i="7"/>
  <c r="M15" i="7"/>
  <c r="M14" i="7"/>
  <c r="M13" i="7"/>
  <c r="M12" i="7"/>
  <c r="M11" i="7"/>
  <c r="M10" i="7"/>
  <c r="M8" i="7"/>
  <c r="M7" i="7"/>
  <c r="M6" i="7"/>
  <c r="N21" i="7"/>
  <c r="N20" i="7"/>
  <c r="N19" i="7"/>
  <c r="N18" i="7"/>
  <c r="N17" i="7"/>
  <c r="N16" i="7"/>
  <c r="N15" i="7"/>
  <c r="N14" i="7"/>
  <c r="N13" i="7"/>
  <c r="N12" i="7"/>
  <c r="N11" i="7"/>
  <c r="N10" i="7"/>
  <c r="N8" i="7"/>
  <c r="N7" i="7"/>
  <c r="N6" i="7"/>
  <c r="O21" i="7"/>
  <c r="O20" i="7"/>
  <c r="O19" i="7"/>
  <c r="O18" i="7"/>
  <c r="O17" i="7"/>
  <c r="O16" i="7"/>
  <c r="O15" i="7"/>
  <c r="O14" i="7"/>
  <c r="O13" i="7"/>
  <c r="O12" i="7"/>
  <c r="O11" i="7"/>
  <c r="O10" i="7"/>
  <c r="O8" i="7"/>
  <c r="O7" i="7"/>
  <c r="O6" i="7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1" i="8"/>
  <c r="Q42" i="8"/>
  <c r="Q43" i="8"/>
  <c r="Q44" i="8"/>
  <c r="Q45" i="8"/>
  <c r="Q46" i="8"/>
  <c r="Q47" i="8"/>
  <c r="Q48" i="8"/>
  <c r="Q49" i="8"/>
  <c r="Q50" i="8"/>
  <c r="Q51" i="8"/>
  <c r="Q53" i="8"/>
  <c r="Q54" i="8"/>
  <c r="Q55" i="8"/>
  <c r="Q56" i="8"/>
  <c r="Q57" i="8"/>
  <c r="Q58" i="8"/>
  <c r="Q59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8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1" i="8"/>
  <c r="P42" i="8"/>
  <c r="P43" i="8"/>
  <c r="P44" i="8"/>
  <c r="P45" i="8"/>
  <c r="P46" i="8"/>
  <c r="P47" i="8"/>
  <c r="P48" i="8"/>
  <c r="P49" i="8"/>
  <c r="P50" i="8"/>
  <c r="P51" i="8"/>
  <c r="P53" i="8"/>
  <c r="P54" i="8"/>
  <c r="P55" i="8"/>
  <c r="P56" i="8"/>
  <c r="P57" i="8"/>
  <c r="P58" i="8"/>
  <c r="P59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8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1" i="8"/>
  <c r="O42" i="8"/>
  <c r="O43" i="8"/>
  <c r="O44" i="8"/>
  <c r="O45" i="8"/>
  <c r="O46" i="8"/>
  <c r="O47" i="8"/>
  <c r="O48" i="8"/>
  <c r="O49" i="8"/>
  <c r="O50" i="8"/>
  <c r="O51" i="8"/>
  <c r="O53" i="8"/>
  <c r="O54" i="8"/>
  <c r="O55" i="8"/>
  <c r="O56" i="8"/>
  <c r="O57" i="8"/>
  <c r="O58" i="8"/>
  <c r="O59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8" i="8"/>
  <c r="O6" i="8"/>
  <c r="O19" i="9"/>
  <c r="O20" i="9"/>
  <c r="P19" i="9"/>
  <c r="P20" i="9"/>
  <c r="Q19" i="9"/>
  <c r="Q20" i="9"/>
  <c r="O18" i="9"/>
  <c r="O11" i="5"/>
  <c r="O10" i="5"/>
  <c r="O8" i="5"/>
  <c r="O7" i="5"/>
  <c r="R14" i="6" l="1"/>
  <c r="R8" i="6"/>
  <c r="M12" i="6"/>
  <c r="G22" i="5" l="1"/>
  <c r="F22" i="5"/>
  <c r="M29" i="5" l="1"/>
  <c r="M28" i="5"/>
  <c r="M24" i="5"/>
  <c r="F17" i="8" l="1"/>
  <c r="E13" i="5"/>
  <c r="F9" i="7"/>
  <c r="F7" i="7" s="1"/>
  <c r="A21" i="7"/>
  <c r="J9" i="7"/>
  <c r="J7" i="7" s="1"/>
  <c r="J6" i="8"/>
  <c r="H23" i="5"/>
  <c r="K12" i="6" l="1"/>
  <c r="T15" i="11"/>
  <c r="R17" i="8"/>
  <c r="K17" i="5" l="1"/>
  <c r="A78" i="11"/>
  <c r="F75" i="8"/>
  <c r="A78" i="8"/>
  <c r="F16" i="8"/>
  <c r="R75" i="8" l="1"/>
  <c r="R16" i="8"/>
  <c r="R9" i="6"/>
  <c r="F49" i="8" l="1"/>
  <c r="R49" i="8" l="1"/>
  <c r="F7" i="9" l="1"/>
  <c r="F8" i="9"/>
  <c r="F9" i="9"/>
  <c r="F10" i="9"/>
  <c r="F11" i="9"/>
  <c r="F6" i="9"/>
  <c r="F8" i="8"/>
  <c r="T16" i="11" l="1"/>
  <c r="T18" i="11"/>
  <c r="T20" i="11"/>
  <c r="T22" i="11"/>
  <c r="T24" i="11"/>
  <c r="T26" i="11"/>
  <c r="T28" i="11"/>
  <c r="T30" i="11"/>
  <c r="T32" i="11"/>
  <c r="T34" i="11"/>
  <c r="T36" i="11"/>
  <c r="T38" i="11"/>
  <c r="T41" i="11"/>
  <c r="T43" i="11"/>
  <c r="T45" i="11"/>
  <c r="T47" i="11"/>
  <c r="T49" i="11"/>
  <c r="T53" i="11"/>
  <c r="T55" i="11"/>
  <c r="T57" i="11"/>
  <c r="T59" i="11"/>
  <c r="T63" i="11"/>
  <c r="T65" i="11"/>
  <c r="T67" i="11"/>
  <c r="T69" i="11"/>
  <c r="T71" i="11"/>
  <c r="T72" i="11"/>
  <c r="T74" i="11"/>
  <c r="T76" i="11"/>
  <c r="T8" i="11"/>
  <c r="T10" i="11"/>
  <c r="T12" i="11"/>
  <c r="T14" i="11"/>
  <c r="T17" i="11"/>
  <c r="T19" i="11"/>
  <c r="T21" i="11"/>
  <c r="T23" i="11"/>
  <c r="T25" i="11"/>
  <c r="T27" i="11"/>
  <c r="T29" i="11"/>
  <c r="T31" i="11"/>
  <c r="T33" i="11"/>
  <c r="T35" i="11"/>
  <c r="T37" i="11"/>
  <c r="T40" i="11"/>
  <c r="T42" i="11"/>
  <c r="T44" i="11"/>
  <c r="T46" i="11"/>
  <c r="T48" i="11"/>
  <c r="T50" i="11"/>
  <c r="T51" i="11"/>
  <c r="T54" i="11"/>
  <c r="T56" i="11"/>
  <c r="T58" i="11"/>
  <c r="T61" i="11"/>
  <c r="T62" i="11"/>
  <c r="T64" i="11"/>
  <c r="T66" i="11"/>
  <c r="T68" i="11"/>
  <c r="T70" i="11"/>
  <c r="T73" i="11"/>
  <c r="T75" i="11"/>
  <c r="T78" i="11"/>
  <c r="T7" i="11"/>
  <c r="O12" i="6"/>
  <c r="R8" i="8"/>
  <c r="R5" i="11"/>
  <c r="O5" i="11"/>
  <c r="R17" i="6"/>
  <c r="K5" i="11"/>
  <c r="M5" i="11"/>
  <c r="P5" i="11"/>
  <c r="F5" i="11"/>
  <c r="G5" i="11"/>
  <c r="I5" i="11"/>
  <c r="H5" i="11"/>
  <c r="J5" i="11"/>
  <c r="L5" i="11"/>
  <c r="N5" i="11"/>
  <c r="Q5" i="11"/>
  <c r="T9" i="11"/>
  <c r="T11" i="11"/>
  <c r="T13" i="11"/>
  <c r="T6" i="11"/>
  <c r="S5" i="11" l="1"/>
  <c r="T5" i="11"/>
  <c r="U52" i="11" l="1"/>
  <c r="U60" i="11"/>
  <c r="U77" i="11"/>
  <c r="U39" i="11"/>
  <c r="U7" i="11"/>
  <c r="U15" i="11"/>
  <c r="R13" i="6" l="1"/>
  <c r="R16" i="6"/>
  <c r="F41" i="8"/>
  <c r="R41" i="8" l="1"/>
  <c r="V13" i="8" s="1"/>
  <c r="M27" i="5"/>
  <c r="M25" i="5"/>
  <c r="M21" i="5"/>
  <c r="Q18" i="9" l="1"/>
  <c r="P18" i="9"/>
  <c r="F19" i="9"/>
  <c r="F28" i="8"/>
  <c r="Q6" i="8"/>
  <c r="F54" i="8"/>
  <c r="P6" i="8"/>
  <c r="N9" i="7"/>
  <c r="O24" i="5"/>
  <c r="O29" i="5"/>
  <c r="O28" i="5"/>
  <c r="O21" i="5"/>
  <c r="O18" i="5"/>
  <c r="O17" i="5"/>
  <c r="O16" i="5"/>
  <c r="O15" i="5"/>
  <c r="N29" i="5"/>
  <c r="N28" i="5"/>
  <c r="N27" i="5"/>
  <c r="N25" i="5"/>
  <c r="N24" i="5"/>
  <c r="N23" i="5"/>
  <c r="N22" i="5"/>
  <c r="N21" i="5"/>
  <c r="N20" i="5"/>
  <c r="N19" i="5"/>
  <c r="N13" i="5"/>
  <c r="N12" i="5" l="1"/>
  <c r="Q12" i="6"/>
  <c r="P12" i="6"/>
  <c r="P17" i="9"/>
  <c r="P19" i="7"/>
  <c r="R19" i="6"/>
  <c r="P5" i="9"/>
  <c r="R19" i="9"/>
  <c r="R28" i="8"/>
  <c r="R54" i="8"/>
  <c r="P5" i="8"/>
  <c r="N5" i="7"/>
  <c r="P25" i="9" l="1"/>
  <c r="O25" i="5"/>
  <c r="O17" i="9" l="1"/>
  <c r="F15" i="8"/>
  <c r="F21" i="8"/>
  <c r="F64" i="8"/>
  <c r="F22" i="8"/>
  <c r="O9" i="7"/>
  <c r="M9" i="7"/>
  <c r="M23" i="5"/>
  <c r="M22" i="5"/>
  <c r="M20" i="5"/>
  <c r="M19" i="5"/>
  <c r="M13" i="5"/>
  <c r="M12" i="5" s="1"/>
  <c r="Q5" i="8" l="1"/>
  <c r="M5" i="7"/>
  <c r="O5" i="9"/>
  <c r="O25" i="9" s="1"/>
  <c r="R15" i="8"/>
  <c r="R64" i="8"/>
  <c r="R21" i="8"/>
  <c r="O5" i="8"/>
  <c r="R22" i="8"/>
  <c r="R10" i="9" l="1"/>
  <c r="T10" i="9" s="1"/>
  <c r="O6" i="6" l="1"/>
  <c r="P6" i="6"/>
  <c r="O30" i="6"/>
  <c r="P30" i="6"/>
  <c r="O5" i="6" l="1"/>
  <c r="P5" i="6"/>
  <c r="F48" i="8" l="1"/>
  <c r="F18" i="8"/>
  <c r="I12" i="6" l="1"/>
  <c r="R48" i="8"/>
  <c r="R18" i="8"/>
  <c r="F30" i="8" l="1"/>
  <c r="L21" i="5"/>
  <c r="R30" i="8" l="1"/>
  <c r="F20" i="9" l="1"/>
  <c r="R20" i="9" l="1"/>
  <c r="O22" i="5" l="1"/>
  <c r="Q17" i="9"/>
  <c r="N17" i="9"/>
  <c r="M17" i="9"/>
  <c r="L17" i="9"/>
  <c r="K17" i="9"/>
  <c r="J17" i="9"/>
  <c r="I17" i="9"/>
  <c r="H17" i="9"/>
  <c r="G17" i="9"/>
  <c r="F18" i="9"/>
  <c r="F17" i="9" s="1"/>
  <c r="E17" i="9"/>
  <c r="F35" i="8"/>
  <c r="F56" i="8"/>
  <c r="N12" i="6" l="1"/>
  <c r="R6" i="9"/>
  <c r="T6" i="9" s="1"/>
  <c r="N30" i="6"/>
  <c r="N5" i="9"/>
  <c r="N25" i="9" s="1"/>
  <c r="R11" i="9"/>
  <c r="T11" i="9" s="1"/>
  <c r="R29" i="6"/>
  <c r="R35" i="8"/>
  <c r="R56" i="8"/>
  <c r="N5" i="8"/>
  <c r="P18" i="7"/>
  <c r="P20" i="7"/>
  <c r="L5" i="7"/>
  <c r="L29" i="5" l="1"/>
  <c r="L28" i="5"/>
  <c r="L27" i="5"/>
  <c r="L25" i="5"/>
  <c r="L24" i="5"/>
  <c r="L23" i="5"/>
  <c r="L22" i="5"/>
  <c r="L20" i="5"/>
  <c r="L19" i="5"/>
  <c r="L18" i="5"/>
  <c r="L17" i="5"/>
  <c r="L13" i="5"/>
  <c r="H20" i="5"/>
  <c r="L12" i="5" l="1"/>
  <c r="F72" i="8"/>
  <c r="F47" i="8"/>
  <c r="F9" i="8"/>
  <c r="R47" i="8" l="1"/>
  <c r="R72" i="8"/>
  <c r="V11" i="8" s="1"/>
  <c r="R9" i="8"/>
  <c r="N6" i="6" l="1"/>
  <c r="N5" i="6" s="1"/>
  <c r="F6" i="8" l="1"/>
  <c r="R6" i="8" l="1"/>
  <c r="F32" i="8"/>
  <c r="F42" i="8"/>
  <c r="R32" i="8" l="1"/>
  <c r="R42" i="8"/>
  <c r="R20" i="6"/>
  <c r="G12" i="6" l="1"/>
  <c r="E27" i="5"/>
  <c r="E25" i="5"/>
  <c r="E21" i="5"/>
  <c r="E19" i="5" l="1"/>
  <c r="B2" i="11" l="1"/>
  <c r="T1" i="11"/>
  <c r="G24" i="5"/>
  <c r="G29" i="5"/>
  <c r="G28" i="5"/>
  <c r="H29" i="5"/>
  <c r="H28" i="5"/>
  <c r="I5" i="8" l="1"/>
  <c r="G5" i="7"/>
  <c r="U51" i="11" l="1"/>
  <c r="U62" i="11"/>
  <c r="U26" i="11"/>
  <c r="U19" i="11"/>
  <c r="U20" i="11"/>
  <c r="U47" i="11"/>
  <c r="U13" i="11"/>
  <c r="U29" i="11"/>
  <c r="U16" i="11"/>
  <c r="U35" i="11"/>
  <c r="U54" i="11"/>
  <c r="U6" i="11"/>
  <c r="U78" i="11"/>
  <c r="U76" i="11"/>
  <c r="U75" i="11"/>
  <c r="U74" i="11"/>
  <c r="U73" i="11"/>
  <c r="U8" i="11"/>
  <c r="U10" i="11"/>
  <c r="U12" i="11"/>
  <c r="U21" i="11"/>
  <c r="U23" i="11"/>
  <c r="U25" i="11"/>
  <c r="U28" i="11"/>
  <c r="U31" i="11"/>
  <c r="U34" i="11"/>
  <c r="U38" i="11"/>
  <c r="U41" i="11"/>
  <c r="U43" i="11"/>
  <c r="U45" i="11"/>
  <c r="U46" i="11"/>
  <c r="U48" i="11"/>
  <c r="U57" i="11"/>
  <c r="U59" i="11"/>
  <c r="U64" i="11"/>
  <c r="U65" i="11"/>
  <c r="U67" i="11"/>
  <c r="U9" i="11"/>
  <c r="U11" i="11"/>
  <c r="U14" i="11"/>
  <c r="U17" i="11"/>
  <c r="U18" i="11"/>
  <c r="U22" i="11"/>
  <c r="U24" i="11"/>
  <c r="U27" i="11"/>
  <c r="U30" i="11"/>
  <c r="U32" i="11"/>
  <c r="U33" i="11"/>
  <c r="U36" i="11"/>
  <c r="U37" i="11"/>
  <c r="U40" i="11"/>
  <c r="U42" i="11"/>
  <c r="U44" i="11"/>
  <c r="U49" i="11"/>
  <c r="U50" i="11"/>
  <c r="U53" i="11"/>
  <c r="U55" i="11"/>
  <c r="U56" i="11"/>
  <c r="U58" i="11"/>
  <c r="U61" i="11"/>
  <c r="U63" i="11"/>
  <c r="U66" i="11"/>
  <c r="U68" i="11"/>
  <c r="U69" i="11"/>
  <c r="U70" i="11"/>
  <c r="U71" i="11"/>
  <c r="U72" i="11"/>
  <c r="U5" i="11" l="1"/>
  <c r="G21" i="5"/>
  <c r="L12" i="6" l="1"/>
  <c r="L5" i="8"/>
  <c r="J5" i="8"/>
  <c r="E24" i="5"/>
  <c r="F39" i="8" l="1"/>
  <c r="H12" i="6" l="1"/>
  <c r="H5" i="8"/>
  <c r="R39" i="8"/>
  <c r="J23" i="5" l="1"/>
  <c r="K22" i="5" l="1"/>
  <c r="C24" i="5" l="1"/>
  <c r="C29" i="5"/>
  <c r="C28" i="5"/>
  <c r="K6" i="6" l="1"/>
  <c r="M5" i="8"/>
  <c r="F34" i="8"/>
  <c r="F11" i="8"/>
  <c r="E12" i="6" l="1"/>
  <c r="R22" i="6"/>
  <c r="R34" i="8"/>
  <c r="R11" i="8"/>
  <c r="R23" i="6" l="1"/>
  <c r="R18" i="6" l="1"/>
  <c r="F59" i="8"/>
  <c r="R59" i="8" l="1"/>
  <c r="R24" i="6" l="1"/>
  <c r="R10" i="6"/>
  <c r="R25" i="6" l="1"/>
  <c r="F19" i="8" l="1"/>
  <c r="F20" i="8"/>
  <c r="F23" i="8"/>
  <c r="F24" i="8"/>
  <c r="F25" i="8"/>
  <c r="F26" i="8"/>
  <c r="F27" i="8"/>
  <c r="F10" i="8"/>
  <c r="F29" i="8"/>
  <c r="F31" i="8"/>
  <c r="F12" i="8"/>
  <c r="F13" i="8"/>
  <c r="F14" i="8"/>
  <c r="F33" i="8"/>
  <c r="F7" i="8"/>
  <c r="F36" i="8"/>
  <c r="F37" i="8"/>
  <c r="F38" i="8"/>
  <c r="F43" i="8"/>
  <c r="F44" i="8"/>
  <c r="F45" i="8"/>
  <c r="F46" i="8"/>
  <c r="F50" i="8"/>
  <c r="F51" i="8"/>
  <c r="F53" i="8"/>
  <c r="F55" i="8"/>
  <c r="F57" i="8"/>
  <c r="F58" i="8"/>
  <c r="F61" i="8"/>
  <c r="F62" i="8"/>
  <c r="F63" i="8"/>
  <c r="F65" i="8"/>
  <c r="F66" i="8"/>
  <c r="F67" i="8"/>
  <c r="F68" i="8"/>
  <c r="F69" i="8"/>
  <c r="F70" i="8"/>
  <c r="F71" i="8"/>
  <c r="F73" i="8"/>
  <c r="F74" i="8"/>
  <c r="F76" i="8"/>
  <c r="F78" i="8"/>
  <c r="F5" i="8" l="1"/>
  <c r="F12" i="6"/>
  <c r="D9" i="7" l="1"/>
  <c r="D29" i="5"/>
  <c r="P29" i="5" s="1"/>
  <c r="D28" i="5"/>
  <c r="P28" i="5" s="1"/>
  <c r="D24" i="5"/>
  <c r="D27" i="5"/>
  <c r="D25" i="5"/>
  <c r="D22" i="5"/>
  <c r="D21" i="5"/>
  <c r="D19" i="5"/>
  <c r="D13" i="5"/>
  <c r="D23" i="5"/>
  <c r="D20" i="5"/>
  <c r="F5" i="9" l="1"/>
  <c r="F25" i="9" s="1"/>
  <c r="D5" i="7"/>
  <c r="F5" i="7" l="1"/>
  <c r="R8" i="9" l="1"/>
  <c r="T8" i="9" s="1"/>
  <c r="R7" i="8"/>
  <c r="R31" i="8" l="1"/>
  <c r="S25" i="9"/>
  <c r="R18" i="9" l="1"/>
  <c r="J5" i="9"/>
  <c r="J25" i="9" s="1"/>
  <c r="R17" i="9" l="1"/>
  <c r="S18" i="9" s="1"/>
  <c r="G5" i="9"/>
  <c r="G25" i="9" s="1"/>
  <c r="S17" i="9" l="1"/>
  <c r="K5" i="9" l="1"/>
  <c r="K25" i="9" s="1"/>
  <c r="R7" i="9" l="1"/>
  <c r="T7" i="9" s="1"/>
  <c r="R61" i="8"/>
  <c r="R58" i="8" l="1"/>
  <c r="M5" i="9" l="1"/>
  <c r="M25" i="9" s="1"/>
  <c r="L5" i="9" l="1"/>
  <c r="L25" i="9" s="1"/>
  <c r="I5" i="9"/>
  <c r="I25" i="9" s="1"/>
  <c r="H5" i="9"/>
  <c r="H25" i="9" s="1"/>
  <c r="E5" i="9"/>
  <c r="E25" i="9" s="1"/>
  <c r="R57" i="8"/>
  <c r="Q6" i="6" l="1"/>
  <c r="Q5" i="9"/>
  <c r="Q25" i="9" s="1"/>
  <c r="R9" i="9"/>
  <c r="T9" i="9" l="1"/>
  <c r="T5" i="9" s="1"/>
  <c r="R5" i="9"/>
  <c r="R25" i="9"/>
  <c r="S6" i="9" l="1"/>
  <c r="S19" i="9"/>
  <c r="S10" i="9"/>
  <c r="S20" i="9"/>
  <c r="S11" i="9"/>
  <c r="S8" i="9"/>
  <c r="S7" i="9"/>
  <c r="S9" i="9"/>
  <c r="S5" i="9" l="1"/>
  <c r="U1" i="9"/>
  <c r="R78" i="8"/>
  <c r="V28" i="8" s="1"/>
  <c r="R76" i="8"/>
  <c r="V27" i="8" s="1"/>
  <c r="R74" i="8"/>
  <c r="R73" i="8"/>
  <c r="R71" i="8"/>
  <c r="R70" i="8"/>
  <c r="R69" i="8"/>
  <c r="R68" i="8"/>
  <c r="V24" i="8" s="1"/>
  <c r="R67" i="8"/>
  <c r="R66" i="8"/>
  <c r="R65" i="8"/>
  <c r="R63" i="8"/>
  <c r="R62" i="8"/>
  <c r="R55" i="8"/>
  <c r="R53" i="8"/>
  <c r="R51" i="8"/>
  <c r="V10" i="8" l="1"/>
  <c r="V9" i="8"/>
  <c r="V8" i="8"/>
  <c r="V18" i="8"/>
  <c r="V12" i="8"/>
  <c r="V20" i="8"/>
  <c r="V32" i="8"/>
  <c r="V26" i="8"/>
  <c r="R50" i="8"/>
  <c r="R46" i="8"/>
  <c r="R45" i="8" l="1"/>
  <c r="V25" i="8" s="1"/>
  <c r="R44" i="8"/>
  <c r="V31" i="8" s="1"/>
  <c r="R43" i="8"/>
  <c r="V29" i="8" l="1"/>
  <c r="V30" i="8"/>
  <c r="V17" i="8"/>
  <c r="R38" i="8"/>
  <c r="V33" i="8" s="1"/>
  <c r="R36" i="8"/>
  <c r="R37" i="8" l="1"/>
  <c r="V7" i="8" s="1"/>
  <c r="R33" i="8" l="1"/>
  <c r="R13" i="8"/>
  <c r="R12" i="8"/>
  <c r="U34" i="8" l="1"/>
  <c r="R14" i="8"/>
  <c r="R29" i="8" l="1"/>
  <c r="R10" i="8"/>
  <c r="R27" i="8"/>
  <c r="R26" i="8"/>
  <c r="R25" i="8"/>
  <c r="R20" i="8"/>
  <c r="R24" i="8" l="1"/>
  <c r="R23" i="8"/>
  <c r="R19" i="8"/>
  <c r="V19" i="8" l="1"/>
  <c r="V6" i="8"/>
  <c r="U14" i="8" s="1"/>
  <c r="R5" i="8"/>
  <c r="B2" i="8"/>
  <c r="R1" i="8"/>
  <c r="P21" i="7"/>
  <c r="P17" i="7"/>
  <c r="P16" i="7"/>
  <c r="P15" i="7"/>
  <c r="P14" i="7"/>
  <c r="P13" i="7"/>
  <c r="P12" i="7"/>
  <c r="P11" i="7"/>
  <c r="P10" i="7"/>
  <c r="K9" i="7"/>
  <c r="I9" i="7"/>
  <c r="H9" i="7"/>
  <c r="C9" i="7"/>
  <c r="E9" i="7"/>
  <c r="P8" i="7"/>
  <c r="P7" i="7"/>
  <c r="S52" i="8" l="1"/>
  <c r="S60" i="8"/>
  <c r="S77" i="8"/>
  <c r="S40" i="8"/>
  <c r="S75" i="8"/>
  <c r="S17" i="8"/>
  <c r="S49" i="8"/>
  <c r="S16" i="8"/>
  <c r="S41" i="8"/>
  <c r="S8" i="8"/>
  <c r="S54" i="8"/>
  <c r="S28" i="8"/>
  <c r="S21" i="8"/>
  <c r="S15" i="8"/>
  <c r="S22" i="8"/>
  <c r="S64" i="8"/>
  <c r="S18" i="8"/>
  <c r="S48" i="8"/>
  <c r="S35" i="8"/>
  <c r="S30" i="8"/>
  <c r="S72" i="8"/>
  <c r="S56" i="8"/>
  <c r="S9" i="8"/>
  <c r="S47" i="8"/>
  <c r="S32" i="8"/>
  <c r="S6" i="8"/>
  <c r="S42" i="8"/>
  <c r="U21" i="8"/>
  <c r="U35" i="8" s="1"/>
  <c r="P9" i="7"/>
  <c r="P6" i="7"/>
  <c r="Q5" i="7"/>
  <c r="O5" i="7"/>
  <c r="K5" i="7"/>
  <c r="J5" i="7"/>
  <c r="I5" i="7"/>
  <c r="H5" i="7"/>
  <c r="C5" i="7"/>
  <c r="B2" i="7"/>
  <c r="P1" i="7"/>
  <c r="P5" i="7" l="1"/>
  <c r="S34" i="8"/>
  <c r="S39" i="8"/>
  <c r="S59" i="8"/>
  <c r="S11" i="8"/>
  <c r="S7" i="8"/>
  <c r="S31" i="8"/>
  <c r="S61" i="8"/>
  <c r="S58" i="8"/>
  <c r="S57" i="8"/>
  <c r="S62" i="8"/>
  <c r="S67" i="8"/>
  <c r="S70" i="8"/>
  <c r="S73" i="8"/>
  <c r="S55" i="8"/>
  <c r="S66" i="8"/>
  <c r="S69" i="8"/>
  <c r="S76" i="8"/>
  <c r="S53" i="8"/>
  <c r="S65" i="8"/>
  <c r="S68" i="8"/>
  <c r="S51" i="8"/>
  <c r="S63" i="8"/>
  <c r="S71" i="8"/>
  <c r="S74" i="8"/>
  <c r="S78" i="8"/>
  <c r="S50" i="8"/>
  <c r="S46" i="8"/>
  <c r="S44" i="8"/>
  <c r="S43" i="8"/>
  <c r="S45" i="8"/>
  <c r="S36" i="8"/>
  <c r="S38" i="8"/>
  <c r="S37" i="8"/>
  <c r="S12" i="8"/>
  <c r="S13" i="8"/>
  <c r="S33" i="8"/>
  <c r="S14" i="8"/>
  <c r="S20" i="8"/>
  <c r="S10" i="8"/>
  <c r="S25" i="8"/>
  <c r="S26" i="8"/>
  <c r="S29" i="8"/>
  <c r="S27" i="8"/>
  <c r="S23" i="8"/>
  <c r="S24" i="8"/>
  <c r="S19" i="8"/>
  <c r="E5" i="7"/>
  <c r="F30" i="6"/>
  <c r="R31" i="6"/>
  <c r="Q30" i="6"/>
  <c r="L30" i="6"/>
  <c r="K30" i="6"/>
  <c r="K5" i="6" s="1"/>
  <c r="I30" i="6"/>
  <c r="H30" i="6"/>
  <c r="E30" i="6"/>
  <c r="G30" i="6"/>
  <c r="Q18" i="7" l="1"/>
  <c r="Q19" i="7"/>
  <c r="Q8" i="7"/>
  <c r="Q20" i="7"/>
  <c r="S5" i="8"/>
  <c r="Q16" i="7"/>
  <c r="Q10" i="7"/>
  <c r="Q7" i="7"/>
  <c r="Q17" i="7"/>
  <c r="Q6" i="7"/>
  <c r="Q21" i="7"/>
  <c r="Q13" i="7"/>
  <c r="Q12" i="7"/>
  <c r="Q11" i="7"/>
  <c r="Q9" i="7"/>
  <c r="Q14" i="7"/>
  <c r="Q15" i="7"/>
  <c r="R30" i="6"/>
  <c r="R28" i="6"/>
  <c r="R27" i="6" l="1"/>
  <c r="R26" i="6"/>
  <c r="R21" i="6" l="1"/>
  <c r="F6" i="6"/>
  <c r="F5" i="6" s="1"/>
  <c r="R11" i="6"/>
  <c r="R7" i="6"/>
  <c r="M6" i="6"/>
  <c r="L6" i="6"/>
  <c r="J6" i="6"/>
  <c r="I6" i="6"/>
  <c r="H6" i="6"/>
  <c r="E6" i="6"/>
  <c r="E5" i="6" s="1"/>
  <c r="G6" i="6"/>
  <c r="S5" i="6"/>
  <c r="B2" i="6"/>
  <c r="R1" i="6"/>
  <c r="I5" i="6" l="1"/>
  <c r="J5" i="6"/>
  <c r="H5" i="6"/>
  <c r="R12" i="6"/>
  <c r="R6" i="6"/>
  <c r="G5" i="6"/>
  <c r="Q5" i="6"/>
  <c r="L5" i="6"/>
  <c r="M5" i="6"/>
  <c r="K29" i="5"/>
  <c r="J29" i="5"/>
  <c r="I29" i="5"/>
  <c r="R5" i="6" l="1"/>
  <c r="S15" i="6" s="1"/>
  <c r="F29" i="5"/>
  <c r="E29" i="5"/>
  <c r="K28" i="5"/>
  <c r="J28" i="5"/>
  <c r="I28" i="5"/>
  <c r="S8" i="6" l="1"/>
  <c r="S14" i="6"/>
  <c r="S9" i="6"/>
  <c r="S16" i="6"/>
  <c r="S17" i="6"/>
  <c r="S19" i="6"/>
  <c r="S13" i="6"/>
  <c r="S29" i="6"/>
  <c r="S20" i="6"/>
  <c r="S22" i="6"/>
  <c r="S18" i="6"/>
  <c r="S23" i="6"/>
  <c r="S10" i="6"/>
  <c r="S24" i="6"/>
  <c r="S7" i="6"/>
  <c r="S25" i="6"/>
  <c r="S28" i="6"/>
  <c r="S31" i="6"/>
  <c r="S26" i="6"/>
  <c r="S27" i="6"/>
  <c r="S12" i="6"/>
  <c r="S30" i="6"/>
  <c r="S11" i="6"/>
  <c r="S21" i="6"/>
  <c r="S6" i="6"/>
  <c r="F28" i="5"/>
  <c r="E28" i="5"/>
  <c r="K24" i="5"/>
  <c r="J24" i="5"/>
  <c r="I24" i="5"/>
  <c r="H24" i="5"/>
  <c r="F24" i="5" l="1"/>
  <c r="P24" i="5" s="1"/>
  <c r="K27" i="5"/>
  <c r="J27" i="5"/>
  <c r="I27" i="5"/>
  <c r="F27" i="5" l="1"/>
  <c r="K25" i="5" l="1"/>
  <c r="J25" i="5"/>
  <c r="I25" i="5"/>
  <c r="H25" i="5"/>
  <c r="F25" i="5"/>
  <c r="O23" i="5"/>
  <c r="K23" i="5"/>
  <c r="I23" i="5"/>
  <c r="G23" i="5"/>
  <c r="F23" i="5"/>
  <c r="C23" i="5"/>
  <c r="E23" i="5"/>
  <c r="K21" i="5" l="1"/>
  <c r="O20" i="5" l="1"/>
  <c r="K20" i="5"/>
  <c r="J20" i="5"/>
  <c r="I20" i="5"/>
  <c r="G20" i="5"/>
  <c r="C20" i="5" l="1"/>
  <c r="E20" i="5"/>
  <c r="O19" i="5"/>
  <c r="K19" i="5"/>
  <c r="J19" i="5"/>
  <c r="I19" i="5"/>
  <c r="G19" i="5"/>
  <c r="C19" i="5" l="1"/>
  <c r="K18" i="5"/>
  <c r="F18" i="5" l="1"/>
  <c r="Q14" i="5" l="1"/>
  <c r="O13" i="5" l="1"/>
  <c r="O12" i="5" s="1"/>
  <c r="K13" i="5"/>
  <c r="K12" i="5" s="1"/>
  <c r="J13" i="5"/>
  <c r="J12" i="5" s="1"/>
  <c r="I13" i="5"/>
  <c r="I12" i="5" s="1"/>
  <c r="G13" i="5" l="1"/>
  <c r="G12" i="5" s="1"/>
  <c r="F13" i="5"/>
  <c r="F12" i="5" s="1"/>
  <c r="Q5" i="5" l="1"/>
  <c r="P23" i="5" l="1"/>
  <c r="O14" i="5" l="1"/>
  <c r="H27" i="5" l="1"/>
  <c r="H19" i="5" l="1"/>
  <c r="F21" i="5" l="1"/>
  <c r="C21" i="5" l="1"/>
  <c r="J22" i="5" l="1"/>
  <c r="I22" i="5" l="1"/>
  <c r="C22" i="5" l="1"/>
  <c r="E22" i="5" l="1"/>
  <c r="K14" i="5" l="1"/>
  <c r="O6" i="5" l="1"/>
  <c r="O9" i="5"/>
  <c r="O5" i="5" l="1"/>
  <c r="K6" i="5" l="1"/>
  <c r="K9" i="5"/>
  <c r="K5" i="5" l="1"/>
  <c r="E12" i="5" l="1"/>
  <c r="I21" i="5" l="1"/>
  <c r="H22" i="5" l="1"/>
  <c r="P22" i="5" s="1"/>
  <c r="H21" i="5"/>
  <c r="P21" i="5" s="1"/>
  <c r="D12" i="5" l="1"/>
  <c r="D6" i="5" l="1"/>
  <c r="D9" i="5"/>
  <c r="D5" i="5" l="1"/>
  <c r="C12" i="5" l="1"/>
  <c r="G25" i="5" l="1"/>
  <c r="G27" i="5"/>
  <c r="I15" i="5" l="1"/>
  <c r="I16" i="5" l="1"/>
  <c r="I17" i="5"/>
  <c r="I18" i="5"/>
  <c r="I14" i="5" l="1"/>
  <c r="C25" i="5"/>
  <c r="P25" i="5" s="1"/>
  <c r="C27" i="5"/>
  <c r="P27" i="5" s="1"/>
  <c r="C16" i="5" l="1"/>
  <c r="C17" i="5"/>
  <c r="C18" i="5"/>
  <c r="C15" i="5"/>
  <c r="C14" i="5" l="1"/>
  <c r="F9" i="5" l="1"/>
  <c r="F6" i="5"/>
  <c r="F5" i="5" l="1"/>
  <c r="H16" i="5" l="1"/>
  <c r="H17" i="5"/>
  <c r="H18" i="5"/>
  <c r="H15" i="5"/>
  <c r="H14" i="5" l="1"/>
  <c r="H13" i="5" l="1"/>
  <c r="H12" i="5" l="1"/>
  <c r="P12" i="5" s="1"/>
  <c r="P13" i="5"/>
  <c r="H11" i="5" l="1"/>
  <c r="H10" i="5"/>
  <c r="H8" i="5"/>
  <c r="H7" i="5"/>
  <c r="H6" i="5" l="1"/>
  <c r="H9" i="5"/>
  <c r="H5" i="5" l="1"/>
  <c r="D16" i="5" l="1"/>
  <c r="D17" i="5"/>
  <c r="D18" i="5"/>
  <c r="D15" i="5"/>
  <c r="D14" i="5" l="1"/>
  <c r="I10" i="5" l="1"/>
  <c r="I11" i="5" l="1"/>
  <c r="I8" i="5"/>
  <c r="I9" i="5" l="1"/>
  <c r="I7" i="5" l="1"/>
  <c r="I6" i="5" l="1"/>
  <c r="I5" i="5" l="1"/>
  <c r="G7" i="5" l="1"/>
  <c r="G17" i="5" l="1"/>
  <c r="G15" i="5" l="1"/>
  <c r="G11" i="5"/>
  <c r="G8" i="5"/>
  <c r="G6" i="5" l="1"/>
  <c r="G10" i="5"/>
  <c r="G16" i="5"/>
  <c r="G18" i="5"/>
  <c r="G14" i="5" l="1"/>
  <c r="G9" i="5"/>
  <c r="G5" i="5" l="1"/>
  <c r="C11" i="5" l="1"/>
  <c r="C8" i="5"/>
  <c r="C10" i="5" l="1"/>
  <c r="C7" i="5"/>
  <c r="C6" i="5" l="1"/>
  <c r="C9" i="5"/>
  <c r="C5" i="5" l="1"/>
  <c r="F20" i="5" l="1"/>
  <c r="P20" i="5" s="1"/>
  <c r="F19" i="5"/>
  <c r="P19" i="5" s="1"/>
  <c r="N10" i="5" l="1"/>
  <c r="N11" i="5"/>
  <c r="N8" i="5"/>
  <c r="N7" i="5"/>
  <c r="N6" i="5" l="1"/>
  <c r="N9" i="5"/>
  <c r="N16" i="5"/>
  <c r="N17" i="5"/>
  <c r="N18" i="5"/>
  <c r="N15" i="5"/>
  <c r="N14" i="5" l="1"/>
  <c r="N5" i="5"/>
  <c r="L14" i="5" l="1"/>
  <c r="L6" i="5" l="1"/>
  <c r="L9" i="5" l="1"/>
  <c r="L5" i="5" s="1"/>
  <c r="J7" i="5" l="1"/>
  <c r="J15" i="5" l="1"/>
  <c r="J11" i="5"/>
  <c r="J8" i="5"/>
  <c r="J6" i="5" l="1"/>
  <c r="J16" i="5" l="1"/>
  <c r="J17" i="5"/>
  <c r="J18" i="5"/>
  <c r="J14" i="5" l="1"/>
  <c r="J10" i="5" l="1"/>
  <c r="J9" i="5" l="1"/>
  <c r="J5" i="5" l="1"/>
  <c r="M11" i="5" l="1"/>
  <c r="M10" i="5"/>
  <c r="M8" i="5"/>
  <c r="M7" i="5"/>
  <c r="M6" i="5" l="1"/>
  <c r="M9" i="5"/>
  <c r="M5" i="5" l="1"/>
  <c r="M16" i="5" l="1"/>
  <c r="M17" i="5"/>
  <c r="M18" i="5"/>
  <c r="M15" i="5"/>
  <c r="M14" i="5" l="1"/>
  <c r="E7" i="5" l="1"/>
  <c r="P7" i="5" l="1"/>
  <c r="E8" i="5" l="1"/>
  <c r="P8" i="5" l="1"/>
  <c r="E6" i="5"/>
  <c r="E11" i="5"/>
  <c r="P11" i="5" s="1"/>
  <c r="P6" i="5" l="1"/>
  <c r="E16" i="5"/>
  <c r="P16" i="5" s="1"/>
  <c r="E17" i="5"/>
  <c r="P17" i="5" s="1"/>
  <c r="E18" i="5"/>
  <c r="P18" i="5" s="1"/>
  <c r="E15" i="5"/>
  <c r="P15" i="5" l="1"/>
  <c r="E14" i="5"/>
  <c r="P14" i="5" s="1"/>
  <c r="Q16" i="5" s="1"/>
  <c r="Q17" i="5" l="1"/>
  <c r="Q18" i="5"/>
  <c r="Q15" i="5"/>
  <c r="E10" i="5" l="1"/>
  <c r="P10" i="5" l="1"/>
  <c r="E9" i="5"/>
  <c r="P9" i="5" l="1"/>
  <c r="E5" i="5"/>
  <c r="P5" i="5" s="1"/>
  <c r="Q10" i="5" s="1"/>
  <c r="Q9" i="5" l="1"/>
  <c r="Q13" i="5"/>
  <c r="Q12" i="5"/>
  <c r="Q7" i="5"/>
  <c r="Q11" i="5"/>
  <c r="Q8" i="5"/>
  <c r="Q6" i="5"/>
</calcChain>
</file>

<file path=xl/comments1.xml><?xml version="1.0" encoding="utf-8"?>
<comments xmlns="http://schemas.openxmlformats.org/spreadsheetml/2006/main">
  <authors>
    <author>lrios</author>
  </authors>
  <commentList>
    <comment ref="D9" authorId="0">
      <text>
        <r>
          <rPr>
            <b/>
            <sz val="9"/>
            <color indexed="81"/>
            <rFont val="Tahoma"/>
            <family val="2"/>
          </rPr>
          <t>13/05/2011
01/04/2011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12/12/2008</t>
        </r>
      </text>
    </comment>
  </commentList>
</comments>
</file>

<file path=xl/comments2.xml><?xml version="1.0" encoding="utf-8"?>
<comments xmlns="http://schemas.openxmlformats.org/spreadsheetml/2006/main">
  <authors>
    <author>lrios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No se toma en cuenta el PC del Seguro</t>
        </r>
      </text>
    </comment>
  </commentList>
</comments>
</file>

<file path=xl/comments3.xml><?xml version="1.0" encoding="utf-8"?>
<comments xmlns="http://schemas.openxmlformats.org/spreadsheetml/2006/main">
  <authors>
    <author>lrios</author>
  </authors>
  <commentList>
    <comment ref="U4" authorId="0">
      <text>
        <r>
          <rPr>
            <b/>
            <sz val="9"/>
            <color indexed="81"/>
            <rFont val="Tahoma"/>
            <family val="2"/>
          </rPr>
          <t>61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5</t>
        </r>
      </text>
    </comment>
  </commentList>
</comments>
</file>

<file path=xl/sharedStrings.xml><?xml version="1.0" encoding="utf-8"?>
<sst xmlns="http://schemas.openxmlformats.org/spreadsheetml/2006/main" count="687" uniqueCount="192">
  <si>
    <t>Laptops</t>
  </si>
  <si>
    <t>Desktops</t>
  </si>
  <si>
    <t>Matriciales</t>
  </si>
  <si>
    <t>DeskJets</t>
  </si>
  <si>
    <t>LaserJets</t>
  </si>
  <si>
    <t>Térmicas</t>
  </si>
  <si>
    <t>Total Computadoras</t>
  </si>
  <si>
    <t>Total Impresoras</t>
  </si>
  <si>
    <t>Total Switches</t>
  </si>
  <si>
    <t>Total Routers</t>
  </si>
  <si>
    <t>Total Enlaces</t>
  </si>
  <si>
    <t>Total Centrales</t>
  </si>
  <si>
    <t>%</t>
  </si>
  <si>
    <t>Tablet PCs</t>
  </si>
  <si>
    <t>Procesador</t>
  </si>
  <si>
    <t>Sede Principal</t>
  </si>
  <si>
    <t>Sucursal Caracas</t>
  </si>
  <si>
    <t>Sucursal Ciudad Bolívar</t>
  </si>
  <si>
    <t>Sucursal Barcelona</t>
  </si>
  <si>
    <t>Sucursal Valencia</t>
  </si>
  <si>
    <t>Sucursal Barquisimeto</t>
  </si>
  <si>
    <t>Sucursal Maracaibo</t>
  </si>
  <si>
    <t>Planta Cagua</t>
  </si>
  <si>
    <t>Matadero</t>
  </si>
  <si>
    <t>Granja Procer - Quibor</t>
  </si>
  <si>
    <t>Granja AFI - Calabozo</t>
  </si>
  <si>
    <t>Planta ABA - Bejuma</t>
  </si>
  <si>
    <t>Total Enlaces BCRS</t>
  </si>
  <si>
    <t>PIV Dual 2.0Ghz</t>
  </si>
  <si>
    <t>Pentium Dual</t>
  </si>
  <si>
    <t>L-Pentium Dual</t>
  </si>
  <si>
    <t>ThinkPad T61D</t>
  </si>
  <si>
    <t>Total Servidores (Unix)</t>
  </si>
  <si>
    <t>ThinkPad T400</t>
  </si>
  <si>
    <t>PIV Dual 2.4Ghz</t>
  </si>
  <si>
    <t>Pres/VPs UCs</t>
  </si>
  <si>
    <t>6072-E64</t>
  </si>
  <si>
    <t>PIV Dual 2.5Ghz</t>
  </si>
  <si>
    <t>Finanzas</t>
  </si>
  <si>
    <t>TI</t>
  </si>
  <si>
    <t>Procura</t>
  </si>
  <si>
    <t>Total Servidores (Win)</t>
  </si>
  <si>
    <t>Modelo</t>
  </si>
  <si>
    <t>CX9300f</t>
  </si>
  <si>
    <t>845c</t>
  </si>
  <si>
    <t>CX6500</t>
  </si>
  <si>
    <t>2600n</t>
  </si>
  <si>
    <t>P2015dn</t>
  </si>
  <si>
    <t>Deskjet</t>
  </si>
  <si>
    <t>Laserjet</t>
  </si>
  <si>
    <t>Tipo</t>
  </si>
  <si>
    <t>Marca</t>
  </si>
  <si>
    <t>HP</t>
  </si>
  <si>
    <t>Lexmark</t>
  </si>
  <si>
    <t>Epson</t>
  </si>
  <si>
    <t>M4345</t>
  </si>
  <si>
    <t>Matricial</t>
  </si>
  <si>
    <t>FX-890</t>
  </si>
  <si>
    <t>6180c</t>
  </si>
  <si>
    <t>CX7700</t>
  </si>
  <si>
    <t>P3005n</t>
  </si>
  <si>
    <t>AP-5500+</t>
  </si>
  <si>
    <t>Zebra</t>
  </si>
  <si>
    <t>Térmica</t>
  </si>
  <si>
    <t>T642</t>
  </si>
  <si>
    <t>720c</t>
  </si>
  <si>
    <t>DFX-8500</t>
  </si>
  <si>
    <t>LQ-2070</t>
  </si>
  <si>
    <t>DFX-9000</t>
  </si>
  <si>
    <t>LX-300+</t>
  </si>
  <si>
    <t>DFX-5000+</t>
  </si>
  <si>
    <t>Z4M+</t>
  </si>
  <si>
    <t>Z4M400</t>
  </si>
  <si>
    <t>4180c</t>
  </si>
  <si>
    <t>Intermec</t>
  </si>
  <si>
    <t>PM4i</t>
  </si>
  <si>
    <t>LQ-570e</t>
  </si>
  <si>
    <t>Okidata</t>
  </si>
  <si>
    <t>Top10 por Modelo</t>
  </si>
  <si>
    <t>PX4i</t>
  </si>
  <si>
    <t>H470b</t>
  </si>
  <si>
    <t>7303-A88</t>
  </si>
  <si>
    <t>PIV Dual 2.6Ghz</t>
  </si>
  <si>
    <t>P2055dn</t>
  </si>
  <si>
    <t>7269-E1S</t>
  </si>
  <si>
    <t>TLP-2844</t>
  </si>
  <si>
    <t>656c</t>
  </si>
  <si>
    <t>7258-A16</t>
  </si>
  <si>
    <t>Total Servidores (Virtual)</t>
  </si>
  <si>
    <t>T654</t>
  </si>
  <si>
    <t>Capital Humano</t>
  </si>
  <si>
    <t>Agro</t>
  </si>
  <si>
    <t>Impresoras Lexmark - Contrato Gadisys</t>
  </si>
  <si>
    <t>Impresoras Lexmark - Sin Contrato</t>
  </si>
  <si>
    <t>Impresoras Lexmark - Total</t>
  </si>
  <si>
    <t>C782</t>
  </si>
  <si>
    <t>Manuf. Emb.</t>
  </si>
  <si>
    <t>M2727</t>
  </si>
  <si>
    <t>X464</t>
  </si>
  <si>
    <t>X656</t>
  </si>
  <si>
    <t>E250</t>
  </si>
  <si>
    <t>Manuf. Mat</t>
  </si>
  <si>
    <t>Manuf. Mat.</t>
  </si>
  <si>
    <t>PIV Dual 2.7Ghz</t>
  </si>
  <si>
    <t>L-Pentium Quad</t>
  </si>
  <si>
    <t>Pentium Quad</t>
  </si>
  <si>
    <t>ThinkPad T420</t>
  </si>
  <si>
    <t>PIV Quad 2.5Ghz</t>
  </si>
  <si>
    <t>3269-A8S</t>
  </si>
  <si>
    <t>PIV Dual 2.8Ghz</t>
  </si>
  <si>
    <t>Clone2.8</t>
  </si>
  <si>
    <t>Clone2.7</t>
  </si>
  <si>
    <t>Clone2.9</t>
  </si>
  <si>
    <t>PIV Dual 2.9Ghz</t>
  </si>
  <si>
    <t>D1660</t>
  </si>
  <si>
    <t>T22</t>
  </si>
  <si>
    <t>Total Impresoras PDAs</t>
  </si>
  <si>
    <t>Total PDAs</t>
  </si>
  <si>
    <t>CGU</t>
  </si>
  <si>
    <t>CCS</t>
  </si>
  <si>
    <t>MAT</t>
  </si>
  <si>
    <t>CDB</t>
  </si>
  <si>
    <t>BAR</t>
  </si>
  <si>
    <t>VAL</t>
  </si>
  <si>
    <t>BQT</t>
  </si>
  <si>
    <t>MBO</t>
  </si>
  <si>
    <t>BEJ</t>
  </si>
  <si>
    <t>CAL</t>
  </si>
  <si>
    <t>QBR</t>
  </si>
  <si>
    <t>POR</t>
  </si>
  <si>
    <t>4480-B1S</t>
  </si>
  <si>
    <t>Plataforma Tecnológica Plumrose Group</t>
  </si>
  <si>
    <t>4518-E4S</t>
  </si>
  <si>
    <t>ET1N0</t>
  </si>
  <si>
    <t>PIV Quad 1.0Ghz</t>
  </si>
  <si>
    <t>T-Pentium Quad</t>
  </si>
  <si>
    <t>M401</t>
  </si>
  <si>
    <t>AutoLabel</t>
  </si>
  <si>
    <t>151S</t>
  </si>
  <si>
    <t>Mont</t>
  </si>
  <si>
    <t>TOTAL</t>
  </si>
  <si>
    <t>Clone</t>
  </si>
  <si>
    <t>PIV Dual</t>
  </si>
  <si>
    <t>Planta Tejerías</t>
  </si>
  <si>
    <t>Sede Boleíta</t>
  </si>
  <si>
    <t>C544</t>
  </si>
  <si>
    <t>D2660</t>
  </si>
  <si>
    <t>TEJ</t>
  </si>
  <si>
    <t>BOL</t>
  </si>
  <si>
    <t>Com</t>
  </si>
  <si>
    <t>Log</t>
  </si>
  <si>
    <t>Compra</t>
  </si>
  <si>
    <t>???</t>
  </si>
  <si>
    <t>M425</t>
  </si>
  <si>
    <t>C792</t>
  </si>
  <si>
    <t>Contrato Plumrose</t>
  </si>
  <si>
    <t>Contrato M</t>
  </si>
  <si>
    <t>Almacén TI</t>
  </si>
  <si>
    <t>Venp</t>
  </si>
  <si>
    <t>PF-220</t>
  </si>
  <si>
    <t>Saxo</t>
  </si>
  <si>
    <t>Santa Cruz</t>
  </si>
  <si>
    <t>E360</t>
  </si>
  <si>
    <t>STC</t>
  </si>
  <si>
    <t>PIV Quad i5-2400 3.1Ghz</t>
  </si>
  <si>
    <t>PIV Quad i5-650 3.2Ghz</t>
  </si>
  <si>
    <t>3134-A11</t>
  </si>
  <si>
    <t>PIV Quad i3-2100 3.1Ghz</t>
  </si>
  <si>
    <t xml:space="preserve">SCX-3200 </t>
  </si>
  <si>
    <t>3574-EKS</t>
  </si>
  <si>
    <t>3598-AH3</t>
  </si>
  <si>
    <t>5032-RR6</t>
  </si>
  <si>
    <t>Samsung</t>
  </si>
  <si>
    <t>PIV Quad i7-2600 3.4Ghz</t>
  </si>
  <si>
    <t>PIV Quad i3-2120 3.3Ghz</t>
  </si>
  <si>
    <t>PIV Quad i5-3470 3.2Ghz</t>
  </si>
  <si>
    <t>M451</t>
  </si>
  <si>
    <t>ThinkPad T430</t>
  </si>
  <si>
    <t>PIV Quad 2.6Ghz</t>
  </si>
  <si>
    <t>Valencia y Cagua</t>
  </si>
  <si>
    <t>Oficina Margarita</t>
  </si>
  <si>
    <t>Emb Salch, Elvis, Nestor, Omega</t>
  </si>
  <si>
    <t>ThinkPad E430</t>
  </si>
  <si>
    <t>PIV Quad 2.3Ghz</t>
  </si>
  <si>
    <t>3598-CN9</t>
  </si>
  <si>
    <t>ZxP8</t>
  </si>
  <si>
    <t>L210</t>
  </si>
  <si>
    <t>Total Access Point</t>
  </si>
  <si>
    <t>3554-1W5</t>
  </si>
  <si>
    <t>MF4770N</t>
  </si>
  <si>
    <t>Canon</t>
  </si>
  <si>
    <t>CX410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</si>
</sst>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2" xfId="0" applyFont="1" applyBorder="1" applyAlignment="1">
      <alignment horizontal="left" inden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left" indent="1"/>
    </xf>
    <xf numFmtId="0" fontId="4" fillId="0" borderId="11" xfId="0" applyFont="1" applyBorder="1" applyAlignment="1">
      <alignment horizontal="center"/>
    </xf>
    <xf numFmtId="0" fontId="4" fillId="0" borderId="6" xfId="0" applyFont="1" applyBorder="1" applyAlignment="1">
      <alignment horizontal="left" indent="1"/>
    </xf>
    <xf numFmtId="0" fontId="4" fillId="0" borderId="4" xfId="0" applyFont="1" applyBorder="1" applyAlignment="1">
      <alignment horizontal="left" indent="1"/>
    </xf>
    <xf numFmtId="0" fontId="6" fillId="0" borderId="8" xfId="0" applyFont="1" applyBorder="1" applyAlignment="1">
      <alignment horizontal="center"/>
    </xf>
    <xf numFmtId="10" fontId="6" fillId="0" borderId="7" xfId="1" applyNumberFormat="1" applyFont="1" applyBorder="1" applyAlignment="1">
      <alignment horizontal="center"/>
    </xf>
    <xf numFmtId="10" fontId="6" fillId="0" borderId="2" xfId="1" applyNumberFormat="1" applyFont="1" applyBorder="1" applyAlignment="1">
      <alignment horizontal="center"/>
    </xf>
    <xf numFmtId="10" fontId="6" fillId="0" borderId="6" xfId="1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6" xfId="0" applyNumberFormat="1" applyFont="1" applyBorder="1" applyAlignment="1">
      <alignment horizontal="center"/>
    </xf>
    <xf numFmtId="10" fontId="6" fillId="0" borderId="7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10" xfId="0" applyFont="1" applyBorder="1" applyAlignment="1"/>
    <xf numFmtId="0" fontId="3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0" fontId="6" fillId="0" borderId="10" xfId="1" applyNumberFormat="1" applyFont="1" applyBorder="1" applyAlignment="1">
      <alignment horizontal="center"/>
    </xf>
    <xf numFmtId="10" fontId="6" fillId="0" borderId="17" xfId="1" applyNumberFormat="1" applyFont="1" applyBorder="1" applyAlignment="1">
      <alignment horizontal="center"/>
    </xf>
    <xf numFmtId="10" fontId="6" fillId="0" borderId="5" xfId="1" applyNumberFormat="1" applyFont="1" applyBorder="1" applyAlignment="1">
      <alignment horizontal="center"/>
    </xf>
    <xf numFmtId="10" fontId="6" fillId="0" borderId="11" xfId="1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indent="1"/>
    </xf>
    <xf numFmtId="0" fontId="4" fillId="0" borderId="6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left" indent="1"/>
    </xf>
    <xf numFmtId="0" fontId="6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indent="1"/>
    </xf>
    <xf numFmtId="0" fontId="6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left" indent="1"/>
    </xf>
    <xf numFmtId="0" fontId="4" fillId="0" borderId="5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3" fontId="4" fillId="0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left" indent="1"/>
    </xf>
    <xf numFmtId="0" fontId="1" fillId="0" borderId="10" xfId="0" applyFont="1" applyBorder="1" applyAlignment="1">
      <alignment horizontal="justify"/>
    </xf>
    <xf numFmtId="1" fontId="1" fillId="0" borderId="6" xfId="0" applyNumberFormat="1" applyFont="1" applyFill="1" applyBorder="1" applyAlignment="1">
      <alignment horizontal="center"/>
    </xf>
    <xf numFmtId="0" fontId="1" fillId="0" borderId="11" xfId="0" applyFont="1" applyBorder="1" applyAlignment="1">
      <alignment horizontal="left" indent="1"/>
    </xf>
    <xf numFmtId="0" fontId="4" fillId="0" borderId="1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6" fillId="0" borderId="4" xfId="1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1" fillId="0" borderId="20" xfId="0" applyFont="1" applyFill="1" applyBorder="1"/>
    <xf numFmtId="0" fontId="0" fillId="0" borderId="20" xfId="0" applyFont="1" applyFill="1" applyBorder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0" fontId="6" fillId="0" borderId="6" xfId="1" applyNumberFormat="1" applyFont="1" applyFill="1" applyBorder="1" applyAlignment="1">
      <alignment horizontal="center"/>
    </xf>
    <xf numFmtId="10" fontId="6" fillId="0" borderId="10" xfId="1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left" indent="2"/>
    </xf>
    <xf numFmtId="0" fontId="1" fillId="0" borderId="11" xfId="0" applyFont="1" applyBorder="1" applyAlignment="1"/>
    <xf numFmtId="0" fontId="3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10" xfId="0" applyFont="1" applyBorder="1" applyAlignment="1">
      <alignment horizontal="left" indent="1"/>
    </xf>
    <xf numFmtId="0" fontId="1" fillId="0" borderId="10" xfId="0" applyFont="1" applyBorder="1" applyAlignment="1"/>
    <xf numFmtId="0" fontId="1" fillId="0" borderId="5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6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 indent="2"/>
    </xf>
    <xf numFmtId="0" fontId="1" fillId="0" borderId="10" xfId="0" applyFont="1" applyBorder="1" applyAlignment="1">
      <alignment horizontal="left" indent="2"/>
    </xf>
    <xf numFmtId="0" fontId="1" fillId="0" borderId="11" xfId="0" applyFont="1" applyBorder="1" applyAlignment="1">
      <alignment horizontal="left" indent="2"/>
    </xf>
    <xf numFmtId="0" fontId="1" fillId="0" borderId="2" xfId="0" applyFont="1" applyBorder="1" applyAlignment="1">
      <alignment horizontal="left" indent="1"/>
    </xf>
    <xf numFmtId="0" fontId="1" fillId="0" borderId="2" xfId="0" applyFont="1" applyBorder="1" applyAlignment="1">
      <alignment horizontal="justify"/>
    </xf>
    <xf numFmtId="14" fontId="1" fillId="0" borderId="2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4" fontId="1" fillId="0" borderId="0" xfId="0" applyNumberFormat="1" applyFont="1" applyBorder="1"/>
    <xf numFmtId="0" fontId="6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0" fontId="5" fillId="0" borderId="23" xfId="1" applyNumberFormat="1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514350</xdr:colOff>
      <xdr:row>3</xdr:row>
      <xdr:rowOff>76200</xdr:rowOff>
    </xdr:to>
    <xdr:pic>
      <xdr:nvPicPr>
        <xdr:cNvPr id="1053" name="Picture 13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485775</xdr:colOff>
      <xdr:row>2</xdr:row>
      <xdr:rowOff>200025</xdr:rowOff>
    </xdr:to>
    <xdr:pic>
      <xdr:nvPicPr>
        <xdr:cNvPr id="4104" name="Picture 1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485775</xdr:colOff>
      <xdr:row>2</xdr:row>
      <xdr:rowOff>200025</xdr:rowOff>
    </xdr:to>
    <xdr:pic>
      <xdr:nvPicPr>
        <xdr:cNvPr id="5129" name="Picture 1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485775</xdr:colOff>
      <xdr:row>2</xdr:row>
      <xdr:rowOff>200025</xdr:rowOff>
    </xdr:to>
    <xdr:pic>
      <xdr:nvPicPr>
        <xdr:cNvPr id="6145" name="Picture 1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485775</xdr:colOff>
      <xdr:row>2</xdr:row>
      <xdr:rowOff>200025</xdr:rowOff>
    </xdr:to>
    <xdr:pic>
      <xdr:nvPicPr>
        <xdr:cNvPr id="2" name="Picture 1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485775</xdr:colOff>
      <xdr:row>2</xdr:row>
      <xdr:rowOff>200025</xdr:rowOff>
    </xdr:to>
    <xdr:pic>
      <xdr:nvPicPr>
        <xdr:cNvPr id="2" name="Picture 1" descr="LOGO MARCA P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0"/>
          <a:ext cx="63817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Agroindustri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Presidencia,%20VPs%20y%20UC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M%20-%20Montserratin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M%20-%20Venpackers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Saxolu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Manufactura%20Matad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Manufactura%20Embutid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Comerci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Logistic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T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Capital%20Human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Finanza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oto%20Tecnol&#243;gica%20Proc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Telecomunicaciones 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CSAGDA01</v>
          </cell>
        </row>
        <row r="7">
          <cell r="B7" t="str">
            <v>3574-EKS</v>
          </cell>
          <cell r="H7" t="str">
            <v>CSAGDA02</v>
          </cell>
        </row>
        <row r="8">
          <cell r="B8" t="str">
            <v>4518-E4S</v>
          </cell>
          <cell r="H8" t="str">
            <v>CGAGDA01</v>
          </cell>
        </row>
        <row r="9">
          <cell r="B9" t="str">
            <v>---</v>
          </cell>
        </row>
        <row r="10">
          <cell r="B10" t="str">
            <v>ThinkPad E430</v>
          </cell>
          <cell r="H10" t="str">
            <v>CGAGPO01</v>
          </cell>
        </row>
        <row r="11">
          <cell r="B11" t="str">
            <v>3554-1W5</v>
          </cell>
          <cell r="H11" t="str">
            <v>CGAGPO02</v>
          </cell>
        </row>
        <row r="13">
          <cell r="B13" t="str">
            <v>ThinkPad T420</v>
          </cell>
          <cell r="H13" t="str">
            <v>CGAGPY01</v>
          </cell>
        </row>
        <row r="14">
          <cell r="B14" t="str">
            <v>ThinkPad T420</v>
          </cell>
          <cell r="H14" t="str">
            <v>CGAGPY02</v>
          </cell>
        </row>
        <row r="15">
          <cell r="B15" t="str">
            <v>3598-CN9</v>
          </cell>
          <cell r="H15" t="str">
            <v>CGAGPY03</v>
          </cell>
        </row>
        <row r="16">
          <cell r="B16" t="str">
            <v>ThinkPad T420</v>
          </cell>
          <cell r="H16" t="str">
            <v>CGAGPY04</v>
          </cell>
        </row>
        <row r="17">
          <cell r="B17" t="str">
            <v>---</v>
          </cell>
        </row>
        <row r="18">
          <cell r="B18" t="str">
            <v>ThinkPad T420</v>
          </cell>
          <cell r="H18" t="str">
            <v>BJAGGG01</v>
          </cell>
        </row>
        <row r="19">
          <cell r="B19" t="str">
            <v>6072-E64</v>
          </cell>
          <cell r="H19" t="str">
            <v>BJAGGG02</v>
          </cell>
        </row>
        <row r="20">
          <cell r="B20" t="str">
            <v>3598-AH3</v>
          </cell>
          <cell r="H20" t="str">
            <v>BJAGFI01</v>
          </cell>
        </row>
        <row r="21">
          <cell r="B21" t="str">
            <v>3598-AH3</v>
          </cell>
          <cell r="H21" t="str">
            <v>BJAGFI02</v>
          </cell>
        </row>
        <row r="22">
          <cell r="B22" t="str">
            <v>7303-A88</v>
          </cell>
          <cell r="H22" t="str">
            <v>BJAGPD01</v>
          </cell>
        </row>
        <row r="23">
          <cell r="B23" t="str">
            <v>7303-A88</v>
          </cell>
          <cell r="H23" t="str">
            <v>BJAGPD02</v>
          </cell>
        </row>
        <row r="24">
          <cell r="B24" t="str">
            <v>3269-A8S</v>
          </cell>
          <cell r="H24" t="str">
            <v>BJAGPD03</v>
          </cell>
        </row>
        <row r="25">
          <cell r="B25" t="str">
            <v>7258-A16</v>
          </cell>
          <cell r="H25" t="str">
            <v>BJAGPD04</v>
          </cell>
        </row>
        <row r="26">
          <cell r="B26" t="str">
            <v>3598-AH3</v>
          </cell>
          <cell r="H26" t="str">
            <v>BJAGCL01</v>
          </cell>
        </row>
        <row r="27">
          <cell r="B27" t="str">
            <v>3598-AH3</v>
          </cell>
          <cell r="H27" t="str">
            <v>BJAGCL02</v>
          </cell>
        </row>
        <row r="28">
          <cell r="B28" t="str">
            <v>3269-A8S</v>
          </cell>
          <cell r="H28" t="str">
            <v>BJAGCL03</v>
          </cell>
        </row>
        <row r="29">
          <cell r="B29" t="str">
            <v>3598-AH3</v>
          </cell>
          <cell r="H29" t="str">
            <v>BJAGCL04</v>
          </cell>
        </row>
        <row r="30">
          <cell r="B30" t="str">
            <v>7303-A88</v>
          </cell>
          <cell r="H30" t="str">
            <v>BJAGMT01</v>
          </cell>
        </row>
        <row r="31">
          <cell r="B31" t="str">
            <v>3269-A8S</v>
          </cell>
          <cell r="H31" t="str">
            <v>BJAGMT02</v>
          </cell>
        </row>
        <row r="32">
          <cell r="B32" t="str">
            <v>3269-A8S</v>
          </cell>
          <cell r="H32" t="str">
            <v>BJAGMT03</v>
          </cell>
        </row>
        <row r="33">
          <cell r="B33" t="str">
            <v>7303-A88</v>
          </cell>
          <cell r="H33" t="str">
            <v>BJAGMT04</v>
          </cell>
        </row>
        <row r="34">
          <cell r="B34" t="str">
            <v>3269-A8S</v>
          </cell>
          <cell r="H34" t="str">
            <v>BJAGMT05</v>
          </cell>
        </row>
        <row r="35">
          <cell r="B35" t="str">
            <v>---</v>
          </cell>
        </row>
        <row r="36">
          <cell r="B36" t="str">
            <v>ThinkPad T420</v>
          </cell>
          <cell r="H36" t="str">
            <v>CLAGGG01</v>
          </cell>
        </row>
        <row r="37">
          <cell r="B37" t="str">
            <v>3269-A8S</v>
          </cell>
          <cell r="H37" t="str">
            <v>CLAGGG02</v>
          </cell>
        </row>
        <row r="38">
          <cell r="B38" t="str">
            <v>7303-A88</v>
          </cell>
          <cell r="H38" t="str">
            <v>CLAGGG03</v>
          </cell>
        </row>
        <row r="39">
          <cell r="B39" t="str">
            <v>ThinkPad T400</v>
          </cell>
          <cell r="H39" t="str">
            <v>CLAGGB01</v>
          </cell>
        </row>
        <row r="40">
          <cell r="B40" t="str">
            <v>3269-A8S</v>
          </cell>
          <cell r="H40" t="str">
            <v>CLAGFI01</v>
          </cell>
        </row>
        <row r="41">
          <cell r="B41" t="str">
            <v>3269-A8S</v>
          </cell>
          <cell r="H41" t="str">
            <v>CLAGFI02</v>
          </cell>
        </row>
        <row r="42">
          <cell r="B42" t="str">
            <v>7303-A88</v>
          </cell>
          <cell r="H42" t="str">
            <v>CLAGFI03</v>
          </cell>
        </row>
        <row r="43">
          <cell r="B43" t="str">
            <v>7303-A88</v>
          </cell>
          <cell r="H43" t="str">
            <v>CLAGFI04</v>
          </cell>
        </row>
        <row r="44">
          <cell r="B44" t="str">
            <v>3269-A8S</v>
          </cell>
          <cell r="H44" t="str">
            <v>CLAGFI05</v>
          </cell>
        </row>
        <row r="45">
          <cell r="B45" t="str">
            <v>ThinkPad T400</v>
          </cell>
          <cell r="H45" t="str">
            <v>CLAGPD01</v>
          </cell>
        </row>
        <row r="46">
          <cell r="B46" t="str">
            <v>Clone2.9</v>
          </cell>
          <cell r="H46" t="str">
            <v>CLAGPD02</v>
          </cell>
        </row>
        <row r="47">
          <cell r="B47" t="str">
            <v>7303-A88</v>
          </cell>
          <cell r="H47" t="str">
            <v>CLAGPD03</v>
          </cell>
        </row>
        <row r="48">
          <cell r="B48" t="str">
            <v>3269-A8S</v>
          </cell>
          <cell r="H48" t="str">
            <v>CLAGPD04</v>
          </cell>
        </row>
        <row r="49">
          <cell r="B49" t="str">
            <v>7303-A88</v>
          </cell>
          <cell r="H49" t="str">
            <v>CLAGPD05</v>
          </cell>
        </row>
        <row r="50">
          <cell r="B50" t="str">
            <v>7303-A88</v>
          </cell>
          <cell r="H50" t="str">
            <v>CLAGPD06</v>
          </cell>
        </row>
        <row r="51">
          <cell r="B51" t="str">
            <v>7303-A88</v>
          </cell>
          <cell r="H51" t="str">
            <v>CLAGPD07</v>
          </cell>
        </row>
        <row r="52">
          <cell r="B52" t="str">
            <v>3269-A8S</v>
          </cell>
          <cell r="H52" t="str">
            <v>CLAGMT01</v>
          </cell>
        </row>
        <row r="53">
          <cell r="B53" t="str">
            <v>7303-A88</v>
          </cell>
          <cell r="H53" t="str">
            <v>CLAGMT02</v>
          </cell>
        </row>
        <row r="54">
          <cell r="B54" t="str">
            <v>---</v>
          </cell>
        </row>
        <row r="55">
          <cell r="B55" t="str">
            <v>ThinkPad T420</v>
          </cell>
          <cell r="H55" t="str">
            <v>QBAGGG01</v>
          </cell>
        </row>
        <row r="56">
          <cell r="B56" t="str">
            <v>7303-A88</v>
          </cell>
          <cell r="H56" t="str">
            <v>QBAGFI01</v>
          </cell>
        </row>
        <row r="57">
          <cell r="B57" t="str">
            <v>7303-A88</v>
          </cell>
          <cell r="H57" t="str">
            <v>QBAGFI02</v>
          </cell>
        </row>
        <row r="58">
          <cell r="B58" t="str">
            <v>7303-A88</v>
          </cell>
          <cell r="H58" t="str">
            <v>QBAGFI03</v>
          </cell>
        </row>
        <row r="59">
          <cell r="B59" t="str">
            <v>7303-A88</v>
          </cell>
          <cell r="H59" t="str">
            <v>QBAGFI04</v>
          </cell>
        </row>
        <row r="60">
          <cell r="B60" t="str">
            <v>6072-E64</v>
          </cell>
          <cell r="H60" t="str">
            <v>QBAGFI05</v>
          </cell>
        </row>
        <row r="61">
          <cell r="B61" t="str">
            <v>ThinkPad T400</v>
          </cell>
          <cell r="H61" t="str">
            <v>QBAGFI06</v>
          </cell>
        </row>
        <row r="62">
          <cell r="B62" t="str">
            <v>ThinkPad T400</v>
          </cell>
          <cell r="H62" t="str">
            <v>QBAGPD01</v>
          </cell>
        </row>
        <row r="63">
          <cell r="B63" t="str">
            <v>Clone2.9</v>
          </cell>
          <cell r="H63" t="str">
            <v>QBAGPD02</v>
          </cell>
        </row>
        <row r="64">
          <cell r="B64" t="str">
            <v>7303-A88</v>
          </cell>
          <cell r="H64" t="str">
            <v>QBAGPD03</v>
          </cell>
        </row>
        <row r="65">
          <cell r="B65" t="str">
            <v>7303-A88</v>
          </cell>
          <cell r="H65" t="str">
            <v>QBAGPD04</v>
          </cell>
        </row>
        <row r="66">
          <cell r="B66" t="str">
            <v>7303-A88</v>
          </cell>
          <cell r="H66" t="str">
            <v>QBAGPD05</v>
          </cell>
        </row>
        <row r="67">
          <cell r="B67" t="str">
            <v>7303-A88</v>
          </cell>
          <cell r="H67" t="str">
            <v>QBAGPD06</v>
          </cell>
        </row>
        <row r="68">
          <cell r="B68" t="str">
            <v>7303-A88</v>
          </cell>
          <cell r="H68" t="str">
            <v>QBAGPD07</v>
          </cell>
        </row>
        <row r="69">
          <cell r="B69" t="str">
            <v>6072-E64</v>
          </cell>
          <cell r="H69" t="str">
            <v>QBAGPD08</v>
          </cell>
        </row>
        <row r="70">
          <cell r="B70" t="str">
            <v>6072-E64</v>
          </cell>
          <cell r="H70" t="str">
            <v>QBAGPD09</v>
          </cell>
        </row>
        <row r="71">
          <cell r="B71" t="str">
            <v>6072-E64</v>
          </cell>
          <cell r="H71" t="str">
            <v>QBAGPD10</v>
          </cell>
        </row>
        <row r="72">
          <cell r="B72" t="str">
            <v>7303-A88</v>
          </cell>
          <cell r="H72" t="str">
            <v>QBAGMT01</v>
          </cell>
        </row>
        <row r="75">
          <cell r="F75">
            <v>7</v>
          </cell>
        </row>
        <row r="76">
          <cell r="F76">
            <v>5</v>
          </cell>
        </row>
        <row r="78">
          <cell r="F78">
            <v>20</v>
          </cell>
        </row>
        <row r="79">
          <cell r="F79">
            <v>30</v>
          </cell>
        </row>
        <row r="84">
          <cell r="E84" t="str">
            <v>Modelo</v>
          </cell>
        </row>
        <row r="86">
          <cell r="E86">
            <v>8600</v>
          </cell>
          <cell r="F86" t="str">
            <v>PCSADAD1</v>
          </cell>
        </row>
        <row r="87">
          <cell r="E87">
            <v>5550</v>
          </cell>
          <cell r="F87" t="str">
            <v>PCGADAD1</v>
          </cell>
        </row>
        <row r="88">
          <cell r="E88" t="str">
            <v>X656</v>
          </cell>
          <cell r="F88" t="str">
            <v>PCGADAL1</v>
          </cell>
        </row>
        <row r="89">
          <cell r="E89">
            <v>130</v>
          </cell>
          <cell r="F89" t="str">
            <v>PCGAPYD1</v>
          </cell>
        </row>
        <row r="91">
          <cell r="E91">
            <v>8000</v>
          </cell>
          <cell r="F91" t="str">
            <v>PCGAPOD1</v>
          </cell>
        </row>
        <row r="93">
          <cell r="E93">
            <v>8500</v>
          </cell>
          <cell r="F93" t="str">
            <v>PBJAFID1</v>
          </cell>
        </row>
        <row r="94">
          <cell r="E94" t="str">
            <v>X656</v>
          </cell>
          <cell r="F94" t="str">
            <v>PBJAFIL1</v>
          </cell>
        </row>
        <row r="95">
          <cell r="E95" t="str">
            <v>P2055dn</v>
          </cell>
          <cell r="F95" t="str">
            <v>PBJAPDL1</v>
          </cell>
        </row>
        <row r="96">
          <cell r="E96" t="str">
            <v>M401</v>
          </cell>
          <cell r="F96" t="str">
            <v>PBJAMTL1</v>
          </cell>
        </row>
        <row r="98">
          <cell r="E98" t="str">
            <v>M4345</v>
          </cell>
          <cell r="F98" t="str">
            <v>PCLAFIL1</v>
          </cell>
        </row>
        <row r="99">
          <cell r="E99" t="str">
            <v>X656</v>
          </cell>
          <cell r="F99" t="str">
            <v>PCLAFIL2</v>
          </cell>
        </row>
        <row r="100">
          <cell r="E100" t="str">
            <v>P2055dn</v>
          </cell>
          <cell r="F100" t="str">
            <v>PCLAFIL3</v>
          </cell>
        </row>
        <row r="101">
          <cell r="E101" t="str">
            <v>FX-890</v>
          </cell>
          <cell r="F101" t="str">
            <v>PCLAFIM1</v>
          </cell>
        </row>
        <row r="102">
          <cell r="E102" t="str">
            <v>FX-890</v>
          </cell>
          <cell r="F102" t="str">
            <v>PCLAFIM2</v>
          </cell>
        </row>
        <row r="103">
          <cell r="E103" t="str">
            <v>D1660</v>
          </cell>
          <cell r="F103" t="str">
            <v>PCLAPDD1</v>
          </cell>
        </row>
        <row r="104">
          <cell r="E104" t="str">
            <v>P2015dn</v>
          </cell>
          <cell r="F104" t="str">
            <v>PCLAPDL1</v>
          </cell>
        </row>
        <row r="106">
          <cell r="E106" t="str">
            <v>CX7700</v>
          </cell>
          <cell r="F106" t="str">
            <v>PQBAFID1</v>
          </cell>
        </row>
        <row r="107">
          <cell r="E107" t="str">
            <v>X464</v>
          </cell>
          <cell r="F107" t="str">
            <v>PQBAFIL1</v>
          </cell>
        </row>
        <row r="108">
          <cell r="E108" t="str">
            <v>FX-890</v>
          </cell>
          <cell r="F108" t="str">
            <v>PQBAFIM1</v>
          </cell>
        </row>
        <row r="109">
          <cell r="E109" t="str">
            <v>P2015dn</v>
          </cell>
          <cell r="F109" t="str">
            <v>PQBAPDL1</v>
          </cell>
        </row>
        <row r="110">
          <cell r="E110" t="str">
            <v>P2055dn</v>
          </cell>
          <cell r="F110" t="str">
            <v>PQBAPDL2</v>
          </cell>
        </row>
        <row r="111">
          <cell r="E111" t="str">
            <v>LX-300+</v>
          </cell>
          <cell r="F111" t="str">
            <v>PQBAPDM1</v>
          </cell>
        </row>
        <row r="112">
          <cell r="E112" t="str">
            <v>P2055dn</v>
          </cell>
          <cell r="F112" t="str">
            <v>PQBAPDM2</v>
          </cell>
        </row>
        <row r="113">
          <cell r="E113" t="str">
            <v>M401</v>
          </cell>
          <cell r="F113" t="str">
            <v>PQBAPDM3</v>
          </cell>
        </row>
        <row r="117">
          <cell r="D117">
            <v>7</v>
          </cell>
        </row>
        <row r="118">
          <cell r="D118">
            <v>13</v>
          </cell>
        </row>
        <row r="119">
          <cell r="D119">
            <v>4</v>
          </cell>
        </row>
        <row r="120">
          <cell r="D120">
            <v>0</v>
          </cell>
        </row>
      </sheetData>
      <sheetData sheetId="1">
        <row r="15">
          <cell r="F15">
            <v>6</v>
          </cell>
        </row>
      </sheetData>
      <sheetData sheetId="2">
        <row r="10">
          <cell r="E10">
            <v>1</v>
          </cell>
        </row>
      </sheetData>
      <sheetData sheetId="3">
        <row r="24">
          <cell r="F24">
            <v>3</v>
          </cell>
        </row>
        <row r="25">
          <cell r="F25">
            <v>7</v>
          </cell>
        </row>
        <row r="27">
          <cell r="F27">
            <v>5</v>
          </cell>
        </row>
        <row r="33">
          <cell r="E33" t="str">
            <v>2048Kbps</v>
          </cell>
        </row>
        <row r="34">
          <cell r="E34" t="str">
            <v>256/512</v>
          </cell>
        </row>
        <row r="35">
          <cell r="E35" t="str">
            <v>2048Kbps</v>
          </cell>
        </row>
        <row r="40">
          <cell r="E40" t="str">
            <v>1024Kbps</v>
          </cell>
        </row>
        <row r="41">
          <cell r="E41" t="str">
            <v>512/1024</v>
          </cell>
        </row>
        <row r="42">
          <cell r="E42" t="str">
            <v>1024Kbps</v>
          </cell>
        </row>
        <row r="48">
          <cell r="B48" t="str">
            <v>Planta ABA</v>
          </cell>
        </row>
        <row r="54">
          <cell r="B54" t="str">
            <v>Granja Procer</v>
          </cell>
        </row>
        <row r="61">
          <cell r="B61" t="str">
            <v>Granja AFI</v>
          </cell>
        </row>
      </sheetData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T420</v>
          </cell>
          <cell r="H6" t="str">
            <v>CSPRDP01</v>
          </cell>
        </row>
        <row r="7">
          <cell r="B7" t="str">
            <v>3598-CN9</v>
          </cell>
          <cell r="H7" t="str">
            <v>CSPRDP02</v>
          </cell>
        </row>
        <row r="8">
          <cell r="B8" t="str">
            <v>7269-E1S</v>
          </cell>
          <cell r="H8" t="str">
            <v>CSPRDP03</v>
          </cell>
        </row>
        <row r="9">
          <cell r="B9" t="str">
            <v>3598-CN9</v>
          </cell>
          <cell r="H9" t="str">
            <v>CSPRDP04</v>
          </cell>
        </row>
        <row r="10">
          <cell r="B10" t="str">
            <v>4518-E4S</v>
          </cell>
          <cell r="H10" t="str">
            <v>CSPRDP05</v>
          </cell>
        </row>
        <row r="11">
          <cell r="B11" t="str">
            <v>7303-A88</v>
          </cell>
          <cell r="H11" t="str">
            <v>CSPRDP06</v>
          </cell>
        </row>
        <row r="12">
          <cell r="B12" t="str">
            <v>3598-CN9</v>
          </cell>
          <cell r="H12" t="str">
            <v>CSPRDP07</v>
          </cell>
        </row>
        <row r="13">
          <cell r="B13" t="str">
            <v>3598-CN9</v>
          </cell>
          <cell r="H13" t="str">
            <v>CSPRDP08</v>
          </cell>
        </row>
        <row r="14">
          <cell r="B14" t="str">
            <v>3598-CN9</v>
          </cell>
          <cell r="H14" t="str">
            <v>CSPRDP09</v>
          </cell>
        </row>
        <row r="15">
          <cell r="B15" t="str">
            <v>---</v>
          </cell>
        </row>
        <row r="16">
          <cell r="B16" t="str">
            <v>ThinkPad T430</v>
          </cell>
          <cell r="H16" t="str">
            <v>CSRIUC01</v>
          </cell>
        </row>
        <row r="17">
          <cell r="B17" t="str">
            <v>3598-CN9</v>
          </cell>
          <cell r="H17" t="str">
            <v>CSRIUC02</v>
          </cell>
        </row>
        <row r="18">
          <cell r="B18" t="str">
            <v>3598-CN9</v>
          </cell>
          <cell r="H18" t="str">
            <v>CSRIUC03</v>
          </cell>
        </row>
        <row r="19">
          <cell r="B19" t="str">
            <v>3598-CN9</v>
          </cell>
          <cell r="H19" t="str">
            <v>CSRIUC04</v>
          </cell>
        </row>
        <row r="20">
          <cell r="B20" t="str">
            <v>3574-EKS</v>
          </cell>
          <cell r="H20" t="str">
            <v>CSRIUC05</v>
          </cell>
        </row>
        <row r="21">
          <cell r="B21" t="str">
            <v>3574-EKS</v>
          </cell>
          <cell r="H21" t="str">
            <v>CSRIUC06</v>
          </cell>
        </row>
        <row r="22">
          <cell r="B22" t="str">
            <v>3574-EKS</v>
          </cell>
          <cell r="H22" t="str">
            <v>CSRIUC07</v>
          </cell>
        </row>
        <row r="24">
          <cell r="B24" t="str">
            <v>ThinkPad T430</v>
          </cell>
          <cell r="H24" t="str">
            <v>CSVCCO01</v>
          </cell>
        </row>
        <row r="25">
          <cell r="B25" t="str">
            <v>ThinkPad T400</v>
          </cell>
          <cell r="H25" t="str">
            <v>CSVCCO02</v>
          </cell>
        </row>
        <row r="26">
          <cell r="B26" t="str">
            <v>3598-CN9</v>
          </cell>
          <cell r="H26" t="str">
            <v>CSVCCO03</v>
          </cell>
        </row>
        <row r="27">
          <cell r="B27" t="str">
            <v>ThinkPad T400</v>
          </cell>
          <cell r="H27" t="str">
            <v>CSVCCO04</v>
          </cell>
        </row>
        <row r="28">
          <cell r="B28" t="str">
            <v>3269-A8S</v>
          </cell>
          <cell r="H28" t="str">
            <v>CSVCCO05</v>
          </cell>
        </row>
        <row r="29">
          <cell r="B29" t="str">
            <v>ThinkPad T400</v>
          </cell>
          <cell r="H29" t="str">
            <v>CGVCCO01</v>
          </cell>
        </row>
        <row r="30">
          <cell r="B30" t="str">
            <v>ThinkPad E430</v>
          </cell>
          <cell r="H30" t="str">
            <v>CGVCCO02</v>
          </cell>
        </row>
        <row r="32">
          <cell r="B32" t="str">
            <v>ThinkPad T430</v>
          </cell>
          <cell r="H32" t="str">
            <v>CGVMMA01</v>
          </cell>
        </row>
        <row r="33">
          <cell r="B33" t="str">
            <v>3269-A8S</v>
          </cell>
          <cell r="H33" t="str">
            <v>CGVMMA02</v>
          </cell>
        </row>
        <row r="34">
          <cell r="B34" t="str">
            <v>7269-E1S</v>
          </cell>
          <cell r="H34" t="str">
            <v>CGVMMA03</v>
          </cell>
        </row>
        <row r="35">
          <cell r="B35" t="str">
            <v>---</v>
          </cell>
        </row>
        <row r="36">
          <cell r="B36" t="str">
            <v>ThinkPad T400</v>
          </cell>
          <cell r="H36" t="str">
            <v>CGVMPE01</v>
          </cell>
        </row>
        <row r="37">
          <cell r="B37" t="str">
            <v>3598-AH3</v>
          </cell>
          <cell r="H37" t="str">
            <v>CGVMPE02</v>
          </cell>
        </row>
        <row r="38">
          <cell r="B38" t="str">
            <v>3598-AH3</v>
          </cell>
          <cell r="H38" t="str">
            <v>CGVMPE03</v>
          </cell>
        </row>
        <row r="39">
          <cell r="B39" t="str">
            <v>7303-A88</v>
          </cell>
          <cell r="H39" t="str">
            <v>CGVMPE04</v>
          </cell>
        </row>
        <row r="40">
          <cell r="B40" t="str">
            <v>3269-A8S</v>
          </cell>
          <cell r="H40" t="str">
            <v>CGVMPE05</v>
          </cell>
        </row>
        <row r="41">
          <cell r="B41" t="str">
            <v>3598-AH3</v>
          </cell>
          <cell r="H41" t="str">
            <v>CGVMPE06</v>
          </cell>
        </row>
        <row r="42">
          <cell r="B42" t="str">
            <v>ThinkPad E430</v>
          </cell>
          <cell r="H42" t="str">
            <v>CGVMPE07</v>
          </cell>
        </row>
        <row r="43">
          <cell r="B43" t="str">
            <v>4480-B1S</v>
          </cell>
          <cell r="H43" t="str">
            <v>CGVMPE08</v>
          </cell>
        </row>
        <row r="44">
          <cell r="B44" t="str">
            <v>ThinkPad T400</v>
          </cell>
          <cell r="H44" t="str">
            <v>CGVMPE09</v>
          </cell>
        </row>
        <row r="45">
          <cell r="B45" t="str">
            <v>3598-AH3</v>
          </cell>
          <cell r="H45" t="str">
            <v>CGVMPE10</v>
          </cell>
        </row>
        <row r="46">
          <cell r="B46" t="str">
            <v>3598-AH3</v>
          </cell>
          <cell r="H46" t="str">
            <v>CGVMPE11</v>
          </cell>
        </row>
        <row r="47">
          <cell r="B47" t="str">
            <v>3598-AH3</v>
          </cell>
          <cell r="H47" t="str">
            <v>CGVMPE12</v>
          </cell>
        </row>
        <row r="48">
          <cell r="B48" t="str">
            <v>3269-A8S</v>
          </cell>
          <cell r="H48" t="str">
            <v>CGVMPE13</v>
          </cell>
        </row>
        <row r="49">
          <cell r="B49" t="str">
            <v>---</v>
          </cell>
        </row>
        <row r="50">
          <cell r="B50" t="str">
            <v>3269-A8S</v>
          </cell>
          <cell r="H50" t="str">
            <v>CGVMET01</v>
          </cell>
        </row>
        <row r="51">
          <cell r="B51" t="str">
            <v>3269-A8S</v>
          </cell>
          <cell r="H51" t="str">
            <v>CGVMET02</v>
          </cell>
        </row>
        <row r="52">
          <cell r="B52" t="str">
            <v>7303-A88</v>
          </cell>
          <cell r="H52" t="str">
            <v>CGVMET03</v>
          </cell>
        </row>
        <row r="53">
          <cell r="B53" t="str">
            <v>7303-A88</v>
          </cell>
          <cell r="H53" t="str">
            <v>CGVMET04</v>
          </cell>
        </row>
        <row r="54">
          <cell r="B54" t="str">
            <v>3269-A8S</v>
          </cell>
          <cell r="H54" t="str">
            <v>CGVMET05</v>
          </cell>
        </row>
        <row r="55">
          <cell r="B55" t="str">
            <v>7303-A88</v>
          </cell>
          <cell r="H55" t="str">
            <v>CGVMET06</v>
          </cell>
        </row>
        <row r="56">
          <cell r="B56" t="str">
            <v>3269-A8S</v>
          </cell>
          <cell r="H56" t="str">
            <v>CGVMET07</v>
          </cell>
        </row>
        <row r="57">
          <cell r="B57" t="str">
            <v>3269-A8S</v>
          </cell>
          <cell r="H57" t="str">
            <v>MTVMET01</v>
          </cell>
        </row>
        <row r="58">
          <cell r="B58" t="str">
            <v>---</v>
          </cell>
        </row>
        <row r="59">
          <cell r="B59" t="str">
            <v>ThinkPad E430</v>
          </cell>
          <cell r="H59" t="str">
            <v>CSADUC01</v>
          </cell>
        </row>
        <row r="60">
          <cell r="B60" t="str">
            <v>ThinkPad T400</v>
          </cell>
          <cell r="H60" t="str">
            <v>CSADUC02</v>
          </cell>
        </row>
        <row r="61">
          <cell r="B61" t="str">
            <v>ThinkPad T400</v>
          </cell>
          <cell r="H61" t="str">
            <v>CGADUC01</v>
          </cell>
        </row>
        <row r="62">
          <cell r="B62" t="str">
            <v>ThinkPad T400</v>
          </cell>
          <cell r="H62" t="str">
            <v>CGADUC02</v>
          </cell>
        </row>
        <row r="63">
          <cell r="B63" t="str">
            <v>ThinkPad E430</v>
          </cell>
          <cell r="H63" t="str">
            <v>CGADUC03</v>
          </cell>
        </row>
        <row r="64">
          <cell r="B64" t="str">
            <v>ThinkPad T400</v>
          </cell>
          <cell r="H64" t="str">
            <v>CGADUC04</v>
          </cell>
        </row>
        <row r="65">
          <cell r="B65" t="str">
            <v>ThinkPad T400</v>
          </cell>
          <cell r="H65" t="str">
            <v>CGADUC05</v>
          </cell>
        </row>
        <row r="66">
          <cell r="B66" t="str">
            <v>---</v>
          </cell>
        </row>
        <row r="67">
          <cell r="B67" t="str">
            <v>3598-AH3</v>
          </cell>
          <cell r="H67" t="str">
            <v>CSCJUC01</v>
          </cell>
        </row>
        <row r="68">
          <cell r="B68" t="str">
            <v>3598-AH3</v>
          </cell>
          <cell r="H68" t="str">
            <v>CSCJUC02</v>
          </cell>
        </row>
        <row r="69">
          <cell r="B69" t="str">
            <v>6072-E64</v>
          </cell>
          <cell r="H69" t="str">
            <v>CSCJUC03</v>
          </cell>
        </row>
        <row r="70">
          <cell r="B70" t="str">
            <v>3598-CN9</v>
          </cell>
          <cell r="H70" t="str">
            <v>CSCJUC04</v>
          </cell>
        </row>
        <row r="71">
          <cell r="B71" t="str">
            <v>7303-A88</v>
          </cell>
          <cell r="H71" t="str">
            <v>CSCJUC05</v>
          </cell>
        </row>
        <row r="74">
          <cell r="F74">
            <v>8</v>
          </cell>
        </row>
        <row r="75">
          <cell r="F75">
            <v>10</v>
          </cell>
        </row>
        <row r="77">
          <cell r="F77">
            <v>31</v>
          </cell>
        </row>
        <row r="78">
          <cell r="F78">
            <v>10</v>
          </cell>
        </row>
        <row r="83">
          <cell r="E83" t="str">
            <v>Modelo</v>
          </cell>
          <cell r="F83" t="str">
            <v>Nombre</v>
          </cell>
        </row>
        <row r="85">
          <cell r="E85">
            <v>8100</v>
          </cell>
          <cell r="F85" t="str">
            <v>PCSPDPD1</v>
          </cell>
        </row>
        <row r="86">
          <cell r="E86">
            <v>8100</v>
          </cell>
          <cell r="F86" t="str">
            <v>PCSPDPD1</v>
          </cell>
        </row>
        <row r="87">
          <cell r="E87">
            <v>5560</v>
          </cell>
          <cell r="F87" t="str">
            <v>PCSPDPD2</v>
          </cell>
        </row>
        <row r="88">
          <cell r="E88" t="str">
            <v>X464</v>
          </cell>
          <cell r="F88" t="str">
            <v>PCSPDPL1</v>
          </cell>
        </row>
        <row r="89">
          <cell r="E89" t="str">
            <v>E250</v>
          </cell>
          <cell r="F89" t="str">
            <v>PCSPDPL2</v>
          </cell>
        </row>
        <row r="91">
          <cell r="E91" t="str">
            <v>CX6500</v>
          </cell>
          <cell r="F91" t="str">
            <v>PCSIUCD1</v>
          </cell>
        </row>
        <row r="92">
          <cell r="E92" t="str">
            <v>L210</v>
          </cell>
          <cell r="F92" t="str">
            <v>PCSIUCD2</v>
          </cell>
        </row>
        <row r="93">
          <cell r="E93" t="str">
            <v>M2727</v>
          </cell>
          <cell r="F93" t="str">
            <v>PCSIUCL1</v>
          </cell>
        </row>
        <row r="95">
          <cell r="E95" t="str">
            <v>CX9300F</v>
          </cell>
          <cell r="F95" t="str">
            <v>PCSVCOD1</v>
          </cell>
        </row>
        <row r="97">
          <cell r="E97" t="str">
            <v>P2055dn</v>
          </cell>
          <cell r="F97" t="str">
            <v>PCGVMAL1</v>
          </cell>
        </row>
        <row r="98">
          <cell r="E98">
            <v>8100</v>
          </cell>
          <cell r="F98" t="str">
            <v>PCGVMAD1</v>
          </cell>
        </row>
        <row r="100">
          <cell r="E100">
            <v>500</v>
          </cell>
          <cell r="F100" t="str">
            <v>PCGVPED1</v>
          </cell>
        </row>
        <row r="101">
          <cell r="E101" t="str">
            <v>X656</v>
          </cell>
          <cell r="F101" t="str">
            <v>PCGVPEL1</v>
          </cell>
        </row>
        <row r="103">
          <cell r="E103" t="str">
            <v>P2055dn</v>
          </cell>
          <cell r="F103" t="str">
            <v>PCGDUCL1</v>
          </cell>
        </row>
        <row r="105">
          <cell r="E105" t="str">
            <v>P2055dn</v>
          </cell>
        </row>
        <row r="110">
          <cell r="D110">
            <v>8</v>
          </cell>
        </row>
        <row r="111">
          <cell r="D111">
            <v>7</v>
          </cell>
        </row>
      </sheetData>
      <sheetData sheetId="1">
        <row r="13">
          <cell r="F13">
            <v>2</v>
          </cell>
        </row>
      </sheetData>
      <sheetData sheetId="2">
        <row r="14">
          <cell r="E14">
            <v>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Telecomunicaciones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BOMTGG01</v>
          </cell>
        </row>
        <row r="7">
          <cell r="B7" t="str">
            <v>7303-A88</v>
          </cell>
          <cell r="H7" t="str">
            <v>BOMTGG02</v>
          </cell>
        </row>
        <row r="8">
          <cell r="B8" t="str">
            <v>ThinkPad T430</v>
          </cell>
          <cell r="H8" t="str">
            <v>BOMTGG00</v>
          </cell>
        </row>
        <row r="9">
          <cell r="B9" t="str">
            <v>---</v>
          </cell>
        </row>
        <row r="10">
          <cell r="B10" t="str">
            <v>3269-A8S</v>
          </cell>
          <cell r="H10" t="str">
            <v>TJMTCO01</v>
          </cell>
        </row>
        <row r="11">
          <cell r="B11" t="str">
            <v>7303-A88</v>
          </cell>
          <cell r="H11" t="str">
            <v>TJMTCO02</v>
          </cell>
        </row>
        <row r="12">
          <cell r="B12" t="str">
            <v>7269-E1S</v>
          </cell>
          <cell r="H12" t="str">
            <v>MBMTCO01</v>
          </cell>
        </row>
        <row r="13">
          <cell r="B13" t="str">
            <v>---</v>
          </cell>
        </row>
        <row r="14">
          <cell r="B14" t="str">
            <v>6072-E64</v>
          </cell>
          <cell r="H14" t="str">
            <v>TJMTTI01</v>
          </cell>
        </row>
        <row r="15">
          <cell r="B15" t="str">
            <v>---</v>
          </cell>
        </row>
        <row r="16">
          <cell r="B16" t="str">
            <v>ThinkPad T400</v>
          </cell>
          <cell r="H16" t="str">
            <v>TJMTCH01</v>
          </cell>
        </row>
        <row r="17">
          <cell r="B17" t="str">
            <v>7303-A88</v>
          </cell>
          <cell r="H17" t="str">
            <v>TJMTCH02</v>
          </cell>
        </row>
        <row r="18">
          <cell r="B18" t="str">
            <v>7269-E1S</v>
          </cell>
          <cell r="H18" t="str">
            <v>TJMTCH03</v>
          </cell>
        </row>
        <row r="19">
          <cell r="B19" t="str">
            <v>7303-A88</v>
          </cell>
          <cell r="H19" t="str">
            <v>TJMTCH04</v>
          </cell>
        </row>
        <row r="20">
          <cell r="B20" t="str">
            <v>7303-A88</v>
          </cell>
          <cell r="H20" t="str">
            <v>TJMTCH05</v>
          </cell>
        </row>
        <row r="21">
          <cell r="B21" t="str">
            <v>7303-A88</v>
          </cell>
          <cell r="H21" t="str">
            <v>TJMTCH06</v>
          </cell>
        </row>
        <row r="22">
          <cell r="B22" t="str">
            <v>7303-A88</v>
          </cell>
          <cell r="H22" t="str">
            <v>TJMTCH07</v>
          </cell>
        </row>
        <row r="23">
          <cell r="B23" t="str">
            <v>7303-A88</v>
          </cell>
          <cell r="H23" t="str">
            <v>TJMTCH08</v>
          </cell>
        </row>
        <row r="24">
          <cell r="B24" t="str">
            <v>Clone</v>
          </cell>
          <cell r="H24" t="str">
            <v>TJMTCH09</v>
          </cell>
        </row>
        <row r="25">
          <cell r="B25" t="str">
            <v>7303-A88</v>
          </cell>
          <cell r="H25" t="str">
            <v>TJMTCH10</v>
          </cell>
        </row>
        <row r="26">
          <cell r="B26" t="str">
            <v>7303-A88</v>
          </cell>
          <cell r="H26" t="str">
            <v>TJMTCH11</v>
          </cell>
        </row>
        <row r="27">
          <cell r="B27" t="str">
            <v>7303-A88</v>
          </cell>
          <cell r="H27" t="str">
            <v>TJMTCH12</v>
          </cell>
        </row>
        <row r="28">
          <cell r="B28" t="str">
            <v>7303-A88</v>
          </cell>
          <cell r="H28" t="str">
            <v>TJMTCH13</v>
          </cell>
        </row>
        <row r="29">
          <cell r="B29" t="str">
            <v>7303-A88</v>
          </cell>
          <cell r="H29" t="str">
            <v>TJCHSD01</v>
          </cell>
        </row>
        <row r="30">
          <cell r="B30" t="str">
            <v>7303-A88</v>
          </cell>
          <cell r="H30" t="str">
            <v>TJCHKI01</v>
          </cell>
        </row>
        <row r="31">
          <cell r="B31" t="str">
            <v>7303-A88</v>
          </cell>
          <cell r="H31" t="str">
            <v>TJCHKI02</v>
          </cell>
        </row>
        <row r="32">
          <cell r="B32" t="str">
            <v>---</v>
          </cell>
        </row>
        <row r="33">
          <cell r="B33" t="str">
            <v>3269-A8S</v>
          </cell>
          <cell r="H33" t="str">
            <v>TJMTPC01</v>
          </cell>
        </row>
        <row r="34">
          <cell r="B34" t="str">
            <v>---</v>
          </cell>
        </row>
        <row r="35">
          <cell r="B35" t="str">
            <v>3269-A8S</v>
          </cell>
          <cell r="H35" t="str">
            <v>TJMTFI01</v>
          </cell>
        </row>
        <row r="36">
          <cell r="B36" t="str">
            <v>7303-A88</v>
          </cell>
          <cell r="H36" t="str">
            <v>TJMTFI02</v>
          </cell>
        </row>
        <row r="37">
          <cell r="B37" t="str">
            <v>7303-A88</v>
          </cell>
          <cell r="H37" t="str">
            <v>TJMTFI03</v>
          </cell>
        </row>
        <row r="38">
          <cell r="B38" t="str">
            <v>3269-A8S</v>
          </cell>
          <cell r="H38" t="str">
            <v>TJMTFI04</v>
          </cell>
        </row>
        <row r="39">
          <cell r="B39" t="str">
            <v>7303-A88</v>
          </cell>
          <cell r="H39" t="str">
            <v>TJMTFI05</v>
          </cell>
        </row>
        <row r="40">
          <cell r="B40" t="str">
            <v>7303-A88</v>
          </cell>
          <cell r="H40" t="str">
            <v>TJMTFI06</v>
          </cell>
        </row>
        <row r="41">
          <cell r="B41" t="str">
            <v>4480-B1S</v>
          </cell>
          <cell r="H41" t="str">
            <v>TJMTFI07</v>
          </cell>
        </row>
        <row r="42">
          <cell r="B42" t="str">
            <v>7303-A88</v>
          </cell>
          <cell r="H42" t="str">
            <v>TJMTFI08</v>
          </cell>
        </row>
        <row r="43">
          <cell r="B43" t="str">
            <v>---</v>
          </cell>
        </row>
        <row r="44">
          <cell r="B44" t="str">
            <v>ThinkPad T420</v>
          </cell>
          <cell r="H44" t="str">
            <v>TJMTLO01</v>
          </cell>
        </row>
        <row r="45">
          <cell r="B45" t="str">
            <v>3269-A8S</v>
          </cell>
          <cell r="H45" t="str">
            <v>TJMTLO02</v>
          </cell>
        </row>
        <row r="46">
          <cell r="B46" t="str">
            <v>3269-A8S</v>
          </cell>
          <cell r="H46" t="str">
            <v>TJMTLO03</v>
          </cell>
        </row>
        <row r="47">
          <cell r="B47" t="str">
            <v>7303-A88</v>
          </cell>
          <cell r="H47" t="str">
            <v>TJMTLO04</v>
          </cell>
        </row>
        <row r="48">
          <cell r="B48" t="str">
            <v>7303-A88</v>
          </cell>
          <cell r="H48" t="str">
            <v>TJMTLO05</v>
          </cell>
        </row>
        <row r="49">
          <cell r="B49" t="str">
            <v>7303-A88</v>
          </cell>
          <cell r="H49" t="str">
            <v>TJMTLO06</v>
          </cell>
        </row>
        <row r="50">
          <cell r="B50" t="str">
            <v>7303-A88</v>
          </cell>
          <cell r="H50" t="str">
            <v>TJMTLO07</v>
          </cell>
        </row>
        <row r="51">
          <cell r="B51" t="str">
            <v>7303-A88</v>
          </cell>
          <cell r="H51" t="str">
            <v>TJMTLO08</v>
          </cell>
        </row>
        <row r="52">
          <cell r="B52" t="str">
            <v>3269-A8S</v>
          </cell>
          <cell r="H52" t="str">
            <v>TJMTLO09</v>
          </cell>
        </row>
        <row r="53">
          <cell r="B53" t="str">
            <v>3269-A8S</v>
          </cell>
          <cell r="H53" t="str">
            <v>TJMTLO10</v>
          </cell>
        </row>
        <row r="54">
          <cell r="B54" t="str">
            <v>7303-A88</v>
          </cell>
          <cell r="H54" t="str">
            <v>TJMTLO11</v>
          </cell>
        </row>
        <row r="55">
          <cell r="B55" t="str">
            <v>7303-A88</v>
          </cell>
          <cell r="H55" t="str">
            <v>TJMTLO12</v>
          </cell>
        </row>
        <row r="56">
          <cell r="B56" t="str">
            <v>ThinkPad T400</v>
          </cell>
          <cell r="H56" t="str">
            <v>BOMTLO01</v>
          </cell>
        </row>
        <row r="57">
          <cell r="B57" t="str">
            <v>7269-E1S</v>
          </cell>
          <cell r="H57" t="str">
            <v>BOMTLO02</v>
          </cell>
        </row>
        <row r="58">
          <cell r="B58" t="str">
            <v>3269-A8S</v>
          </cell>
          <cell r="H58" t="str">
            <v>MBMTLO01</v>
          </cell>
        </row>
        <row r="59">
          <cell r="B59" t="str">
            <v>---</v>
          </cell>
        </row>
        <row r="60">
          <cell r="B60" t="str">
            <v>ThinkPad T420</v>
          </cell>
          <cell r="H60" t="str">
            <v>TJMTPD01</v>
          </cell>
        </row>
        <row r="61">
          <cell r="B61" t="str">
            <v>7303-A88</v>
          </cell>
          <cell r="H61" t="str">
            <v>TJMTPD02</v>
          </cell>
        </row>
        <row r="62">
          <cell r="B62" t="str">
            <v>7303-A88</v>
          </cell>
          <cell r="H62" t="str">
            <v>TJMTPD03</v>
          </cell>
        </row>
        <row r="63">
          <cell r="B63" t="str">
            <v>7303-A88</v>
          </cell>
          <cell r="H63" t="str">
            <v>TJMTPD04</v>
          </cell>
        </row>
        <row r="64">
          <cell r="B64" t="str">
            <v>7269-E1S</v>
          </cell>
          <cell r="H64" t="str">
            <v>TJMTPD05</v>
          </cell>
        </row>
        <row r="65">
          <cell r="B65" t="str">
            <v>7303-A88</v>
          </cell>
          <cell r="H65" t="str">
            <v>TJMTPD06</v>
          </cell>
        </row>
        <row r="66">
          <cell r="B66" t="str">
            <v>3269-A8S</v>
          </cell>
          <cell r="H66" t="str">
            <v>TJMTPD07</v>
          </cell>
        </row>
        <row r="67">
          <cell r="B67" t="str">
            <v>7303-A88</v>
          </cell>
          <cell r="H67" t="str">
            <v>TJMTPD08</v>
          </cell>
        </row>
        <row r="68">
          <cell r="B68" t="str">
            <v>7303-A88</v>
          </cell>
          <cell r="H68" t="str">
            <v>TJMTPD09</v>
          </cell>
        </row>
        <row r="69">
          <cell r="B69" t="str">
            <v>7303-A88</v>
          </cell>
          <cell r="H69" t="str">
            <v>TJMTPD10</v>
          </cell>
        </row>
        <row r="70">
          <cell r="B70" t="str">
            <v>3269-A8S</v>
          </cell>
          <cell r="H70" t="str">
            <v>TJMTPD11</v>
          </cell>
        </row>
        <row r="71">
          <cell r="B71" t="str">
            <v>7303-A88</v>
          </cell>
          <cell r="H71" t="str">
            <v>TJMTPD12</v>
          </cell>
        </row>
        <row r="72">
          <cell r="B72" t="str">
            <v>7303-A88</v>
          </cell>
          <cell r="H72" t="str">
            <v>TJMTPD13</v>
          </cell>
        </row>
        <row r="73">
          <cell r="B73" t="str">
            <v>6072-E64</v>
          </cell>
          <cell r="H73" t="str">
            <v>TJMTPD14</v>
          </cell>
        </row>
        <row r="74">
          <cell r="B74" t="str">
            <v>7303-A88</v>
          </cell>
          <cell r="H74" t="str">
            <v>TJMTPD15</v>
          </cell>
        </row>
        <row r="75">
          <cell r="B75" t="str">
            <v>3269-A8S</v>
          </cell>
          <cell r="H75" t="str">
            <v>TJMTPD16</v>
          </cell>
        </row>
        <row r="76">
          <cell r="B76" t="str">
            <v>3269-A8S</v>
          </cell>
          <cell r="H76" t="str">
            <v>TJMTPD17</v>
          </cell>
        </row>
        <row r="77">
          <cell r="B77" t="str">
            <v>3269-A8S</v>
          </cell>
          <cell r="H77" t="str">
            <v>TJMTPD18</v>
          </cell>
        </row>
        <row r="78">
          <cell r="B78" t="str">
            <v>3269-A8S</v>
          </cell>
          <cell r="H78" t="str">
            <v>TJMTPD19</v>
          </cell>
        </row>
        <row r="79">
          <cell r="B79" t="str">
            <v>6072-E64</v>
          </cell>
          <cell r="H79" t="str">
            <v>TJMTPD20</v>
          </cell>
        </row>
        <row r="80">
          <cell r="B80" t="str">
            <v>7303-A88</v>
          </cell>
          <cell r="H80" t="str">
            <v>TJMTPD21</v>
          </cell>
        </row>
        <row r="81">
          <cell r="B81" t="str">
            <v>7303-A88</v>
          </cell>
          <cell r="H81" t="str">
            <v>TJMTPD22</v>
          </cell>
        </row>
        <row r="84">
          <cell r="F84">
            <v>6</v>
          </cell>
        </row>
        <row r="85">
          <cell r="F85">
            <v>0</v>
          </cell>
        </row>
        <row r="87">
          <cell r="F87">
            <v>16</v>
          </cell>
        </row>
        <row r="88">
          <cell r="F88">
            <v>47</v>
          </cell>
        </row>
        <row r="96">
          <cell r="E96" t="str">
            <v>L210</v>
          </cell>
          <cell r="F96" t="str">
            <v>PBOMGGD1</v>
          </cell>
        </row>
        <row r="98">
          <cell r="E98" t="str">
            <v>T654</v>
          </cell>
          <cell r="F98" t="str">
            <v>PTJMCOL1</v>
          </cell>
        </row>
        <row r="100">
          <cell r="E100">
            <v>8600</v>
          </cell>
          <cell r="F100" t="str">
            <v>PTJMCHD1</v>
          </cell>
        </row>
        <row r="101">
          <cell r="E101" t="str">
            <v>D2660</v>
          </cell>
          <cell r="F101" t="str">
            <v xml:space="preserve">PTJMCHD2 </v>
          </cell>
        </row>
        <row r="102">
          <cell r="E102" t="str">
            <v>FX-890</v>
          </cell>
          <cell r="F102" t="str">
            <v>PTJMCHM1</v>
          </cell>
        </row>
        <row r="103">
          <cell r="E103" t="str">
            <v>P2055dn</v>
          </cell>
          <cell r="F103" t="str">
            <v>PTJMCHL1</v>
          </cell>
        </row>
        <row r="105">
          <cell r="E105" t="str">
            <v>FX-890</v>
          </cell>
          <cell r="F105" t="str">
            <v>PTJMFIM1</v>
          </cell>
        </row>
        <row r="106">
          <cell r="E106" t="str">
            <v>LX-300+</v>
          </cell>
          <cell r="F106" t="str">
            <v>PTJMFIM2</v>
          </cell>
        </row>
        <row r="107">
          <cell r="E107" t="str">
            <v>X656</v>
          </cell>
          <cell r="F107" t="str">
            <v>PTJMFIL1</v>
          </cell>
        </row>
        <row r="108">
          <cell r="E108" t="str">
            <v>C544</v>
          </cell>
          <cell r="F108" t="str">
            <v>PTJMFIL2</v>
          </cell>
        </row>
        <row r="109">
          <cell r="E109" t="str">
            <v>M401</v>
          </cell>
          <cell r="F109" t="str">
            <v>PTJMFIL3</v>
          </cell>
        </row>
        <row r="111">
          <cell r="E111" t="str">
            <v>FX-890</v>
          </cell>
          <cell r="F111" t="str">
            <v>PTJMLOM1</v>
          </cell>
        </row>
        <row r="112">
          <cell r="E112" t="str">
            <v>M401</v>
          </cell>
          <cell r="F112" t="str">
            <v>PTJMLOL1</v>
          </cell>
        </row>
        <row r="113">
          <cell r="E113" t="str">
            <v>P2055dn</v>
          </cell>
          <cell r="F113" t="str">
            <v>PTJMLOL2</v>
          </cell>
        </row>
        <row r="114">
          <cell r="E114" t="str">
            <v>M401</v>
          </cell>
          <cell r="F114" t="str">
            <v>PTJMLOL3</v>
          </cell>
        </row>
        <row r="115">
          <cell r="E115" t="str">
            <v>Z4M400</v>
          </cell>
          <cell r="F115" t="str">
            <v>PTJMLOT1</v>
          </cell>
        </row>
        <row r="116">
          <cell r="E116" t="str">
            <v>Z4M400</v>
          </cell>
          <cell r="F116" t="str">
            <v>PTJMLOT2</v>
          </cell>
        </row>
        <row r="117">
          <cell r="E117" t="str">
            <v>Z4M400</v>
          </cell>
          <cell r="F117" t="str">
            <v>PTJMLOT3</v>
          </cell>
        </row>
        <row r="119">
          <cell r="E119" t="str">
            <v>P2055dn</v>
          </cell>
          <cell r="F119" t="str">
            <v>PTJMPDL1</v>
          </cell>
        </row>
        <row r="120">
          <cell r="E120" t="str">
            <v>M401</v>
          </cell>
          <cell r="F120" t="str">
            <v>PTJMPDL2</v>
          </cell>
        </row>
        <row r="121">
          <cell r="E121" t="str">
            <v>M401</v>
          </cell>
          <cell r="F121" t="str">
            <v>PTJMPDL3</v>
          </cell>
        </row>
        <row r="122">
          <cell r="E122" t="str">
            <v>Z4M+</v>
          </cell>
          <cell r="F122" t="str">
            <v>PTJMPDT1</v>
          </cell>
        </row>
        <row r="123">
          <cell r="E123" t="str">
            <v>Z4M+</v>
          </cell>
          <cell r="F123" t="str">
            <v>PTJMPDT2</v>
          </cell>
        </row>
        <row r="124">
          <cell r="E124" t="str">
            <v>Z4M400</v>
          </cell>
          <cell r="F124" t="str">
            <v>PTJMPDT3</v>
          </cell>
        </row>
        <row r="125">
          <cell r="E125" t="str">
            <v>Z4M+</v>
          </cell>
          <cell r="F125" t="str">
            <v>PTJMPDT4</v>
          </cell>
        </row>
        <row r="128">
          <cell r="D128">
            <v>3</v>
          </cell>
        </row>
        <row r="129">
          <cell r="D129">
            <v>11</v>
          </cell>
        </row>
        <row r="130">
          <cell r="D130">
            <v>4</v>
          </cell>
        </row>
        <row r="131">
          <cell r="D131">
            <v>7</v>
          </cell>
        </row>
      </sheetData>
      <sheetData sheetId="1">
        <row r="12">
          <cell r="F12">
            <v>1</v>
          </cell>
        </row>
      </sheetData>
      <sheetData sheetId="2">
        <row r="16">
          <cell r="F16">
            <v>1</v>
          </cell>
        </row>
        <row r="17">
          <cell r="F17">
            <v>3</v>
          </cell>
        </row>
        <row r="18">
          <cell r="F18">
            <v>1</v>
          </cell>
        </row>
        <row r="23">
          <cell r="D23" t="str">
            <v>Metro Ethernet</v>
          </cell>
        </row>
        <row r="28">
          <cell r="D28" t="str">
            <v>MPLS</v>
          </cell>
        </row>
        <row r="33">
          <cell r="B33" t="str">
            <v>Tejerías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Telecomunicaciones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7303-A88</v>
          </cell>
          <cell r="H6" t="str">
            <v>BOVECO01</v>
          </cell>
        </row>
        <row r="7">
          <cell r="B7" t="str">
            <v>7303-A88</v>
          </cell>
          <cell r="H7" t="str">
            <v>BOVECO02</v>
          </cell>
        </row>
        <row r="8">
          <cell r="B8" t="str">
            <v>3269-A8S</v>
          </cell>
          <cell r="H8" t="str">
            <v>BOVECO03</v>
          </cell>
        </row>
        <row r="9">
          <cell r="B9" t="str">
            <v>7303-A88</v>
          </cell>
          <cell r="H9" t="str">
            <v>BOVECO04</v>
          </cell>
        </row>
        <row r="10">
          <cell r="B10" t="str">
            <v>ThinkPad T400</v>
          </cell>
          <cell r="H10" t="str">
            <v>BOVECO05</v>
          </cell>
        </row>
        <row r="11">
          <cell r="B11" t="str">
            <v>7303-A88</v>
          </cell>
          <cell r="H11" t="str">
            <v>BOVECO06</v>
          </cell>
        </row>
        <row r="12">
          <cell r="B12" t="str">
            <v>3269-A8S</v>
          </cell>
          <cell r="H12" t="str">
            <v>BOVECO07</v>
          </cell>
        </row>
        <row r="13">
          <cell r="B13" t="str">
            <v>ThinkPad T420</v>
          </cell>
          <cell r="H13" t="str">
            <v>BOVECO08</v>
          </cell>
        </row>
        <row r="14">
          <cell r="B14" t="str">
            <v>7303-A88</v>
          </cell>
          <cell r="H14" t="str">
            <v>BOVECO09</v>
          </cell>
        </row>
        <row r="15">
          <cell r="B15" t="str">
            <v>3269-A8S</v>
          </cell>
          <cell r="H15" t="str">
            <v>BOVECO10</v>
          </cell>
        </row>
        <row r="16">
          <cell r="B16" t="str">
            <v>ThinkPad T420</v>
          </cell>
          <cell r="H16" t="str">
            <v>BAVECO01</v>
          </cell>
        </row>
        <row r="17">
          <cell r="B17" t="str">
            <v>3269-A8S</v>
          </cell>
          <cell r="H17" t="str">
            <v>MBVECO01</v>
          </cell>
        </row>
        <row r="18">
          <cell r="B18" t="str">
            <v>---</v>
          </cell>
        </row>
        <row r="19">
          <cell r="B19" t="str">
            <v>7303-A88</v>
          </cell>
          <cell r="H19" t="str">
            <v>BOVETI01</v>
          </cell>
        </row>
        <row r="20">
          <cell r="B20" t="str">
            <v>---</v>
          </cell>
        </row>
        <row r="21">
          <cell r="B21" t="str">
            <v>4518-E4S</v>
          </cell>
          <cell r="H21" t="str">
            <v>BOVECH01</v>
          </cell>
        </row>
        <row r="22">
          <cell r="B22" t="str">
            <v>7303-A88</v>
          </cell>
          <cell r="H22" t="str">
            <v>BOVECH02</v>
          </cell>
        </row>
        <row r="23">
          <cell r="B23" t="str">
            <v>7303-A88</v>
          </cell>
          <cell r="H23" t="str">
            <v>BOVECH03</v>
          </cell>
        </row>
        <row r="24">
          <cell r="B24" t="str">
            <v>3574-EKS</v>
          </cell>
          <cell r="H24" t="str">
            <v>BOVECH04</v>
          </cell>
        </row>
        <row r="25">
          <cell r="B25" t="str">
            <v>---</v>
          </cell>
        </row>
        <row r="26">
          <cell r="B26" t="str">
            <v>7303-A88</v>
          </cell>
          <cell r="H26" t="str">
            <v>BOVEFI01</v>
          </cell>
        </row>
        <row r="27">
          <cell r="B27" t="str">
            <v>7303-A88</v>
          </cell>
          <cell r="H27" t="str">
            <v>BOVEFI02</v>
          </cell>
        </row>
        <row r="28">
          <cell r="B28" t="str">
            <v>7303-A88</v>
          </cell>
          <cell r="H28" t="str">
            <v>BOVEFI03</v>
          </cell>
        </row>
        <row r="29">
          <cell r="B29" t="str">
            <v>7303-A88</v>
          </cell>
          <cell r="H29" t="str">
            <v>BOVEFI04</v>
          </cell>
        </row>
        <row r="30">
          <cell r="B30" t="str">
            <v>7303-A88</v>
          </cell>
          <cell r="H30" t="str">
            <v>BOVEFI05</v>
          </cell>
        </row>
        <row r="39">
          <cell r="F39">
            <v>2</v>
          </cell>
        </row>
        <row r="40">
          <cell r="F40">
            <v>1</v>
          </cell>
        </row>
        <row r="42">
          <cell r="F42">
            <v>6</v>
          </cell>
        </row>
        <row r="43">
          <cell r="F43">
            <v>13</v>
          </cell>
        </row>
        <row r="50">
          <cell r="E50" t="str">
            <v>DFX-8500</v>
          </cell>
          <cell r="F50" t="str">
            <v>PBOMLOM1</v>
          </cell>
        </row>
        <row r="51">
          <cell r="E51" t="str">
            <v>M401</v>
          </cell>
          <cell r="F51" t="str">
            <v>PBOMLOL1</v>
          </cell>
        </row>
        <row r="52">
          <cell r="E52" t="str">
            <v>PF-220</v>
          </cell>
          <cell r="F52" t="str">
            <v>PBOVCOM3</v>
          </cell>
        </row>
        <row r="53">
          <cell r="E53" t="str">
            <v>X464</v>
          </cell>
          <cell r="F53" t="str">
            <v>PBOVCOL1</v>
          </cell>
        </row>
        <row r="54">
          <cell r="E54" t="str">
            <v>M425</v>
          </cell>
          <cell r="F54" t="str">
            <v>PBOVCOL2</v>
          </cell>
        </row>
        <row r="56">
          <cell r="E56">
            <v>4480</v>
          </cell>
          <cell r="F56" t="str">
            <v>PBOVCHD1</v>
          </cell>
        </row>
        <row r="57">
          <cell r="E57" t="str">
            <v>FX-890</v>
          </cell>
          <cell r="F57" t="str">
            <v>PBOVCHM1</v>
          </cell>
        </row>
        <row r="59">
          <cell r="E59">
            <v>1410</v>
          </cell>
          <cell r="F59" t="str">
            <v>PBOVFID1</v>
          </cell>
        </row>
        <row r="60">
          <cell r="E60" t="str">
            <v>X464</v>
          </cell>
          <cell r="F60" t="str">
            <v>PBOVFIL1</v>
          </cell>
        </row>
        <row r="61">
          <cell r="E61" t="str">
            <v>C544</v>
          </cell>
          <cell r="F61" t="str">
            <v>PBOVFIL2</v>
          </cell>
        </row>
        <row r="64">
          <cell r="D64">
            <v>2</v>
          </cell>
        </row>
        <row r="65">
          <cell r="D65">
            <v>5</v>
          </cell>
        </row>
        <row r="66">
          <cell r="D66">
            <v>3</v>
          </cell>
        </row>
        <row r="67">
          <cell r="D67">
            <v>0</v>
          </cell>
        </row>
      </sheetData>
      <sheetData sheetId="1">
        <row r="12">
          <cell r="F12">
            <v>1</v>
          </cell>
        </row>
      </sheetData>
      <sheetData sheetId="2">
        <row r="15">
          <cell r="F15">
            <v>1</v>
          </cell>
        </row>
        <row r="16">
          <cell r="F16">
            <v>2</v>
          </cell>
        </row>
        <row r="17">
          <cell r="F17">
            <v>1</v>
          </cell>
        </row>
        <row r="22">
          <cell r="D22" t="str">
            <v>HDLC</v>
          </cell>
        </row>
        <row r="27">
          <cell r="D27" t="str">
            <v>MPLS</v>
          </cell>
        </row>
        <row r="32">
          <cell r="B32" t="str">
            <v>Boleíta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Telecomunicaciones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3134-A11</v>
          </cell>
          <cell r="H6" t="str">
            <v>SCSXGG01</v>
          </cell>
        </row>
        <row r="7">
          <cell r="B7" t="str">
            <v>3134-A11</v>
          </cell>
          <cell r="H7" t="str">
            <v>SCSXGG02</v>
          </cell>
        </row>
        <row r="8">
          <cell r="B8" t="str">
            <v>3134-A11</v>
          </cell>
          <cell r="H8" t="str">
            <v>SCSXGG03</v>
          </cell>
        </row>
        <row r="9">
          <cell r="B9" t="str">
            <v>3269-A8S</v>
          </cell>
          <cell r="H9" t="str">
            <v>SCSXGG04</v>
          </cell>
        </row>
        <row r="10">
          <cell r="B10" t="str">
            <v>3269-A8S</v>
          </cell>
          <cell r="H10" t="str">
            <v>SCSXGG05</v>
          </cell>
        </row>
        <row r="11">
          <cell r="B11" t="str">
            <v>3269-A8S</v>
          </cell>
          <cell r="H11" t="str">
            <v>SCSXGG06</v>
          </cell>
        </row>
        <row r="12">
          <cell r="B12" t="str">
            <v>3269-A8S</v>
          </cell>
          <cell r="H12" t="str">
            <v>SCSXGG07</v>
          </cell>
        </row>
        <row r="13">
          <cell r="B13" t="str">
            <v>3269-A8S</v>
          </cell>
          <cell r="H13" t="str">
            <v>SCSXGG08</v>
          </cell>
        </row>
        <row r="14">
          <cell r="B14" t="str">
            <v>6072-E64</v>
          </cell>
          <cell r="H14" t="str">
            <v>SCSXGG09</v>
          </cell>
        </row>
        <row r="16">
          <cell r="F16">
            <v>0</v>
          </cell>
        </row>
        <row r="18">
          <cell r="F18">
            <v>8</v>
          </cell>
        </row>
        <row r="19">
          <cell r="F19">
            <v>1</v>
          </cell>
        </row>
        <row r="27">
          <cell r="E27" t="str">
            <v>E360</v>
          </cell>
          <cell r="F27" t="str">
            <v>PSCSGGL1</v>
          </cell>
        </row>
        <row r="28">
          <cell r="E28">
            <v>7500</v>
          </cell>
          <cell r="F28" t="str">
            <v>PSCSGGD1</v>
          </cell>
        </row>
        <row r="29">
          <cell r="E29" t="str">
            <v>FX-890</v>
          </cell>
          <cell r="F29" t="str">
            <v>PSCSGGM1</v>
          </cell>
        </row>
        <row r="32">
          <cell r="D32">
            <v>1</v>
          </cell>
        </row>
        <row r="33">
          <cell r="D33">
            <v>1</v>
          </cell>
        </row>
        <row r="34">
          <cell r="D34">
            <v>1</v>
          </cell>
        </row>
        <row r="35">
          <cell r="D35">
            <v>0</v>
          </cell>
        </row>
      </sheetData>
      <sheetData sheetId="1">
        <row r="14">
          <cell r="F14">
            <v>3</v>
          </cell>
        </row>
      </sheetData>
      <sheetData sheetId="2">
        <row r="14">
          <cell r="F14">
            <v>1</v>
          </cell>
        </row>
        <row r="15">
          <cell r="F15">
            <v>1</v>
          </cell>
        </row>
        <row r="16">
          <cell r="F16">
            <v>1</v>
          </cell>
        </row>
        <row r="21">
          <cell r="D21" t="str">
            <v>MPLS</v>
          </cell>
        </row>
        <row r="26">
          <cell r="D26" t="str">
            <v>N/A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Telecomunicaciones 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7303-A88</v>
          </cell>
          <cell r="H6" t="str">
            <v>MTMMDM01</v>
          </cell>
        </row>
        <row r="7">
          <cell r="B7" t="str">
            <v>3269-A8S</v>
          </cell>
          <cell r="H7" t="str">
            <v>MTMMDM02</v>
          </cell>
        </row>
        <row r="8">
          <cell r="B8" t="str">
            <v>3269-A8S</v>
          </cell>
          <cell r="H8" t="str">
            <v>MTMMDM03</v>
          </cell>
        </row>
        <row r="9">
          <cell r="B9" t="str">
            <v>---</v>
          </cell>
        </row>
        <row r="10">
          <cell r="B10" t="str">
            <v>3269-A8S</v>
          </cell>
          <cell r="H10" t="str">
            <v>MTMMAV01</v>
          </cell>
        </row>
        <row r="11">
          <cell r="B11" t="str">
            <v>---</v>
          </cell>
        </row>
        <row r="12">
          <cell r="B12" t="str">
            <v>3574-EKS</v>
          </cell>
          <cell r="H12" t="str">
            <v>MTMMPD01</v>
          </cell>
        </row>
        <row r="13">
          <cell r="B13" t="str">
            <v>7303-A88</v>
          </cell>
          <cell r="H13" t="str">
            <v>MTMMPD02</v>
          </cell>
        </row>
        <row r="14">
          <cell r="B14" t="str">
            <v>7303-A88</v>
          </cell>
          <cell r="H14" t="str">
            <v>MTMMPD03</v>
          </cell>
        </row>
        <row r="15">
          <cell r="B15" t="str">
            <v>7303-A88</v>
          </cell>
          <cell r="H15" t="str">
            <v>MTMMPD04</v>
          </cell>
        </row>
        <row r="16">
          <cell r="B16" t="str">
            <v>3269-A8S</v>
          </cell>
          <cell r="H16" t="str">
            <v>MTMMPD05</v>
          </cell>
        </row>
        <row r="17">
          <cell r="B17" t="str">
            <v>7303-A88</v>
          </cell>
          <cell r="H17" t="str">
            <v>MTMMPD06</v>
          </cell>
        </row>
        <row r="18">
          <cell r="B18" t="str">
            <v>7303-A88</v>
          </cell>
          <cell r="H18" t="str">
            <v>MTMMPD07</v>
          </cell>
        </row>
        <row r="19">
          <cell r="B19" t="str">
            <v>3269-A8S</v>
          </cell>
          <cell r="H19" t="str">
            <v>MTMMPD08</v>
          </cell>
        </row>
        <row r="20">
          <cell r="B20" t="str">
            <v>7303-A88</v>
          </cell>
          <cell r="H20" t="str">
            <v>MTMMPD09</v>
          </cell>
        </row>
        <row r="21">
          <cell r="B21" t="str">
            <v>3269-A8S</v>
          </cell>
          <cell r="H21" t="str">
            <v>MTMMPD10</v>
          </cell>
        </row>
        <row r="22">
          <cell r="B22" t="str">
            <v>7303-A88</v>
          </cell>
          <cell r="H22" t="str">
            <v>MTMMPD11</v>
          </cell>
        </row>
        <row r="23">
          <cell r="B23" t="str">
            <v>6072-E64</v>
          </cell>
          <cell r="H23" t="str">
            <v>MTMMPD12</v>
          </cell>
        </row>
        <row r="25">
          <cell r="B25" t="str">
            <v>3269-A8S</v>
          </cell>
          <cell r="H25" t="str">
            <v>MTMMPD13</v>
          </cell>
        </row>
        <row r="26">
          <cell r="B26" t="str">
            <v>3269-A8S</v>
          </cell>
          <cell r="H26" t="str">
            <v>MTMMPD14</v>
          </cell>
        </row>
        <row r="27">
          <cell r="B27" t="str">
            <v>6072-E64</v>
          </cell>
          <cell r="H27" t="str">
            <v>MTMMPD15</v>
          </cell>
        </row>
        <row r="28">
          <cell r="B28" t="str">
            <v>7303-A88</v>
          </cell>
          <cell r="H28" t="str">
            <v>MTMMPD16</v>
          </cell>
        </row>
        <row r="29">
          <cell r="B29" t="str">
            <v>6072-E64</v>
          </cell>
          <cell r="H29" t="str">
            <v>MTMMPD17</v>
          </cell>
        </row>
        <row r="30">
          <cell r="B30" t="str">
            <v>6072-E64</v>
          </cell>
          <cell r="H30" t="str">
            <v>MTMMPD18</v>
          </cell>
        </row>
        <row r="31">
          <cell r="B31" t="str">
            <v>7303-A88</v>
          </cell>
          <cell r="H31" t="str">
            <v>MTMMPD19</v>
          </cell>
        </row>
        <row r="32">
          <cell r="B32" t="str">
            <v>3269-A8S</v>
          </cell>
          <cell r="H32" t="str">
            <v>MTMMPD20</v>
          </cell>
        </row>
        <row r="33">
          <cell r="B33" t="str">
            <v>3269-A8S</v>
          </cell>
          <cell r="H33" t="str">
            <v>MTMMPD21</v>
          </cell>
        </row>
        <row r="34">
          <cell r="B34" t="str">
            <v>3269-A8S</v>
          </cell>
          <cell r="H34" t="str">
            <v>MTMMPD22</v>
          </cell>
        </row>
        <row r="35">
          <cell r="B35" t="str">
            <v>6072-E64</v>
          </cell>
          <cell r="H35" t="str">
            <v>MTMMPD23</v>
          </cell>
        </row>
        <row r="36">
          <cell r="B36" t="str">
            <v>3269-A8S</v>
          </cell>
          <cell r="H36" t="str">
            <v>MTMMPD24</v>
          </cell>
        </row>
        <row r="37">
          <cell r="B37" t="str">
            <v>6072-E64</v>
          </cell>
          <cell r="H37" t="str">
            <v>MTMMPD25</v>
          </cell>
        </row>
        <row r="38">
          <cell r="B38" t="str">
            <v>7303-A88</v>
          </cell>
          <cell r="H38" t="str">
            <v>MTMMPD26</v>
          </cell>
        </row>
        <row r="39">
          <cell r="B39" t="str">
            <v>7303-A88</v>
          </cell>
          <cell r="H39" t="str">
            <v>MTMMPD27</v>
          </cell>
        </row>
        <row r="40">
          <cell r="B40" t="str">
            <v>7303-A88</v>
          </cell>
          <cell r="H40" t="str">
            <v>MTMMPD28</v>
          </cell>
        </row>
        <row r="41">
          <cell r="B41" t="str">
            <v>7303-A88</v>
          </cell>
          <cell r="H41" t="str">
            <v>MTMMPD29</v>
          </cell>
        </row>
        <row r="42">
          <cell r="B42" t="str">
            <v>7303-A88</v>
          </cell>
          <cell r="H42" t="str">
            <v>MTMMPD30</v>
          </cell>
        </row>
        <row r="43">
          <cell r="B43" t="str">
            <v>6072-E64</v>
          </cell>
          <cell r="H43" t="str">
            <v>MTMMPD31</v>
          </cell>
        </row>
        <row r="44">
          <cell r="B44" t="str">
            <v>---</v>
          </cell>
        </row>
        <row r="45">
          <cell r="B45" t="str">
            <v>7303-A88</v>
          </cell>
          <cell r="H45" t="str">
            <v>MTMMOP01</v>
          </cell>
        </row>
        <row r="46">
          <cell r="B46" t="str">
            <v>---</v>
          </cell>
        </row>
        <row r="47">
          <cell r="B47" t="str">
            <v>4518-E4S</v>
          </cell>
          <cell r="H47" t="str">
            <v>MTMMAS01</v>
          </cell>
        </row>
        <row r="48">
          <cell r="B48" t="str">
            <v>7303-A88</v>
          </cell>
          <cell r="H48" t="str">
            <v>MTMMAS02</v>
          </cell>
        </row>
        <row r="49">
          <cell r="B49" t="str">
            <v>3269-A8S</v>
          </cell>
          <cell r="H49" t="str">
            <v>MTMMAS03</v>
          </cell>
        </row>
        <row r="50">
          <cell r="B50" t="str">
            <v>3269-A8S</v>
          </cell>
          <cell r="H50" t="str">
            <v>MTMMAS04</v>
          </cell>
        </row>
        <row r="51">
          <cell r="B51" t="str">
            <v>3269-A8S</v>
          </cell>
          <cell r="H51" t="str">
            <v>MTMMAS05</v>
          </cell>
        </row>
        <row r="52">
          <cell r="B52" t="str">
            <v>---</v>
          </cell>
        </row>
        <row r="53">
          <cell r="B53" t="str">
            <v>3598-AH3</v>
          </cell>
          <cell r="H53" t="str">
            <v>MTMMPM01</v>
          </cell>
        </row>
        <row r="54">
          <cell r="B54" t="str">
            <v>6072-E64</v>
          </cell>
          <cell r="H54" t="str">
            <v>MTMMPM02</v>
          </cell>
        </row>
        <row r="55">
          <cell r="B55" t="str">
            <v>6072-E64</v>
          </cell>
          <cell r="H55" t="str">
            <v>MTMMPM03</v>
          </cell>
        </row>
        <row r="56">
          <cell r="B56" t="str">
            <v>6072-E64</v>
          </cell>
          <cell r="H56" t="str">
            <v>MTMMPM04</v>
          </cell>
        </row>
        <row r="57">
          <cell r="B57" t="str">
            <v>3269-A8S</v>
          </cell>
          <cell r="H57" t="str">
            <v>MTMMPM05</v>
          </cell>
        </row>
        <row r="58">
          <cell r="B58" t="str">
            <v>6072-E64</v>
          </cell>
          <cell r="H58" t="str">
            <v>MTMMPM06</v>
          </cell>
        </row>
        <row r="59">
          <cell r="B59" t="str">
            <v>3269-A8S</v>
          </cell>
          <cell r="H59" t="str">
            <v>MTMMPM07</v>
          </cell>
        </row>
        <row r="60">
          <cell r="B60" t="str">
            <v>3269-A8S</v>
          </cell>
          <cell r="H60" t="str">
            <v>MTMMPM08</v>
          </cell>
        </row>
        <row r="61">
          <cell r="B61" t="str">
            <v>6072-E64</v>
          </cell>
          <cell r="H61" t="str">
            <v>MTMMPM09</v>
          </cell>
        </row>
        <row r="62">
          <cell r="B62" t="str">
            <v>6072-E64</v>
          </cell>
          <cell r="H62" t="str">
            <v>MTMMPM10</v>
          </cell>
        </row>
        <row r="63">
          <cell r="B63" t="str">
            <v>3269-A8S</v>
          </cell>
          <cell r="H63" t="str">
            <v>MTMMPM11</v>
          </cell>
        </row>
        <row r="66">
          <cell r="F66">
            <v>0</v>
          </cell>
        </row>
        <row r="67">
          <cell r="F67">
            <v>0</v>
          </cell>
        </row>
        <row r="69">
          <cell r="F69">
            <v>22</v>
          </cell>
        </row>
        <row r="70">
          <cell r="F70">
            <v>30</v>
          </cell>
        </row>
        <row r="77">
          <cell r="E77" t="str">
            <v>X656</v>
          </cell>
          <cell r="F77" t="str">
            <v>PMTMDML1</v>
          </cell>
        </row>
        <row r="78">
          <cell r="E78" t="str">
            <v>X656</v>
          </cell>
          <cell r="F78" t="str">
            <v>PMTMDML2</v>
          </cell>
        </row>
        <row r="80">
          <cell r="E80" t="str">
            <v>T654</v>
          </cell>
          <cell r="F80" t="str">
            <v>PMTMPDL1</v>
          </cell>
        </row>
        <row r="81">
          <cell r="E81" t="str">
            <v>P2055dn</v>
          </cell>
          <cell r="F81" t="str">
            <v>PMTMPDL2</v>
          </cell>
        </row>
        <row r="82">
          <cell r="E82" t="str">
            <v>P2055dn</v>
          </cell>
          <cell r="F82" t="str">
            <v>PMTMPDL3</v>
          </cell>
        </row>
        <row r="83">
          <cell r="E83" t="str">
            <v>X464</v>
          </cell>
          <cell r="F83" t="str">
            <v>PMTMPDL4</v>
          </cell>
        </row>
        <row r="84">
          <cell r="E84" t="str">
            <v>M401</v>
          </cell>
          <cell r="F84" t="str">
            <v>PMTMPDL5</v>
          </cell>
        </row>
        <row r="85">
          <cell r="E85" t="str">
            <v>M401</v>
          </cell>
          <cell r="F85" t="str">
            <v>PMTMPDL6</v>
          </cell>
        </row>
        <row r="86">
          <cell r="E86" t="str">
            <v>M401</v>
          </cell>
          <cell r="F86" t="str">
            <v>PMTMPDL7</v>
          </cell>
        </row>
        <row r="87">
          <cell r="E87" t="str">
            <v>M401</v>
          </cell>
          <cell r="F87" t="str">
            <v>PMTMPDL8</v>
          </cell>
        </row>
        <row r="88">
          <cell r="E88">
            <v>2050</v>
          </cell>
          <cell r="F88" t="str">
            <v>PMTMPDL9</v>
          </cell>
        </row>
        <row r="89">
          <cell r="E89">
            <v>2050</v>
          </cell>
          <cell r="F89" t="str">
            <v>PMTMPDD1</v>
          </cell>
        </row>
        <row r="90">
          <cell r="E90" t="str">
            <v>FX-890</v>
          </cell>
          <cell r="F90" t="str">
            <v>PMTMPDM1</v>
          </cell>
        </row>
        <row r="91">
          <cell r="E91" t="str">
            <v>FX-890</v>
          </cell>
          <cell r="F91" t="str">
            <v>PMTMPDM2</v>
          </cell>
        </row>
        <row r="92">
          <cell r="E92" t="str">
            <v>Z4M+</v>
          </cell>
          <cell r="F92" t="str">
            <v>PMTMPDT1</v>
          </cell>
        </row>
        <row r="93">
          <cell r="E93" t="str">
            <v>Z4M+</v>
          </cell>
          <cell r="F93" t="str">
            <v>PMTMPDT2</v>
          </cell>
        </row>
        <row r="94">
          <cell r="E94" t="str">
            <v>Z4M400</v>
          </cell>
          <cell r="F94" t="str">
            <v>PMTMPDT3</v>
          </cell>
        </row>
        <row r="95">
          <cell r="E95" t="str">
            <v>Z4M+</v>
          </cell>
          <cell r="F95" t="str">
            <v>PMTMPDT5</v>
          </cell>
        </row>
        <row r="96">
          <cell r="E96" t="str">
            <v>Z4M400</v>
          </cell>
          <cell r="F96" t="str">
            <v>PMTMPDT6</v>
          </cell>
        </row>
        <row r="97">
          <cell r="E97" t="str">
            <v>Z4M400</v>
          </cell>
          <cell r="F97" t="str">
            <v>PMTMPDT7</v>
          </cell>
        </row>
        <row r="98">
          <cell r="E98" t="str">
            <v>Z4M400</v>
          </cell>
          <cell r="F98" t="str">
            <v>PMTMPDT8</v>
          </cell>
        </row>
        <row r="100">
          <cell r="E100" t="str">
            <v>P2055dn</v>
          </cell>
          <cell r="F100" t="str">
            <v>PMTMASL1</v>
          </cell>
        </row>
        <row r="101">
          <cell r="E101" t="str">
            <v>P2055dn</v>
          </cell>
          <cell r="F101" t="str">
            <v>PMTMASL2</v>
          </cell>
        </row>
        <row r="102">
          <cell r="E102">
            <v>1025</v>
          </cell>
          <cell r="F102" t="str">
            <v>PMTMASL3</v>
          </cell>
        </row>
        <row r="103">
          <cell r="E103" t="str">
            <v>FX-890</v>
          </cell>
          <cell r="F103" t="str">
            <v>PMTMASM1</v>
          </cell>
        </row>
        <row r="105">
          <cell r="E105">
            <v>510</v>
          </cell>
          <cell r="F105" t="str">
            <v>PMTMPMD1</v>
          </cell>
        </row>
        <row r="110">
          <cell r="D110">
            <v>2</v>
          </cell>
        </row>
        <row r="111">
          <cell r="D111">
            <v>14</v>
          </cell>
        </row>
        <row r="112">
          <cell r="D112">
            <v>3</v>
          </cell>
        </row>
        <row r="113">
          <cell r="D113">
            <v>7</v>
          </cell>
        </row>
      </sheetData>
      <sheetData sheetId="1">
        <row r="11">
          <cell r="F11">
            <v>2</v>
          </cell>
        </row>
      </sheetData>
      <sheetData sheetId="2">
        <row r="10">
          <cell r="E10">
            <v>1</v>
          </cell>
        </row>
      </sheetData>
      <sheetData sheetId="3">
        <row r="22">
          <cell r="F22">
            <v>1</v>
          </cell>
        </row>
        <row r="23">
          <cell r="F23">
            <v>9</v>
          </cell>
        </row>
        <row r="25">
          <cell r="F25">
            <v>1</v>
          </cell>
        </row>
        <row r="31">
          <cell r="E31" t="str">
            <v>60Mbps</v>
          </cell>
        </row>
        <row r="36">
          <cell r="E36" t="str">
            <v>10Mbps</v>
          </cell>
        </row>
        <row r="42">
          <cell r="B42" t="str">
            <v>Matadero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Telecomunicaciones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T420</v>
          </cell>
          <cell r="H6" t="str">
            <v>CGMEDE01</v>
          </cell>
        </row>
        <row r="7">
          <cell r="B7" t="str">
            <v>3269-A8S</v>
          </cell>
          <cell r="H7" t="str">
            <v>CGMEDE02</v>
          </cell>
        </row>
        <row r="8">
          <cell r="B8" t="str">
            <v>4518-E4S</v>
          </cell>
          <cell r="H8" t="str">
            <v>CGMEDE03</v>
          </cell>
        </row>
        <row r="9">
          <cell r="B9" t="str">
            <v>---</v>
          </cell>
        </row>
        <row r="10">
          <cell r="B10" t="str">
            <v>3598-CN9</v>
          </cell>
          <cell r="H10" t="str">
            <v>CGMEPD01</v>
          </cell>
        </row>
        <row r="11">
          <cell r="B11" t="str">
            <v>3574-EKS</v>
          </cell>
          <cell r="H11" t="str">
            <v>CGMEPD02</v>
          </cell>
        </row>
        <row r="12">
          <cell r="B12" t="str">
            <v>4518-E4S</v>
          </cell>
          <cell r="H12" t="str">
            <v>CGMEPD03</v>
          </cell>
        </row>
        <row r="13">
          <cell r="B13" t="str">
            <v>3269-A8S</v>
          </cell>
          <cell r="H13" t="str">
            <v>CGMEPD04</v>
          </cell>
        </row>
        <row r="14">
          <cell r="B14" t="str">
            <v>7303-A88</v>
          </cell>
          <cell r="H14" t="str">
            <v>CGMEPD05</v>
          </cell>
        </row>
        <row r="15">
          <cell r="B15" t="str">
            <v>3598-CN9</v>
          </cell>
          <cell r="H15" t="str">
            <v>CGMEPD06</v>
          </cell>
        </row>
        <row r="16">
          <cell r="B16" t="str">
            <v>3598-CN9</v>
          </cell>
          <cell r="H16" t="str">
            <v>CGMEPD07</v>
          </cell>
        </row>
        <row r="17">
          <cell r="B17" t="str">
            <v>7303-A88</v>
          </cell>
          <cell r="H17" t="str">
            <v>CGMEPD08</v>
          </cell>
        </row>
        <row r="18">
          <cell r="B18" t="str">
            <v>4518-E4S</v>
          </cell>
          <cell r="H18" t="str">
            <v>CGMEPD09</v>
          </cell>
        </row>
        <row r="19">
          <cell r="B19" t="str">
            <v>7303-A88</v>
          </cell>
          <cell r="H19" t="str">
            <v>CGMEPD10</v>
          </cell>
        </row>
        <row r="20">
          <cell r="B20" t="str">
            <v>7303-A88</v>
          </cell>
          <cell r="H20" t="str">
            <v>CGMEPD11</v>
          </cell>
        </row>
        <row r="21">
          <cell r="B21" t="str">
            <v>4518-E4S</v>
          </cell>
          <cell r="H21" t="str">
            <v>CGMEPD12</v>
          </cell>
        </row>
        <row r="22">
          <cell r="B22" t="str">
            <v>3598-CN9</v>
          </cell>
          <cell r="H22" t="str">
            <v>CGMEPD13</v>
          </cell>
        </row>
        <row r="23">
          <cell r="B23" t="str">
            <v>3598-CN9</v>
          </cell>
          <cell r="H23" t="str">
            <v>CGMEPD14</v>
          </cell>
        </row>
        <row r="24">
          <cell r="B24" t="str">
            <v>3269-A8S</v>
          </cell>
          <cell r="H24" t="str">
            <v>CGMEPD15</v>
          </cell>
        </row>
        <row r="25">
          <cell r="B25" t="str">
            <v>3598-CN9</v>
          </cell>
          <cell r="H25" t="str">
            <v>CGMEPD16</v>
          </cell>
        </row>
        <row r="26">
          <cell r="B26" t="str">
            <v>4518-E4S</v>
          </cell>
          <cell r="H26" t="str">
            <v>CGMEPD17</v>
          </cell>
        </row>
        <row r="27">
          <cell r="B27" t="str">
            <v>3269-A8S</v>
          </cell>
          <cell r="H27" t="str">
            <v>CGMEPD18</v>
          </cell>
        </row>
        <row r="28">
          <cell r="B28" t="str">
            <v>3598-CN9</v>
          </cell>
          <cell r="H28" t="str">
            <v>CGMEPD19</v>
          </cell>
        </row>
        <row r="29">
          <cell r="B29" t="str">
            <v>3269-A8S</v>
          </cell>
          <cell r="H29" t="str">
            <v>CGMEPD20</v>
          </cell>
        </row>
        <row r="30">
          <cell r="B30" t="str">
            <v>7303-A88</v>
          </cell>
          <cell r="H30" t="str">
            <v>CGMEPD21</v>
          </cell>
        </row>
        <row r="31">
          <cell r="B31" t="str">
            <v>7303-A88</v>
          </cell>
          <cell r="H31" t="str">
            <v>CGMEPD22</v>
          </cell>
        </row>
        <row r="33">
          <cell r="B33" t="str">
            <v>7303-A88</v>
          </cell>
          <cell r="H33" t="str">
            <v>CGMEPD23</v>
          </cell>
        </row>
        <row r="34">
          <cell r="B34" t="str">
            <v>7303-A88</v>
          </cell>
          <cell r="H34" t="str">
            <v>CGMEPD24</v>
          </cell>
        </row>
        <row r="35">
          <cell r="B35" t="str">
            <v>3598-CN9</v>
          </cell>
          <cell r="H35" t="str">
            <v>CGMEPD25</v>
          </cell>
        </row>
        <row r="36">
          <cell r="B36" t="str">
            <v>7303-A88</v>
          </cell>
          <cell r="H36" t="str">
            <v>CGMEPD26</v>
          </cell>
        </row>
        <row r="37">
          <cell r="B37" t="str">
            <v>7303-A88</v>
          </cell>
          <cell r="H37" t="str">
            <v>CGMEPD27</v>
          </cell>
        </row>
        <row r="38">
          <cell r="B38" t="str">
            <v>6072-E64</v>
          </cell>
          <cell r="H38" t="str">
            <v>CGMEPD28</v>
          </cell>
        </row>
        <row r="39">
          <cell r="B39" t="str">
            <v>3269-A8S</v>
          </cell>
          <cell r="H39" t="str">
            <v>CGMEPD29</v>
          </cell>
        </row>
        <row r="40">
          <cell r="B40" t="str">
            <v>7303-A88</v>
          </cell>
          <cell r="H40" t="str">
            <v>CGMEPD30</v>
          </cell>
        </row>
        <row r="41">
          <cell r="B41" t="str">
            <v>3269-A8S</v>
          </cell>
          <cell r="H41" t="str">
            <v>CGMEPD31</v>
          </cell>
        </row>
        <row r="42">
          <cell r="B42" t="str">
            <v>7303-A88</v>
          </cell>
          <cell r="H42" t="str">
            <v>CGMEPD32</v>
          </cell>
        </row>
        <row r="43">
          <cell r="B43" t="str">
            <v>7303-A88</v>
          </cell>
          <cell r="H43" t="str">
            <v>CGMEPD33</v>
          </cell>
        </row>
        <row r="45">
          <cell r="B45" t="str">
            <v>6072-E64</v>
          </cell>
          <cell r="H45" t="str">
            <v>CG-S/N</v>
          </cell>
        </row>
        <row r="46">
          <cell r="B46" t="str">
            <v>6072-E64</v>
          </cell>
          <cell r="H46" t="str">
            <v>CG-S/N</v>
          </cell>
        </row>
        <row r="47">
          <cell r="B47" t="str">
            <v>6072-E64</v>
          </cell>
          <cell r="H47" t="str">
            <v>CG-S/N</v>
          </cell>
        </row>
        <row r="48">
          <cell r="B48" t="str">
            <v>6072-E64</v>
          </cell>
          <cell r="H48" t="str">
            <v>CG-S/N</v>
          </cell>
        </row>
        <row r="49">
          <cell r="B49" t="str">
            <v>Clone</v>
          </cell>
          <cell r="H49" t="str">
            <v>CG-S/N</v>
          </cell>
        </row>
        <row r="50">
          <cell r="B50" t="str">
            <v>3598-CN9</v>
          </cell>
          <cell r="H50" t="str">
            <v>CG-S/N</v>
          </cell>
        </row>
        <row r="51">
          <cell r="B51" t="str">
            <v>4518-E4S</v>
          </cell>
          <cell r="H51" t="str">
            <v>CGMEPD34</v>
          </cell>
        </row>
        <row r="52">
          <cell r="B52" t="str">
            <v>3269-A8S</v>
          </cell>
          <cell r="H52" t="str">
            <v>CGMEPD35</v>
          </cell>
        </row>
        <row r="53">
          <cell r="B53" t="str">
            <v>7303-A88</v>
          </cell>
          <cell r="H53" t="str">
            <v>CGMEPD36</v>
          </cell>
        </row>
        <row r="54">
          <cell r="B54" t="str">
            <v>3269-A8S</v>
          </cell>
          <cell r="H54" t="str">
            <v>CGMEPD37</v>
          </cell>
        </row>
        <row r="55">
          <cell r="B55" t="str">
            <v>7303-A88</v>
          </cell>
          <cell r="H55" t="str">
            <v>CGMEPD38</v>
          </cell>
        </row>
        <row r="56">
          <cell r="B56" t="str">
            <v>6072-E64</v>
          </cell>
          <cell r="H56" t="str">
            <v>CGMEPD39</v>
          </cell>
        </row>
        <row r="57">
          <cell r="B57" t="str">
            <v>6072-E64</v>
          </cell>
          <cell r="H57" t="str">
            <v>CGMEPD40</v>
          </cell>
        </row>
        <row r="58">
          <cell r="B58" t="str">
            <v>6072-E64</v>
          </cell>
          <cell r="H58" t="str">
            <v>CGMEPD41</v>
          </cell>
        </row>
        <row r="59">
          <cell r="B59" t="str">
            <v>7303-A88</v>
          </cell>
          <cell r="H59" t="str">
            <v>CGMEPD42</v>
          </cell>
        </row>
        <row r="60">
          <cell r="B60" t="str">
            <v>7303-A88</v>
          </cell>
          <cell r="H60" t="str">
            <v>CGMEPD43</v>
          </cell>
        </row>
        <row r="61">
          <cell r="B61" t="str">
            <v>---</v>
          </cell>
        </row>
        <row r="62">
          <cell r="B62" t="str">
            <v>4518-E4S</v>
          </cell>
          <cell r="H62" t="str">
            <v>CGMEDR01</v>
          </cell>
        </row>
        <row r="63">
          <cell r="B63" t="str">
            <v>3598-CN9</v>
          </cell>
          <cell r="H63" t="str">
            <v>CGMEDR02</v>
          </cell>
        </row>
        <row r="64">
          <cell r="B64" t="str">
            <v>3598-CN9</v>
          </cell>
          <cell r="H64" t="str">
            <v>CGMEDR03</v>
          </cell>
        </row>
        <row r="65">
          <cell r="B65" t="str">
            <v>7303-A88</v>
          </cell>
          <cell r="H65" t="str">
            <v>CGMEDR04</v>
          </cell>
        </row>
        <row r="66">
          <cell r="B66" t="str">
            <v>3598-CN9</v>
          </cell>
          <cell r="H66" t="str">
            <v>CGMEDR05</v>
          </cell>
        </row>
        <row r="67">
          <cell r="B67" t="str">
            <v>3598-CN9</v>
          </cell>
          <cell r="H67" t="str">
            <v>CGMEDR06</v>
          </cell>
        </row>
        <row r="68">
          <cell r="B68" t="str">
            <v>7303-A88</v>
          </cell>
          <cell r="H68" t="str">
            <v>CGMEDR07</v>
          </cell>
        </row>
        <row r="69">
          <cell r="B69" t="str">
            <v>7303-A88</v>
          </cell>
          <cell r="H69" t="str">
            <v>CGMEDR08</v>
          </cell>
        </row>
        <row r="70">
          <cell r="B70" t="str">
            <v>7303-A88</v>
          </cell>
          <cell r="H70" t="str">
            <v>CGMEDR09</v>
          </cell>
        </row>
        <row r="71">
          <cell r="B71" t="str">
            <v>3598-CN9</v>
          </cell>
          <cell r="H71" t="str">
            <v>CGMEDR10</v>
          </cell>
        </row>
        <row r="72">
          <cell r="B72" t="str">
            <v>7303-A88</v>
          </cell>
          <cell r="H72" t="str">
            <v>CGMEDR11</v>
          </cell>
        </row>
        <row r="73">
          <cell r="B73" t="str">
            <v>3598-CN9</v>
          </cell>
          <cell r="H73" t="str">
            <v>CGMEDR12</v>
          </cell>
        </row>
        <row r="74">
          <cell r="B74" t="str">
            <v>7303-A88</v>
          </cell>
          <cell r="H74" t="str">
            <v>CGMEDR13</v>
          </cell>
        </row>
        <row r="75">
          <cell r="B75" t="str">
            <v>3269-A8S</v>
          </cell>
          <cell r="H75" t="str">
            <v>CGMEDR14</v>
          </cell>
        </row>
        <row r="76">
          <cell r="B76" t="str">
            <v>---</v>
          </cell>
        </row>
        <row r="77">
          <cell r="B77" t="str">
            <v>3598-AH3</v>
          </cell>
          <cell r="H77" t="str">
            <v>CGMEOP01</v>
          </cell>
        </row>
        <row r="78">
          <cell r="B78" t="str">
            <v>3598-CN9</v>
          </cell>
          <cell r="H78" t="str">
            <v>CGMEOP02</v>
          </cell>
        </row>
        <row r="79">
          <cell r="B79" t="str">
            <v>3598-CN9</v>
          </cell>
          <cell r="H79" t="str">
            <v>CGMEOP03</v>
          </cell>
        </row>
        <row r="80">
          <cell r="B80" t="str">
            <v>3269-A8S</v>
          </cell>
          <cell r="H80" t="str">
            <v>CGMEOP04</v>
          </cell>
        </row>
        <row r="81">
          <cell r="B81" t="str">
            <v>3269-A8S</v>
          </cell>
          <cell r="H81" t="str">
            <v>CGMEOP05</v>
          </cell>
        </row>
        <row r="82">
          <cell r="B82" t="str">
            <v>---</v>
          </cell>
        </row>
        <row r="83">
          <cell r="B83" t="str">
            <v>4518-E4S</v>
          </cell>
          <cell r="H83" t="str">
            <v>CGMEAS01</v>
          </cell>
        </row>
        <row r="84">
          <cell r="B84" t="str">
            <v>4518-E4S</v>
          </cell>
          <cell r="H84" t="str">
            <v>CGMEAS02</v>
          </cell>
        </row>
        <row r="85">
          <cell r="B85" t="str">
            <v>7303-A88</v>
          </cell>
          <cell r="H85" t="str">
            <v>CGMEAS03</v>
          </cell>
        </row>
        <row r="86">
          <cell r="B86" t="str">
            <v>3269-A8S</v>
          </cell>
          <cell r="H86" t="str">
            <v>CGMEAS04</v>
          </cell>
        </row>
        <row r="87">
          <cell r="B87" t="str">
            <v>3598-CN9</v>
          </cell>
          <cell r="H87" t="str">
            <v>CGMEAS05</v>
          </cell>
        </row>
        <row r="88">
          <cell r="B88" t="str">
            <v>7303-A88</v>
          </cell>
          <cell r="H88" t="str">
            <v>CGMEAS06</v>
          </cell>
        </row>
        <row r="89">
          <cell r="B89" t="str">
            <v>7303-A88</v>
          </cell>
          <cell r="H89" t="str">
            <v>CGMEAS07</v>
          </cell>
        </row>
        <row r="90">
          <cell r="B90" t="str">
            <v>7303-A88</v>
          </cell>
          <cell r="H90" t="str">
            <v>CGMEAS08</v>
          </cell>
        </row>
        <row r="91">
          <cell r="B91" t="str">
            <v>7303-A88</v>
          </cell>
          <cell r="H91" t="str">
            <v>CGMEAS09</v>
          </cell>
        </row>
        <row r="92">
          <cell r="B92" t="str">
            <v>3269-A8S</v>
          </cell>
          <cell r="H92" t="str">
            <v>CGMEAS10</v>
          </cell>
        </row>
        <row r="93">
          <cell r="B93" t="str">
            <v>7303-A88</v>
          </cell>
          <cell r="H93" t="str">
            <v>CGMEAS11</v>
          </cell>
        </row>
        <row r="94">
          <cell r="B94" t="str">
            <v>3269-A8S</v>
          </cell>
          <cell r="H94" t="str">
            <v>CGMEAS12</v>
          </cell>
        </row>
        <row r="95">
          <cell r="B95" t="str">
            <v>4480-B1S</v>
          </cell>
          <cell r="H95" t="str">
            <v>CGMEAS13</v>
          </cell>
        </row>
        <row r="96">
          <cell r="B96" t="str">
            <v>7303-A88</v>
          </cell>
          <cell r="H96" t="str">
            <v>CGMEAS14</v>
          </cell>
        </row>
        <row r="97">
          <cell r="B97" t="str">
            <v>7303-A88</v>
          </cell>
          <cell r="H97" t="str">
            <v>CGMEAS15</v>
          </cell>
        </row>
        <row r="98">
          <cell r="B98" t="str">
            <v>3598-CN9</v>
          </cell>
          <cell r="H98" t="str">
            <v>CGMEAS16</v>
          </cell>
        </row>
        <row r="99">
          <cell r="B99" t="str">
            <v>7303-A88</v>
          </cell>
          <cell r="H99" t="str">
            <v>CGMEAS17</v>
          </cell>
        </row>
        <row r="100">
          <cell r="B100" t="str">
            <v>3598-CN9</v>
          </cell>
          <cell r="H100" t="str">
            <v>CGMEAS18</v>
          </cell>
        </row>
        <row r="101">
          <cell r="B101" t="str">
            <v>6072-E64</v>
          </cell>
          <cell r="H101" t="str">
            <v>CGMEAS19</v>
          </cell>
        </row>
        <row r="102">
          <cell r="B102" t="str">
            <v>6072-E64</v>
          </cell>
          <cell r="H102" t="str">
            <v>CGMEAS20</v>
          </cell>
        </row>
        <row r="103">
          <cell r="B103" t="str">
            <v>4518-E4S</v>
          </cell>
          <cell r="H103" t="str">
            <v>CGMEAS21</v>
          </cell>
        </row>
        <row r="104">
          <cell r="B104" t="str">
            <v>6072-E64</v>
          </cell>
          <cell r="H104" t="str">
            <v>CGMEAS22</v>
          </cell>
        </row>
        <row r="105">
          <cell r="B105" t="str">
            <v>---</v>
          </cell>
        </row>
        <row r="106">
          <cell r="B106" t="str">
            <v>3574-EKS</v>
          </cell>
          <cell r="H106" t="str">
            <v>CGMECL01</v>
          </cell>
        </row>
        <row r="107">
          <cell r="B107" t="str">
            <v>4518-E4S</v>
          </cell>
          <cell r="H107" t="str">
            <v>CGMECL02</v>
          </cell>
        </row>
        <row r="108">
          <cell r="B108" t="str">
            <v>4518-E4S</v>
          </cell>
          <cell r="H108" t="str">
            <v>CGMECL03</v>
          </cell>
        </row>
        <row r="109">
          <cell r="B109" t="str">
            <v>3269-A8S</v>
          </cell>
          <cell r="H109" t="str">
            <v>CGMECL04</v>
          </cell>
        </row>
        <row r="110">
          <cell r="B110" t="str">
            <v>3269-A8S</v>
          </cell>
          <cell r="H110" t="str">
            <v>CGMECL05</v>
          </cell>
        </row>
        <row r="111">
          <cell r="B111" t="str">
            <v>7303-A88</v>
          </cell>
          <cell r="H111" t="str">
            <v>CGMECL06</v>
          </cell>
        </row>
        <row r="112">
          <cell r="B112" t="str">
            <v>7303-A88</v>
          </cell>
          <cell r="H112" t="str">
            <v>CGMECL07</v>
          </cell>
        </row>
        <row r="113">
          <cell r="B113" t="str">
            <v>7303-A88</v>
          </cell>
          <cell r="H113" t="str">
            <v>CGMECL08</v>
          </cell>
        </row>
        <row r="114">
          <cell r="B114" t="str">
            <v>7303-A88</v>
          </cell>
          <cell r="H114" t="str">
            <v>CGMECL09</v>
          </cell>
        </row>
        <row r="115">
          <cell r="B115" t="str">
            <v>3598-CN9</v>
          </cell>
          <cell r="H115" t="str">
            <v>CGMECL10</v>
          </cell>
        </row>
        <row r="116">
          <cell r="B116" t="str">
            <v>7303-A88</v>
          </cell>
          <cell r="H116" t="str">
            <v>CGMECL11</v>
          </cell>
        </row>
        <row r="117">
          <cell r="B117" t="str">
            <v>4518-E4S</v>
          </cell>
          <cell r="H117" t="str">
            <v>CGMECL12</v>
          </cell>
        </row>
        <row r="118">
          <cell r="B118" t="str">
            <v>7303-A88</v>
          </cell>
          <cell r="H118" t="str">
            <v>CGMECL13</v>
          </cell>
        </row>
        <row r="119">
          <cell r="B119" t="str">
            <v>7303-A88</v>
          </cell>
          <cell r="H119" t="str">
            <v>CGMECL14</v>
          </cell>
        </row>
        <row r="120">
          <cell r="B120" t="str">
            <v>7303-A88</v>
          </cell>
          <cell r="H120" t="str">
            <v>CGMECL15</v>
          </cell>
        </row>
        <row r="121">
          <cell r="B121" t="str">
            <v>3598-CN9</v>
          </cell>
          <cell r="H121" t="str">
            <v>CGMECL16</v>
          </cell>
        </row>
        <row r="122">
          <cell r="B122" t="str">
            <v>6072-E64</v>
          </cell>
          <cell r="H122" t="str">
            <v>CGMECL17</v>
          </cell>
        </row>
        <row r="124">
          <cell r="B124" t="str">
            <v>3269-A8S</v>
          </cell>
          <cell r="H124" t="str">
            <v>CGMECL18</v>
          </cell>
        </row>
        <row r="125">
          <cell r="B125" t="str">
            <v>7303-A88</v>
          </cell>
          <cell r="H125" t="str">
            <v>CGMECL19</v>
          </cell>
        </row>
        <row r="126">
          <cell r="B126" t="str">
            <v>3269-A8S</v>
          </cell>
          <cell r="H126" t="str">
            <v>CGMECL20</v>
          </cell>
        </row>
        <row r="127">
          <cell r="B127" t="str">
            <v>3598-CN9</v>
          </cell>
          <cell r="H127" t="str">
            <v>CGMECL21</v>
          </cell>
        </row>
        <row r="128">
          <cell r="B128" t="str">
            <v>3269-A8S</v>
          </cell>
          <cell r="H128" t="str">
            <v>CGMECL22</v>
          </cell>
        </row>
        <row r="129">
          <cell r="B129" t="str">
            <v>3598-CN9</v>
          </cell>
          <cell r="H129" t="str">
            <v>CGMECL23</v>
          </cell>
        </row>
        <row r="130">
          <cell r="B130" t="str">
            <v>3598-CN9</v>
          </cell>
          <cell r="H130" t="str">
            <v>CGMECL24</v>
          </cell>
        </row>
        <row r="131">
          <cell r="B131" t="str">
            <v>3269-A8S</v>
          </cell>
          <cell r="H131" t="str">
            <v>CGMECL25</v>
          </cell>
        </row>
        <row r="132">
          <cell r="B132" t="str">
            <v>3269-A8S</v>
          </cell>
          <cell r="H132" t="str">
            <v>CGMECL26</v>
          </cell>
        </row>
        <row r="133">
          <cell r="B133" t="str">
            <v>7303-A88</v>
          </cell>
          <cell r="H133" t="str">
            <v>CGMECL27</v>
          </cell>
        </row>
        <row r="134">
          <cell r="B134" t="str">
            <v>4518-E4S</v>
          </cell>
          <cell r="H134" t="str">
            <v>CGMECL28</v>
          </cell>
        </row>
        <row r="135">
          <cell r="B135" t="str">
            <v>7303-A88</v>
          </cell>
          <cell r="H135" t="str">
            <v>CGMECL29</v>
          </cell>
        </row>
        <row r="136">
          <cell r="B136" t="str">
            <v>3574-EKS</v>
          </cell>
          <cell r="H136" t="str">
            <v>CGMECL30</v>
          </cell>
        </row>
        <row r="137">
          <cell r="B137" t="str">
            <v>---</v>
          </cell>
        </row>
        <row r="138">
          <cell r="B138" t="str">
            <v>ThinkPad T420</v>
          </cell>
          <cell r="H138" t="str">
            <v>CGMEGT01</v>
          </cell>
        </row>
        <row r="139">
          <cell r="B139" t="str">
            <v>3598-CN9</v>
          </cell>
          <cell r="H139" t="str">
            <v>CGMEGT02</v>
          </cell>
        </row>
        <row r="140">
          <cell r="B140" t="str">
            <v>4518-E4S</v>
          </cell>
          <cell r="H140" t="str">
            <v>CGMEGT03</v>
          </cell>
        </row>
        <row r="141">
          <cell r="B141" t="str">
            <v>7303-A88</v>
          </cell>
          <cell r="H141" t="str">
            <v>CGMEGT04</v>
          </cell>
        </row>
        <row r="142">
          <cell r="B142" t="str">
            <v>3269-A8S</v>
          </cell>
          <cell r="H142" t="str">
            <v>CGMEGT05</v>
          </cell>
        </row>
        <row r="143">
          <cell r="B143" t="str">
            <v>7303-A88</v>
          </cell>
          <cell r="H143" t="str">
            <v>CGMEGT06</v>
          </cell>
        </row>
        <row r="144">
          <cell r="B144" t="str">
            <v>ThinkPad T400</v>
          </cell>
          <cell r="H144" t="str">
            <v>CGMEGT07</v>
          </cell>
        </row>
        <row r="145">
          <cell r="B145" t="str">
            <v>3269-A8S</v>
          </cell>
          <cell r="H145" t="str">
            <v>CGMEGT08</v>
          </cell>
        </row>
        <row r="146">
          <cell r="B146" t="str">
            <v>3269-A8S</v>
          </cell>
          <cell r="H146" t="str">
            <v>CGMEGT09</v>
          </cell>
        </row>
        <row r="147">
          <cell r="B147" t="str">
            <v>3598-CN9</v>
          </cell>
          <cell r="H147" t="str">
            <v>CGMEGT10</v>
          </cell>
        </row>
        <row r="148">
          <cell r="B148" t="str">
            <v>3598-CN9</v>
          </cell>
          <cell r="H148" t="str">
            <v>CGMEGT11</v>
          </cell>
        </row>
        <row r="149">
          <cell r="B149" t="str">
            <v>3598-CN9</v>
          </cell>
          <cell r="H149" t="str">
            <v>CGMEGT12</v>
          </cell>
        </row>
        <row r="150">
          <cell r="B150" t="str">
            <v>7303-A88</v>
          </cell>
          <cell r="H150" t="str">
            <v>CGMEGT13</v>
          </cell>
        </row>
        <row r="151">
          <cell r="B151" t="str">
            <v>7303-A88</v>
          </cell>
          <cell r="H151" t="str">
            <v>CGMEGT14</v>
          </cell>
        </row>
        <row r="152">
          <cell r="B152" t="str">
            <v>7303-A88</v>
          </cell>
          <cell r="H152" t="str">
            <v>CGMEGT15</v>
          </cell>
        </row>
        <row r="153">
          <cell r="B153" t="str">
            <v>3269-A8S</v>
          </cell>
          <cell r="H153" t="str">
            <v>CGMEGT16</v>
          </cell>
        </row>
        <row r="154">
          <cell r="B154" t="str">
            <v>3269-A8S</v>
          </cell>
          <cell r="H154" t="str">
            <v>CGMEGT17</v>
          </cell>
        </row>
        <row r="155">
          <cell r="B155" t="str">
            <v>3598-CN9</v>
          </cell>
          <cell r="H155" t="str">
            <v>CGMEGT18</v>
          </cell>
        </row>
        <row r="156">
          <cell r="B156" t="str">
            <v>3598-CN9</v>
          </cell>
          <cell r="H156" t="str">
            <v>CGMEGT19</v>
          </cell>
        </row>
        <row r="157">
          <cell r="B157" t="str">
            <v>7303-A88</v>
          </cell>
          <cell r="H157" t="str">
            <v>CGMEGT20</v>
          </cell>
        </row>
        <row r="158">
          <cell r="B158" t="str">
            <v>7303-A88</v>
          </cell>
          <cell r="H158" t="str">
            <v>CGMEGT21</v>
          </cell>
        </row>
        <row r="159">
          <cell r="B159" t="str">
            <v>3598-CN9</v>
          </cell>
          <cell r="H159" t="str">
            <v>CGMEGT22</v>
          </cell>
        </row>
        <row r="160">
          <cell r="B160" t="str">
            <v>7303-A88</v>
          </cell>
          <cell r="H160" t="str">
            <v>CGMEGT23</v>
          </cell>
        </row>
        <row r="161">
          <cell r="B161" t="str">
            <v>3269-A8S</v>
          </cell>
          <cell r="H161" t="str">
            <v>CGMEGT24</v>
          </cell>
        </row>
        <row r="162">
          <cell r="B162" t="str">
            <v>3269-A8S</v>
          </cell>
          <cell r="H162" t="str">
            <v>CGMEGT25</v>
          </cell>
        </row>
        <row r="163">
          <cell r="B163" t="str">
            <v>3598-CN9</v>
          </cell>
          <cell r="H163" t="str">
            <v>CGMEGT26</v>
          </cell>
        </row>
        <row r="164">
          <cell r="B164" t="str">
            <v>7303-A88</v>
          </cell>
          <cell r="H164" t="str">
            <v>CGMEGT27</v>
          </cell>
        </row>
        <row r="165">
          <cell r="B165" t="str">
            <v>3269-A8S</v>
          </cell>
          <cell r="H165" t="str">
            <v>CGMEGT28</v>
          </cell>
        </row>
        <row r="166">
          <cell r="B166" t="str">
            <v>3598-CN9</v>
          </cell>
          <cell r="H166" t="str">
            <v>CGMEGT29</v>
          </cell>
        </row>
        <row r="167">
          <cell r="B167" t="str">
            <v>3598-CN9</v>
          </cell>
          <cell r="H167" t="str">
            <v>CGMEGT30</v>
          </cell>
        </row>
        <row r="168">
          <cell r="B168" t="str">
            <v>ThinkPad T400</v>
          </cell>
          <cell r="H168" t="str">
            <v>CGMEGT31</v>
          </cell>
        </row>
        <row r="169">
          <cell r="B169" t="str">
            <v>7303-A88</v>
          </cell>
          <cell r="H169" t="str">
            <v>CGMEGT32</v>
          </cell>
        </row>
        <row r="170">
          <cell r="B170" t="str">
            <v>3269-A8S</v>
          </cell>
          <cell r="H170" t="str">
            <v>CGMEGT33</v>
          </cell>
        </row>
        <row r="171">
          <cell r="B171" t="str">
            <v>6072-E64</v>
          </cell>
          <cell r="H171" t="str">
            <v>CGMEGT34</v>
          </cell>
        </row>
        <row r="172">
          <cell r="B172" t="str">
            <v>3269-A8S</v>
          </cell>
          <cell r="H172" t="str">
            <v>CGMEGT35</v>
          </cell>
        </row>
        <row r="173">
          <cell r="B173" t="str">
            <v>3598-CN9</v>
          </cell>
          <cell r="H173" t="str">
            <v>CGMEGT36</v>
          </cell>
        </row>
        <row r="174">
          <cell r="B174" t="str">
            <v>7269-E1S</v>
          </cell>
          <cell r="H174" t="str">
            <v>CGMEGT37</v>
          </cell>
        </row>
        <row r="175">
          <cell r="B175" t="str">
            <v>3269-A8S</v>
          </cell>
          <cell r="H175" t="str">
            <v>CGMEGT38</v>
          </cell>
        </row>
        <row r="176">
          <cell r="B176" t="str">
            <v>ThinkPad T420</v>
          </cell>
          <cell r="H176" t="str">
            <v>CGMEGT39</v>
          </cell>
        </row>
        <row r="177">
          <cell r="B177" t="str">
            <v>3598-CN9</v>
          </cell>
          <cell r="H177" t="str">
            <v>CGMEGT40</v>
          </cell>
        </row>
        <row r="178">
          <cell r="B178" t="str">
            <v>3269-A8S</v>
          </cell>
          <cell r="H178" t="str">
            <v>CGMEGT41</v>
          </cell>
        </row>
        <row r="179">
          <cell r="B179" t="str">
            <v>3269-A8S</v>
          </cell>
          <cell r="H179" t="str">
            <v>CGMEGT42</v>
          </cell>
        </row>
        <row r="180">
          <cell r="B180" t="str">
            <v>3269-A8S</v>
          </cell>
          <cell r="H180" t="str">
            <v>CGMEGT43</v>
          </cell>
        </row>
        <row r="181">
          <cell r="B181" t="str">
            <v>7303-A88</v>
          </cell>
          <cell r="H181" t="str">
            <v>CGMEGT44</v>
          </cell>
        </row>
        <row r="184">
          <cell r="F184">
            <v>3</v>
          </cell>
        </row>
        <row r="185">
          <cell r="F185">
            <v>2</v>
          </cell>
        </row>
        <row r="187">
          <cell r="F187">
            <v>86</v>
          </cell>
        </row>
        <row r="188">
          <cell r="F188">
            <v>76</v>
          </cell>
        </row>
        <row r="194">
          <cell r="E194" t="str">
            <v>Modelo</v>
          </cell>
          <cell r="F194" t="str">
            <v>Nombre</v>
          </cell>
        </row>
        <row r="196">
          <cell r="E196">
            <v>8000</v>
          </cell>
          <cell r="F196" t="str">
            <v>PCGEPDD1</v>
          </cell>
        </row>
        <row r="197">
          <cell r="E197" t="str">
            <v>656c</v>
          </cell>
          <cell r="F197" t="str">
            <v>PCGEPDD2</v>
          </cell>
        </row>
        <row r="198">
          <cell r="E198" t="str">
            <v>P2055dn</v>
          </cell>
          <cell r="F198" t="str">
            <v>PCGEPDL1</v>
          </cell>
        </row>
        <row r="199">
          <cell r="E199" t="str">
            <v>M401</v>
          </cell>
          <cell r="F199" t="str">
            <v>PCGEPDL2</v>
          </cell>
        </row>
        <row r="200">
          <cell r="E200" t="str">
            <v>P2055dn</v>
          </cell>
          <cell r="F200" t="str">
            <v>PCGEPDL3</v>
          </cell>
        </row>
        <row r="201">
          <cell r="E201" t="str">
            <v>P2055dn</v>
          </cell>
          <cell r="F201" t="str">
            <v>PCGEPDL4</v>
          </cell>
        </row>
        <row r="202">
          <cell r="E202" t="str">
            <v>E250</v>
          </cell>
          <cell r="F202" t="str">
            <v>PCGEPDL5</v>
          </cell>
        </row>
        <row r="203">
          <cell r="E203" t="str">
            <v>M401</v>
          </cell>
          <cell r="F203" t="str">
            <v>PCGEPDL6</v>
          </cell>
        </row>
        <row r="204">
          <cell r="E204" t="str">
            <v>P2055dn</v>
          </cell>
          <cell r="F204" t="str">
            <v>PCGEPDL7</v>
          </cell>
        </row>
        <row r="205">
          <cell r="E205" t="str">
            <v>M401</v>
          </cell>
          <cell r="F205" t="str">
            <v>PCGEPDL8</v>
          </cell>
        </row>
        <row r="206">
          <cell r="E206" t="str">
            <v>P2055dn</v>
          </cell>
          <cell r="F206" t="str">
            <v>PCGEPDL9</v>
          </cell>
        </row>
        <row r="207">
          <cell r="E207" t="str">
            <v>P2015dn</v>
          </cell>
          <cell r="F207" t="str">
            <v>PCGEPDL10</v>
          </cell>
        </row>
        <row r="208">
          <cell r="E208" t="str">
            <v>M401</v>
          </cell>
          <cell r="F208" t="str">
            <v>PCGEPDL11</v>
          </cell>
        </row>
        <row r="210">
          <cell r="E210" t="str">
            <v>M451</v>
          </cell>
          <cell r="F210" t="str">
            <v>PCG-N/A</v>
          </cell>
        </row>
        <row r="211">
          <cell r="E211" t="str">
            <v>LQ-570e</v>
          </cell>
          <cell r="F211" t="str">
            <v>PCGEPDM1</v>
          </cell>
        </row>
        <row r="212">
          <cell r="E212" t="str">
            <v>FX-890</v>
          </cell>
          <cell r="F212" t="str">
            <v>PCGEPDM2</v>
          </cell>
        </row>
        <row r="213">
          <cell r="E213" t="str">
            <v>FX-890</v>
          </cell>
          <cell r="F213" t="str">
            <v>PCGEPDM3</v>
          </cell>
        </row>
        <row r="214">
          <cell r="E214" t="str">
            <v>FX-890</v>
          </cell>
          <cell r="F214" t="str">
            <v>PCGEPDM4</v>
          </cell>
        </row>
        <row r="215">
          <cell r="E215">
            <v>320</v>
          </cell>
          <cell r="F215" t="str">
            <v>PCG-N/A</v>
          </cell>
        </row>
        <row r="216">
          <cell r="E216" t="str">
            <v>Z4M+</v>
          </cell>
          <cell r="F216" t="str">
            <v>PCGEPDT1</v>
          </cell>
        </row>
        <row r="217">
          <cell r="E217" t="str">
            <v>Z4M+</v>
          </cell>
          <cell r="F217" t="str">
            <v>PCGEPDT2</v>
          </cell>
        </row>
        <row r="218">
          <cell r="E218" t="str">
            <v>Z4M400</v>
          </cell>
          <cell r="F218" t="str">
            <v>PCGEPDT3</v>
          </cell>
        </row>
        <row r="219">
          <cell r="E219" t="str">
            <v>Z4M400</v>
          </cell>
          <cell r="F219" t="str">
            <v>PCGEPDT4</v>
          </cell>
        </row>
        <row r="220">
          <cell r="E220" t="str">
            <v>Z4M+</v>
          </cell>
          <cell r="F220" t="str">
            <v>PCGEPDT5</v>
          </cell>
        </row>
        <row r="221">
          <cell r="E221" t="str">
            <v>Z4M+</v>
          </cell>
          <cell r="F221" t="str">
            <v>PCGEPDT6</v>
          </cell>
        </row>
        <row r="222">
          <cell r="E222" t="str">
            <v>Z4M400</v>
          </cell>
          <cell r="F222" t="str">
            <v>PCGEPDT7</v>
          </cell>
        </row>
        <row r="223">
          <cell r="E223" t="str">
            <v>Z4M400</v>
          </cell>
          <cell r="F223" t="str">
            <v>PCGEPDT8</v>
          </cell>
        </row>
        <row r="224">
          <cell r="E224" t="str">
            <v>Z4M400</v>
          </cell>
          <cell r="F224" t="str">
            <v>PCGEPDT9</v>
          </cell>
        </row>
        <row r="225">
          <cell r="E225" t="str">
            <v>Z4M400</v>
          </cell>
          <cell r="F225" t="str">
            <v>PCGEPDT10</v>
          </cell>
        </row>
        <row r="226">
          <cell r="E226" t="str">
            <v>151S</v>
          </cell>
          <cell r="F226" t="str">
            <v>PCGEPDT11</v>
          </cell>
        </row>
        <row r="227">
          <cell r="E227" t="str">
            <v>151S</v>
          </cell>
          <cell r="F227" t="str">
            <v>PCGEPDT12</v>
          </cell>
        </row>
        <row r="228">
          <cell r="E228" t="str">
            <v>Z4M+</v>
          </cell>
          <cell r="F228" t="str">
            <v>PCGEPDT13</v>
          </cell>
        </row>
        <row r="229">
          <cell r="E229" t="str">
            <v>Z4M400</v>
          </cell>
          <cell r="F229" t="str">
            <v>PCGEPDT14</v>
          </cell>
        </row>
        <row r="230">
          <cell r="E230" t="str">
            <v>Z4M+</v>
          </cell>
          <cell r="F230" t="str">
            <v>PCG-N/A</v>
          </cell>
        </row>
        <row r="231">
          <cell r="E231" t="str">
            <v>TLP-2844</v>
          </cell>
          <cell r="F231" t="str">
            <v>PCG-N/A</v>
          </cell>
        </row>
        <row r="233">
          <cell r="E233" t="str">
            <v>T654</v>
          </cell>
          <cell r="F233" t="str">
            <v>PCGEDRL1</v>
          </cell>
        </row>
        <row r="234">
          <cell r="E234" t="str">
            <v>M401</v>
          </cell>
          <cell r="F234" t="str">
            <v>PCGEDRL2</v>
          </cell>
        </row>
        <row r="236">
          <cell r="E236" t="str">
            <v>P2055dn</v>
          </cell>
          <cell r="F236" t="str">
            <v>PCGEASL1</v>
          </cell>
        </row>
        <row r="237">
          <cell r="E237" t="str">
            <v>P2055dn</v>
          </cell>
          <cell r="F237" t="str">
            <v>PCGEASL2</v>
          </cell>
        </row>
        <row r="238">
          <cell r="E238" t="str">
            <v>X656</v>
          </cell>
          <cell r="F238" t="str">
            <v>PCGEASL3</v>
          </cell>
        </row>
        <row r="239">
          <cell r="E239" t="str">
            <v>P2015dn</v>
          </cell>
          <cell r="F239" t="str">
            <v>PCGEASL4</v>
          </cell>
        </row>
        <row r="240">
          <cell r="E240" t="str">
            <v>M401</v>
          </cell>
          <cell r="F240" t="str">
            <v>PCGEASL5</v>
          </cell>
        </row>
        <row r="241">
          <cell r="E241" t="str">
            <v>P2055dn</v>
          </cell>
          <cell r="F241" t="str">
            <v>PCGEASL6</v>
          </cell>
        </row>
        <row r="242">
          <cell r="E242" t="str">
            <v>X464</v>
          </cell>
          <cell r="F242" t="str">
            <v>PCGEASL7</v>
          </cell>
        </row>
        <row r="243">
          <cell r="E243" t="str">
            <v>P2015dn</v>
          </cell>
          <cell r="F243" t="str">
            <v>PCGEASL8</v>
          </cell>
        </row>
        <row r="244">
          <cell r="E244" t="str">
            <v>M401</v>
          </cell>
          <cell r="F244" t="str">
            <v>PCGEASL9</v>
          </cell>
        </row>
        <row r="245">
          <cell r="E245" t="str">
            <v>M401</v>
          </cell>
          <cell r="F245" t="str">
            <v>PCGEASL10</v>
          </cell>
        </row>
        <row r="246">
          <cell r="E246" t="str">
            <v>M401</v>
          </cell>
          <cell r="F246" t="str">
            <v>PCGEASL11</v>
          </cell>
        </row>
        <row r="247">
          <cell r="E247" t="str">
            <v>FX-890</v>
          </cell>
          <cell r="F247" t="str">
            <v>PCGEASM1</v>
          </cell>
        </row>
        <row r="248">
          <cell r="E248" t="str">
            <v>FX-890</v>
          </cell>
          <cell r="F248" t="str">
            <v>PCGEASM2</v>
          </cell>
        </row>
        <row r="249">
          <cell r="E249" t="str">
            <v>FX-890</v>
          </cell>
          <cell r="F249" t="str">
            <v>PCGEASM3</v>
          </cell>
        </row>
        <row r="250">
          <cell r="E250" t="str">
            <v>FX-890</v>
          </cell>
          <cell r="F250" t="str">
            <v>PCGEASM4</v>
          </cell>
        </row>
        <row r="251">
          <cell r="E251" t="str">
            <v>FX-890</v>
          </cell>
          <cell r="F251" t="str">
            <v>PCG-N/A</v>
          </cell>
        </row>
        <row r="252">
          <cell r="E252" t="str">
            <v>Z4M400</v>
          </cell>
          <cell r="F252" t="str">
            <v>PCGEAST1</v>
          </cell>
        </row>
        <row r="253">
          <cell r="E253" t="str">
            <v>Z4M+</v>
          </cell>
          <cell r="F253" t="str">
            <v>PCGEAST3</v>
          </cell>
        </row>
        <row r="254">
          <cell r="E254" t="str">
            <v>Z4M+</v>
          </cell>
          <cell r="F254" t="str">
            <v>PCGEAST4</v>
          </cell>
        </row>
        <row r="255">
          <cell r="E255" t="str">
            <v>Z4M400</v>
          </cell>
          <cell r="F255" t="str">
            <v>PCGEAST5</v>
          </cell>
        </row>
        <row r="256">
          <cell r="E256" t="str">
            <v>Z4M+</v>
          </cell>
          <cell r="F256" t="str">
            <v>PCGEAST6</v>
          </cell>
        </row>
        <row r="257">
          <cell r="E257" t="str">
            <v>Z4M+</v>
          </cell>
          <cell r="F257" t="str">
            <v>PCGEAST7</v>
          </cell>
        </row>
        <row r="258">
          <cell r="E258" t="str">
            <v>Z4M400</v>
          </cell>
          <cell r="F258" t="str">
            <v>PCGEAST8</v>
          </cell>
        </row>
        <row r="259">
          <cell r="E259" t="str">
            <v>Z4M400</v>
          </cell>
          <cell r="F259" t="str">
            <v>PCG-N/A</v>
          </cell>
        </row>
        <row r="260">
          <cell r="E260" t="str">
            <v>Z4M400</v>
          </cell>
          <cell r="F260" t="str">
            <v>PCG-N/A</v>
          </cell>
        </row>
        <row r="261">
          <cell r="E261" t="str">
            <v>Z4M400</v>
          </cell>
          <cell r="F261" t="str">
            <v>PCG-N/A</v>
          </cell>
        </row>
        <row r="262">
          <cell r="E262" t="str">
            <v>PM4i</v>
          </cell>
          <cell r="F262" t="str">
            <v>PCG-N/A</v>
          </cell>
        </row>
        <row r="263">
          <cell r="E263" t="str">
            <v>PM4i</v>
          </cell>
          <cell r="F263" t="str">
            <v>PCG-N/A</v>
          </cell>
        </row>
        <row r="264">
          <cell r="E264" t="str">
            <v>PX4i</v>
          </cell>
          <cell r="F264" t="str">
            <v>PCG-N/A</v>
          </cell>
        </row>
        <row r="265">
          <cell r="E265" t="str">
            <v>PM4i</v>
          </cell>
          <cell r="F265" t="str">
            <v>PCG-N/A</v>
          </cell>
        </row>
        <row r="267">
          <cell r="E267" t="str">
            <v>X464</v>
          </cell>
          <cell r="F267" t="str">
            <v>PCGECLL1</v>
          </cell>
        </row>
        <row r="268">
          <cell r="E268" t="str">
            <v>M401</v>
          </cell>
          <cell r="F268" t="str">
            <v>PCGECLL2</v>
          </cell>
        </row>
        <row r="269">
          <cell r="E269" t="str">
            <v>M401</v>
          </cell>
          <cell r="F269" t="str">
            <v>PCGECLL3</v>
          </cell>
        </row>
        <row r="271">
          <cell r="E271">
            <v>5560</v>
          </cell>
          <cell r="F271" t="str">
            <v>PCGEGTD1</v>
          </cell>
        </row>
        <row r="272">
          <cell r="E272" t="str">
            <v>M401</v>
          </cell>
          <cell r="F272" t="str">
            <v>PCGEGTL1</v>
          </cell>
        </row>
        <row r="273">
          <cell r="E273" t="str">
            <v>P2055dn</v>
          </cell>
          <cell r="F273" t="str">
            <v>PCGEGTL2</v>
          </cell>
        </row>
        <row r="274">
          <cell r="E274" t="str">
            <v>T654</v>
          </cell>
          <cell r="F274" t="str">
            <v>PCGEGTL3</v>
          </cell>
        </row>
        <row r="275">
          <cell r="E275" t="str">
            <v>P2055dn</v>
          </cell>
          <cell r="F275" t="str">
            <v>PCGEGTL4</v>
          </cell>
        </row>
        <row r="276">
          <cell r="E276" t="str">
            <v>P2055dn</v>
          </cell>
        </row>
        <row r="279">
          <cell r="D279">
            <v>3</v>
          </cell>
        </row>
        <row r="280">
          <cell r="D280">
            <v>33</v>
          </cell>
        </row>
        <row r="281">
          <cell r="D281">
            <v>10</v>
          </cell>
        </row>
        <row r="282">
          <cell r="D282">
            <v>30</v>
          </cell>
        </row>
      </sheetData>
      <sheetData sheetId="1">
        <row r="13">
          <cell r="F13">
            <v>3</v>
          </cell>
        </row>
      </sheetData>
      <sheetData sheetId="2">
        <row r="16">
          <cell r="E16">
            <v>6</v>
          </cell>
        </row>
      </sheetData>
      <sheetData sheetId="3">
        <row r="55">
          <cell r="F55">
            <v>1</v>
          </cell>
        </row>
        <row r="56">
          <cell r="F56">
            <v>23</v>
          </cell>
        </row>
        <row r="61">
          <cell r="F61">
            <v>8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FDV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T420</v>
          </cell>
          <cell r="H6" t="str">
            <v>CSCOCM01</v>
          </cell>
        </row>
        <row r="7">
          <cell r="B7" t="str">
            <v>3574-EKS</v>
          </cell>
          <cell r="H7" t="str">
            <v>CSCOCM02</v>
          </cell>
        </row>
        <row r="8">
          <cell r="B8" t="str">
            <v>3574-EKS</v>
          </cell>
          <cell r="H8" t="str">
            <v>CSCOCM03</v>
          </cell>
        </row>
        <row r="9">
          <cell r="B9" t="str">
            <v>3574-EKS</v>
          </cell>
          <cell r="H9" t="str">
            <v>CSCOCM04</v>
          </cell>
        </row>
        <row r="10">
          <cell r="B10" t="str">
            <v>3574-EKS</v>
          </cell>
          <cell r="H10" t="str">
            <v>CSCOCM05</v>
          </cell>
        </row>
        <row r="11">
          <cell r="B11" t="str">
            <v>ThinkPad T400</v>
          </cell>
          <cell r="H11" t="str">
            <v>CSCOCM06</v>
          </cell>
        </row>
        <row r="12">
          <cell r="B12" t="str">
            <v>ThinkPad T400</v>
          </cell>
          <cell r="H12" t="str">
            <v>CSCOCM07</v>
          </cell>
        </row>
        <row r="13">
          <cell r="B13" t="str">
            <v>3598-CN9</v>
          </cell>
          <cell r="H13" t="str">
            <v>CSCOCM08</v>
          </cell>
        </row>
        <row r="14">
          <cell r="B14" t="str">
            <v>ThinkPad T400</v>
          </cell>
          <cell r="H14" t="str">
            <v>CSCOCM09</v>
          </cell>
        </row>
        <row r="15">
          <cell r="B15" t="str">
            <v>ThinkPad T400</v>
          </cell>
          <cell r="H15" t="str">
            <v>CSCOCM10</v>
          </cell>
        </row>
        <row r="16">
          <cell r="B16" t="str">
            <v>ThinkPad T420</v>
          </cell>
          <cell r="H16" t="str">
            <v>CSCOCM11</v>
          </cell>
        </row>
        <row r="17">
          <cell r="B17" t="str">
            <v>3598-CN9</v>
          </cell>
          <cell r="H17" t="str">
            <v>CSCOCM12</v>
          </cell>
        </row>
        <row r="18">
          <cell r="B18" t="str">
            <v>---</v>
          </cell>
        </row>
        <row r="19">
          <cell r="B19" t="str">
            <v>ThinkPad T400</v>
          </cell>
          <cell r="H19" t="str">
            <v>CSCOTM01</v>
          </cell>
        </row>
        <row r="20">
          <cell r="B20" t="str">
            <v>3574-EKS</v>
          </cell>
          <cell r="H20" t="str">
            <v>CSCOTM02</v>
          </cell>
        </row>
        <row r="21">
          <cell r="B21" t="str">
            <v>---</v>
          </cell>
        </row>
        <row r="22">
          <cell r="B22" t="str">
            <v>3574-EKS</v>
          </cell>
          <cell r="H22" t="str">
            <v>CSCOTM03</v>
          </cell>
        </row>
        <row r="23">
          <cell r="B23" t="str">
            <v>---</v>
          </cell>
        </row>
        <row r="24">
          <cell r="B24" t="str">
            <v>4518-E4S</v>
          </cell>
          <cell r="H24" t="str">
            <v>CBCOTM01</v>
          </cell>
        </row>
        <row r="25">
          <cell r="B25" t="str">
            <v>4518-E4S</v>
          </cell>
          <cell r="H25" t="str">
            <v>CBCOTM02</v>
          </cell>
        </row>
        <row r="26">
          <cell r="B26" t="str">
            <v>4518-E4S</v>
          </cell>
          <cell r="H26" t="str">
            <v>CBCOTM03</v>
          </cell>
        </row>
        <row r="27">
          <cell r="B27" t="str">
            <v>---</v>
          </cell>
        </row>
        <row r="28">
          <cell r="B28" t="str">
            <v>4518-E4S</v>
          </cell>
          <cell r="H28" t="str">
            <v>BACOTM01</v>
          </cell>
        </row>
        <row r="29">
          <cell r="B29" t="str">
            <v>4518-E4S</v>
          </cell>
          <cell r="H29" t="str">
            <v>BACOTM02</v>
          </cell>
        </row>
        <row r="30">
          <cell r="B30" t="str">
            <v>4518-E4S</v>
          </cell>
          <cell r="H30" t="str">
            <v>BACOTM03</v>
          </cell>
        </row>
        <row r="31">
          <cell r="B31" t="str">
            <v>---</v>
          </cell>
        </row>
        <row r="32">
          <cell r="B32" t="str">
            <v>4518-E4S</v>
          </cell>
          <cell r="H32" t="str">
            <v>VLCOTM01</v>
          </cell>
        </row>
        <row r="33">
          <cell r="B33" t="str">
            <v>4518-E4S</v>
          </cell>
          <cell r="H33" t="str">
            <v>VLCOTM02</v>
          </cell>
        </row>
        <row r="34">
          <cell r="B34" t="str">
            <v>4518-E4S</v>
          </cell>
          <cell r="H34" t="str">
            <v>VLCOTM03</v>
          </cell>
        </row>
        <row r="35">
          <cell r="B35" t="str">
            <v>4518-E4S</v>
          </cell>
          <cell r="H35" t="str">
            <v>VLCOTM04</v>
          </cell>
        </row>
        <row r="36">
          <cell r="B36" t="str">
            <v>---</v>
          </cell>
        </row>
        <row r="37">
          <cell r="B37" t="str">
            <v>4518-E4S</v>
          </cell>
          <cell r="H37" t="str">
            <v>BQCOTM01</v>
          </cell>
        </row>
        <row r="38">
          <cell r="B38" t="str">
            <v>---</v>
          </cell>
        </row>
        <row r="39">
          <cell r="B39" t="str">
            <v>3269-A8S</v>
          </cell>
          <cell r="H39" t="str">
            <v>MBCOTM01</v>
          </cell>
        </row>
        <row r="40">
          <cell r="B40" t="str">
            <v>7303-A88</v>
          </cell>
          <cell r="H40" t="str">
            <v>MBCOTM02</v>
          </cell>
        </row>
        <row r="41">
          <cell r="B41" t="str">
            <v>6072-E64</v>
          </cell>
          <cell r="H41" t="str">
            <v>MBCOTM03</v>
          </cell>
        </row>
        <row r="42">
          <cell r="B42" t="str">
            <v>---</v>
          </cell>
        </row>
        <row r="43">
          <cell r="B43" t="str">
            <v>ThinkPad T400</v>
          </cell>
          <cell r="H43" t="str">
            <v>CSCONV01</v>
          </cell>
        </row>
        <row r="44">
          <cell r="B44" t="str">
            <v>3574-EKS</v>
          </cell>
          <cell r="H44" t="str">
            <v>CSCONV02</v>
          </cell>
        </row>
        <row r="45">
          <cell r="B45" t="str">
            <v>3574-EKS</v>
          </cell>
          <cell r="H45" t="str">
            <v>CSCONV03</v>
          </cell>
        </row>
        <row r="46">
          <cell r="B46" t="str">
            <v>ThinkPad E430</v>
          </cell>
          <cell r="H46" t="str">
            <v>CSCONV04</v>
          </cell>
        </row>
        <row r="47">
          <cell r="B47" t="str">
            <v>3598-CN9</v>
          </cell>
          <cell r="H47" t="str">
            <v>CSCONV05</v>
          </cell>
        </row>
        <row r="48">
          <cell r="B48" t="str">
            <v>ThinkPad T400</v>
          </cell>
          <cell r="H48" t="str">
            <v>CSCONV06</v>
          </cell>
        </row>
        <row r="49">
          <cell r="B49" t="str">
            <v>3574-EKS</v>
          </cell>
          <cell r="H49" t="str">
            <v>CSCONV07</v>
          </cell>
        </row>
        <row r="50">
          <cell r="B50" t="str">
            <v>ThinkPad T400</v>
          </cell>
          <cell r="H50" t="str">
            <v>CSCONV08</v>
          </cell>
        </row>
        <row r="51">
          <cell r="B51" t="str">
            <v>ThinkPad T400</v>
          </cell>
          <cell r="H51" t="str">
            <v>CSCONV09</v>
          </cell>
        </row>
        <row r="52">
          <cell r="B52" t="str">
            <v>ThinkPad T400</v>
          </cell>
          <cell r="H52" t="str">
            <v>CSCONV10</v>
          </cell>
        </row>
        <row r="53">
          <cell r="B53" t="str">
            <v>ThinkPad T400</v>
          </cell>
          <cell r="H53" t="str">
            <v>CSCONV11</v>
          </cell>
        </row>
        <row r="54">
          <cell r="B54" t="str">
            <v>3574-EKS</v>
          </cell>
          <cell r="H54" t="str">
            <v>CSCONV12</v>
          </cell>
        </row>
        <row r="55">
          <cell r="B55" t="str">
            <v>3574-EKS</v>
          </cell>
          <cell r="H55" t="str">
            <v>CSCONV13</v>
          </cell>
        </row>
        <row r="56">
          <cell r="B56" t="str">
            <v>7303-A88</v>
          </cell>
          <cell r="H56" t="str">
            <v>CSCONV14</v>
          </cell>
        </row>
        <row r="57">
          <cell r="B57" t="str">
            <v>7303-A88</v>
          </cell>
          <cell r="H57" t="str">
            <v>CSCONV15</v>
          </cell>
        </row>
        <row r="58">
          <cell r="B58" t="str">
            <v>3574-EKS</v>
          </cell>
          <cell r="H58" t="str">
            <v>CSCONV16</v>
          </cell>
        </row>
        <row r="59">
          <cell r="B59" t="str">
            <v>ThinkPad T400</v>
          </cell>
          <cell r="H59" t="str">
            <v>CSCONV17</v>
          </cell>
        </row>
        <row r="60">
          <cell r="B60" t="str">
            <v>3574-EKS</v>
          </cell>
          <cell r="H60" t="str">
            <v>CSCONV18</v>
          </cell>
        </row>
        <row r="61">
          <cell r="B61" t="str">
            <v>3574-EKS</v>
          </cell>
          <cell r="H61" t="str">
            <v>CSCONV19</v>
          </cell>
        </row>
        <row r="62">
          <cell r="B62" t="str">
            <v>ThinkPad T400</v>
          </cell>
          <cell r="H62" t="str">
            <v>CSCONV20</v>
          </cell>
        </row>
        <row r="63">
          <cell r="B63" t="str">
            <v>3598-CN9</v>
          </cell>
          <cell r="H63" t="str">
            <v>CSCONV21</v>
          </cell>
        </row>
        <row r="64">
          <cell r="B64" t="str">
            <v>3574-EKS</v>
          </cell>
          <cell r="H64" t="str">
            <v>CSCONV22</v>
          </cell>
        </row>
        <row r="65">
          <cell r="B65" t="str">
            <v>ThinkPad T420</v>
          </cell>
          <cell r="H65" t="str">
            <v>CSCONV23</v>
          </cell>
        </row>
        <row r="66">
          <cell r="B66" t="str">
            <v>ThinkPad T420</v>
          </cell>
          <cell r="H66" t="str">
            <v>CSCONV24</v>
          </cell>
        </row>
        <row r="67">
          <cell r="B67" t="str">
            <v>3574-EKS</v>
          </cell>
          <cell r="H67" t="str">
            <v>CSCONV25</v>
          </cell>
        </row>
        <row r="68">
          <cell r="B68" t="str">
            <v>6072-E64</v>
          </cell>
          <cell r="H68" t="str">
            <v>CSCONV26</v>
          </cell>
        </row>
        <row r="69">
          <cell r="B69" t="str">
            <v>7303-A88</v>
          </cell>
          <cell r="H69" t="str">
            <v>CSCONV27</v>
          </cell>
        </row>
        <row r="70">
          <cell r="B70" t="str">
            <v>ThinkPad T420</v>
          </cell>
          <cell r="H70" t="str">
            <v>CSCONV28</v>
          </cell>
        </row>
        <row r="71">
          <cell r="B71" t="str">
            <v>ThinkPad T400</v>
          </cell>
          <cell r="H71" t="str">
            <v>MBCONV01</v>
          </cell>
        </row>
        <row r="72">
          <cell r="B72" t="str">
            <v>---</v>
          </cell>
        </row>
        <row r="73">
          <cell r="B73" t="str">
            <v>3574-EKS</v>
          </cell>
          <cell r="H73" t="str">
            <v>CSCORV01</v>
          </cell>
        </row>
        <row r="74">
          <cell r="B74" t="str">
            <v>ThinkPad T400</v>
          </cell>
          <cell r="H74" t="str">
            <v>CSCORV02</v>
          </cell>
        </row>
        <row r="75">
          <cell r="B75" t="str">
            <v>7269-E1S</v>
          </cell>
          <cell r="H75" t="str">
            <v>CSCORV03</v>
          </cell>
        </row>
        <row r="76">
          <cell r="B76" t="str">
            <v>3269-A8S</v>
          </cell>
          <cell r="H76" t="str">
            <v>CSCORV04</v>
          </cell>
        </row>
        <row r="77">
          <cell r="B77" t="str">
            <v>3269-A8S</v>
          </cell>
          <cell r="H77" t="str">
            <v>CSCORV05</v>
          </cell>
        </row>
        <row r="78">
          <cell r="B78" t="str">
            <v>3269-A8S</v>
          </cell>
          <cell r="H78" t="str">
            <v>CSCORV06</v>
          </cell>
        </row>
        <row r="79">
          <cell r="B79" t="str">
            <v>7303-A88</v>
          </cell>
          <cell r="H79" t="str">
            <v>CSCORV07</v>
          </cell>
        </row>
        <row r="80">
          <cell r="B80" t="str">
            <v>4518-E4S</v>
          </cell>
          <cell r="H80" t="str">
            <v>CSCORV08</v>
          </cell>
        </row>
        <row r="81">
          <cell r="B81" t="str">
            <v>---</v>
          </cell>
        </row>
        <row r="82">
          <cell r="B82" t="str">
            <v>ThinkPad T400</v>
          </cell>
          <cell r="H82" t="str">
            <v>CBCORV01</v>
          </cell>
        </row>
        <row r="83">
          <cell r="B83" t="str">
            <v>4518-E4S</v>
          </cell>
          <cell r="H83" t="str">
            <v>CBCORV02</v>
          </cell>
        </row>
        <row r="84">
          <cell r="B84" t="str">
            <v>ThinkPad T420</v>
          </cell>
          <cell r="H84" t="str">
            <v>CBCORV03</v>
          </cell>
        </row>
        <row r="85">
          <cell r="B85" t="str">
            <v>ThinkPad T420</v>
          </cell>
          <cell r="H85" t="str">
            <v>CBCORV04</v>
          </cell>
        </row>
        <row r="86">
          <cell r="B86" t="str">
            <v>---</v>
          </cell>
        </row>
        <row r="87">
          <cell r="B87" t="str">
            <v>Thinkpad T420</v>
          </cell>
          <cell r="H87" t="str">
            <v>BACORV01</v>
          </cell>
        </row>
        <row r="88">
          <cell r="B88" t="str">
            <v>4518-E4S</v>
          </cell>
          <cell r="H88" t="str">
            <v>BACORV02</v>
          </cell>
        </row>
        <row r="89">
          <cell r="B89" t="str">
            <v>ThinkPad T400</v>
          </cell>
          <cell r="H89" t="str">
            <v>BACORV03</v>
          </cell>
        </row>
        <row r="90">
          <cell r="B90" t="str">
            <v>Thinkpad T420</v>
          </cell>
          <cell r="H90" t="str">
            <v>BACORV04</v>
          </cell>
        </row>
        <row r="91">
          <cell r="B91" t="str">
            <v>Thinkpad T420</v>
          </cell>
          <cell r="H91" t="str">
            <v>BACORV05</v>
          </cell>
        </row>
        <row r="92">
          <cell r="B92" t="str">
            <v>4518-E4S</v>
          </cell>
          <cell r="H92" t="str">
            <v>BACORV06</v>
          </cell>
        </row>
        <row r="93">
          <cell r="B93" t="str">
            <v>7303-A88</v>
          </cell>
          <cell r="H93" t="str">
            <v>POCORV01</v>
          </cell>
        </row>
        <row r="94">
          <cell r="B94" t="str">
            <v>ThinkPad T420</v>
          </cell>
          <cell r="H94" t="str">
            <v>POCORV02</v>
          </cell>
        </row>
        <row r="95">
          <cell r="B95" t="str">
            <v>7303-A88</v>
          </cell>
          <cell r="H95" t="str">
            <v>POCORV03</v>
          </cell>
        </row>
        <row r="96">
          <cell r="B96" t="str">
            <v>---</v>
          </cell>
        </row>
        <row r="97">
          <cell r="B97" t="str">
            <v>ThinkPad T430</v>
          </cell>
          <cell r="H97" t="str">
            <v>VLCORV01</v>
          </cell>
        </row>
        <row r="98">
          <cell r="B98" t="str">
            <v>4518-E4S</v>
          </cell>
          <cell r="H98" t="str">
            <v>VLCORV02</v>
          </cell>
        </row>
        <row r="99">
          <cell r="B99" t="str">
            <v>4518-E4S</v>
          </cell>
          <cell r="H99" t="str">
            <v>VLCORV03</v>
          </cell>
        </row>
        <row r="100">
          <cell r="B100" t="str">
            <v>ThinkPad T400</v>
          </cell>
          <cell r="H100" t="str">
            <v>VLCORV04</v>
          </cell>
        </row>
        <row r="101">
          <cell r="B101" t="str">
            <v>4518-E4S</v>
          </cell>
          <cell r="H101" t="str">
            <v>VLCORV05</v>
          </cell>
        </row>
        <row r="102">
          <cell r="B102" t="str">
            <v>4518-E4S</v>
          </cell>
          <cell r="H102" t="str">
            <v>VLCORV06</v>
          </cell>
        </row>
        <row r="103">
          <cell r="B103" t="str">
            <v>4518-E4S</v>
          </cell>
          <cell r="H103" t="str">
            <v>VLCORV07</v>
          </cell>
        </row>
        <row r="104">
          <cell r="B104" t="str">
            <v>7303-A88</v>
          </cell>
          <cell r="H104" t="str">
            <v>VLCORV08</v>
          </cell>
        </row>
        <row r="105">
          <cell r="B105" t="str">
            <v>ThinkPad E430</v>
          </cell>
          <cell r="H105" t="str">
            <v>VLCORV09</v>
          </cell>
        </row>
        <row r="106">
          <cell r="B106" t="str">
            <v>---</v>
          </cell>
        </row>
        <row r="107">
          <cell r="B107" t="str">
            <v>ThinkPad T400</v>
          </cell>
          <cell r="H107" t="str">
            <v>BQCORV01</v>
          </cell>
        </row>
        <row r="108">
          <cell r="B108" t="str">
            <v>4518-E4S</v>
          </cell>
          <cell r="H108" t="str">
            <v>BQCORV02</v>
          </cell>
        </row>
        <row r="109">
          <cell r="B109" t="str">
            <v>4518-E4S</v>
          </cell>
          <cell r="H109" t="str">
            <v>BQCORV03</v>
          </cell>
        </row>
        <row r="110">
          <cell r="B110" t="str">
            <v>ThinkPad T420</v>
          </cell>
          <cell r="H110" t="str">
            <v>BQCORV04</v>
          </cell>
        </row>
        <row r="111">
          <cell r="B111" t="str">
            <v>4518-E4S</v>
          </cell>
          <cell r="H111" t="str">
            <v>BQCORV05</v>
          </cell>
        </row>
        <row r="112">
          <cell r="B112" t="str">
            <v>---</v>
          </cell>
        </row>
        <row r="113">
          <cell r="B113" t="str">
            <v>ThinkPad T400</v>
          </cell>
          <cell r="H113" t="str">
            <v>MBCORV01</v>
          </cell>
        </row>
        <row r="114">
          <cell r="B114" t="str">
            <v>7303-A88</v>
          </cell>
          <cell r="H114" t="str">
            <v>MBCORV02</v>
          </cell>
        </row>
        <row r="115">
          <cell r="B115" t="str">
            <v>6072-E64</v>
          </cell>
          <cell r="H115" t="str">
            <v>MBCORV03</v>
          </cell>
        </row>
        <row r="116">
          <cell r="B116" t="str">
            <v>6072-E64</v>
          </cell>
          <cell r="H116" t="str">
            <v>MBCORV04</v>
          </cell>
        </row>
        <row r="117">
          <cell r="B117" t="str">
            <v>6072-E64</v>
          </cell>
          <cell r="H117" t="str">
            <v>MBCORV05</v>
          </cell>
        </row>
        <row r="118">
          <cell r="B118" t="str">
            <v>6072-E64</v>
          </cell>
          <cell r="H118" t="str">
            <v>MBCORV06</v>
          </cell>
        </row>
        <row r="119">
          <cell r="B119" t="str">
            <v>ThinkPad T400</v>
          </cell>
          <cell r="H119" t="str">
            <v>MBCORV07</v>
          </cell>
        </row>
        <row r="120">
          <cell r="B120" t="str">
            <v>6072-E64</v>
          </cell>
          <cell r="H120" t="str">
            <v>MBCORV08</v>
          </cell>
        </row>
        <row r="121">
          <cell r="B121" t="str">
            <v>---</v>
          </cell>
        </row>
        <row r="122">
          <cell r="B122" t="str">
            <v>4518-E4S</v>
          </cell>
          <cell r="H122" t="str">
            <v>CGCORV01</v>
          </cell>
        </row>
        <row r="123">
          <cell r="B123" t="str">
            <v>3598-CN9</v>
          </cell>
          <cell r="H123" t="str">
            <v>CGCORV02</v>
          </cell>
        </row>
        <row r="124">
          <cell r="B124" t="str">
            <v>4518-E4S</v>
          </cell>
          <cell r="H124" t="str">
            <v>CGCORV03</v>
          </cell>
        </row>
        <row r="125">
          <cell r="B125" t="str">
            <v>3269-A8S</v>
          </cell>
          <cell r="H125" t="str">
            <v>CGCORV04</v>
          </cell>
        </row>
        <row r="126">
          <cell r="B126" t="str">
            <v>7303-A88</v>
          </cell>
          <cell r="H126" t="str">
            <v>CGCORV05</v>
          </cell>
        </row>
        <row r="132">
          <cell r="F132">
            <v>15</v>
          </cell>
        </row>
        <row r="133">
          <cell r="F133">
            <v>21</v>
          </cell>
        </row>
        <row r="135">
          <cell r="F135">
            <v>27</v>
          </cell>
        </row>
        <row r="136">
          <cell r="F136">
            <v>43</v>
          </cell>
        </row>
        <row r="143">
          <cell r="E143" t="str">
            <v>X464</v>
          </cell>
        </row>
        <row r="144">
          <cell r="E144" t="str">
            <v>CX9300f</v>
          </cell>
          <cell r="F144" t="str">
            <v>PCSCNVD1</v>
          </cell>
        </row>
        <row r="146">
          <cell r="E146">
            <v>100</v>
          </cell>
          <cell r="F146" t="str">
            <v>PCSCRVD1</v>
          </cell>
        </row>
        <row r="147">
          <cell r="E147">
            <v>8600</v>
          </cell>
          <cell r="F147" t="str">
            <v>PCSCRVD2</v>
          </cell>
        </row>
        <row r="148">
          <cell r="E148" t="str">
            <v>X656</v>
          </cell>
          <cell r="F148" t="str">
            <v>PCSCRVL1</v>
          </cell>
        </row>
        <row r="150">
          <cell r="E150">
            <v>350</v>
          </cell>
          <cell r="F150" t="str">
            <v>PCBCRVD1</v>
          </cell>
        </row>
        <row r="151">
          <cell r="E151" t="str">
            <v>X464</v>
          </cell>
          <cell r="F151" t="str">
            <v>PCBCRVL1</v>
          </cell>
        </row>
        <row r="153">
          <cell r="E153" t="str">
            <v>H470b</v>
          </cell>
          <cell r="F153" t="str">
            <v>PBACRVD1</v>
          </cell>
        </row>
        <row r="154">
          <cell r="E154" t="str">
            <v>T22</v>
          </cell>
          <cell r="F154" t="str">
            <v>PBACRVD2</v>
          </cell>
        </row>
        <row r="155">
          <cell r="E155" t="str">
            <v>CX9300f</v>
          </cell>
          <cell r="F155" t="str">
            <v>PPOCRVD1</v>
          </cell>
        </row>
        <row r="156">
          <cell r="E156" t="str">
            <v>M425</v>
          </cell>
          <cell r="F156" t="str">
            <v>PPOCRVL1</v>
          </cell>
        </row>
        <row r="157">
          <cell r="E157" t="str">
            <v>FX-890</v>
          </cell>
          <cell r="F157" t="str">
            <v>PPOCRVM1</v>
          </cell>
        </row>
        <row r="159">
          <cell r="E159">
            <v>3050</v>
          </cell>
          <cell r="F159" t="str">
            <v>PBACRMD1</v>
          </cell>
        </row>
        <row r="161">
          <cell r="E161" t="str">
            <v>M401</v>
          </cell>
          <cell r="F161" t="str">
            <v>PVLCRVL1</v>
          </cell>
        </row>
        <row r="162">
          <cell r="E162">
            <v>100</v>
          </cell>
          <cell r="F162" t="str">
            <v>PVLCRVD1</v>
          </cell>
        </row>
        <row r="163">
          <cell r="E163" t="str">
            <v xml:space="preserve">SCX-3200 </v>
          </cell>
          <cell r="F163" t="str">
            <v>PVLCRVD2</v>
          </cell>
        </row>
        <row r="165">
          <cell r="E165">
            <v>100</v>
          </cell>
          <cell r="F165" t="str">
            <v>PBQCRVD1</v>
          </cell>
        </row>
        <row r="166">
          <cell r="E166">
            <v>110</v>
          </cell>
          <cell r="F166" t="str">
            <v>PBQCRVD2</v>
          </cell>
        </row>
        <row r="167">
          <cell r="E167" t="str">
            <v>T654</v>
          </cell>
          <cell r="F167" t="str">
            <v>PBQCRVL1</v>
          </cell>
        </row>
        <row r="169">
          <cell r="E169">
            <v>100</v>
          </cell>
          <cell r="F169" t="str">
            <v>PMBCRVD1</v>
          </cell>
        </row>
        <row r="170">
          <cell r="E170" t="str">
            <v>CX7700</v>
          </cell>
          <cell r="F170" t="str">
            <v>PMBCRVD2</v>
          </cell>
        </row>
        <row r="172">
          <cell r="E172" t="str">
            <v>845c</v>
          </cell>
          <cell r="F172" t="str">
            <v>PCGCRVD1</v>
          </cell>
        </row>
        <row r="173">
          <cell r="E173" t="str">
            <v>FX-890</v>
          </cell>
          <cell r="F173" t="str">
            <v>PCGCRVM1</v>
          </cell>
        </row>
        <row r="176">
          <cell r="D176">
            <v>15</v>
          </cell>
        </row>
        <row r="177">
          <cell r="D177">
            <v>6</v>
          </cell>
        </row>
        <row r="178">
          <cell r="D178">
            <v>2</v>
          </cell>
        </row>
      </sheetData>
      <sheetData sheetId="1">
        <row r="10">
          <cell r="F10">
            <v>1</v>
          </cell>
        </row>
      </sheetData>
      <sheetData sheetId="2">
        <row r="17">
          <cell r="E17">
            <v>7</v>
          </cell>
        </row>
      </sheetData>
      <sheetData sheetId="3">
        <row r="14">
          <cell r="H14">
            <v>117</v>
          </cell>
          <cell r="I14">
            <v>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Telecomunicaciones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CGLODL01</v>
          </cell>
        </row>
        <row r="7">
          <cell r="B7" t="str">
            <v>3598-CN9</v>
          </cell>
          <cell r="H7" t="str">
            <v>CGLODL02</v>
          </cell>
        </row>
        <row r="8">
          <cell r="B8" t="str">
            <v>3269-A8S</v>
          </cell>
          <cell r="H8" t="str">
            <v>CGLODL03</v>
          </cell>
        </row>
        <row r="9">
          <cell r="B9" t="str">
            <v>3598-AH3</v>
          </cell>
          <cell r="H9" t="str">
            <v>CGLODL04</v>
          </cell>
        </row>
        <row r="10">
          <cell r="B10" t="str">
            <v>ThinkPad T400</v>
          </cell>
          <cell r="H10" t="str">
            <v>CGLODL05</v>
          </cell>
        </row>
        <row r="11">
          <cell r="B11" t="str">
            <v>7303-A88</v>
          </cell>
          <cell r="H11" t="str">
            <v>CGLODL06</v>
          </cell>
        </row>
        <row r="12">
          <cell r="B12" t="str">
            <v>ThinkPad E430</v>
          </cell>
          <cell r="H12" t="str">
            <v>CGLODL07</v>
          </cell>
        </row>
        <row r="13">
          <cell r="B13" t="str">
            <v>ThinkPad E430</v>
          </cell>
          <cell r="H13" t="str">
            <v>CGLODL08</v>
          </cell>
        </row>
        <row r="14">
          <cell r="B14" t="str">
            <v>ThinkPad E430</v>
          </cell>
          <cell r="H14" t="str">
            <v>CGLODL09</v>
          </cell>
        </row>
        <row r="15">
          <cell r="B15" t="str">
            <v>ThinkPad E430</v>
          </cell>
          <cell r="H15" t="str">
            <v>CGLODL10</v>
          </cell>
        </row>
        <row r="16">
          <cell r="B16" t="str">
            <v>ThinkPad E430</v>
          </cell>
          <cell r="H16" t="str">
            <v>CGLODL11</v>
          </cell>
        </row>
        <row r="17">
          <cell r="B17" t="str">
            <v>3598-AH3</v>
          </cell>
          <cell r="H17" t="str">
            <v>CGLODL12</v>
          </cell>
        </row>
        <row r="18">
          <cell r="B18" t="str">
            <v>---</v>
          </cell>
        </row>
        <row r="19">
          <cell r="B19" t="str">
            <v>ThinkPad T420</v>
          </cell>
          <cell r="H19" t="str">
            <v>CGLOPE01</v>
          </cell>
        </row>
        <row r="20">
          <cell r="B20" t="str">
            <v>Thinkpad T400</v>
          </cell>
          <cell r="H20" t="str">
            <v>CGLOPE02</v>
          </cell>
        </row>
        <row r="21">
          <cell r="B21" t="str">
            <v>7269-E1S</v>
          </cell>
          <cell r="H21" t="str">
            <v>CGLOPE03</v>
          </cell>
        </row>
        <row r="22">
          <cell r="B22" t="str">
            <v>---</v>
          </cell>
        </row>
        <row r="23">
          <cell r="B23" t="str">
            <v>ThinkPad T400</v>
          </cell>
          <cell r="H23" t="str">
            <v>CGLOPL01</v>
          </cell>
        </row>
        <row r="24">
          <cell r="B24" t="str">
            <v>7269-E1S</v>
          </cell>
          <cell r="H24" t="str">
            <v>CGLOPL02</v>
          </cell>
        </row>
        <row r="25">
          <cell r="B25" t="str">
            <v>---</v>
          </cell>
        </row>
        <row r="26">
          <cell r="B26" t="str">
            <v>ThinkPad E430</v>
          </cell>
          <cell r="H26" t="str">
            <v>CGLODP01</v>
          </cell>
        </row>
        <row r="27">
          <cell r="B27" t="str">
            <v>4518-E4S</v>
          </cell>
          <cell r="H27" t="str">
            <v>CGLODP02</v>
          </cell>
        </row>
        <row r="28">
          <cell r="B28" t="str">
            <v>4518-E4S</v>
          </cell>
          <cell r="H28" t="str">
            <v>CGLODP03</v>
          </cell>
        </row>
        <row r="29">
          <cell r="B29" t="str">
            <v>3269-A8S</v>
          </cell>
          <cell r="H29" t="str">
            <v>CGLODP04</v>
          </cell>
        </row>
        <row r="30">
          <cell r="B30" t="str">
            <v>7303-A88</v>
          </cell>
          <cell r="H30" t="str">
            <v>BJLODP01</v>
          </cell>
        </row>
        <row r="31">
          <cell r="B31" t="str">
            <v>---</v>
          </cell>
        </row>
        <row r="32">
          <cell r="B32" t="str">
            <v>ThinkPad E430</v>
          </cell>
          <cell r="H32" t="str">
            <v>CGLOCN01</v>
          </cell>
        </row>
        <row r="33">
          <cell r="B33" t="str">
            <v>Thinkpad T400</v>
          </cell>
          <cell r="H33" t="str">
            <v>CGLOCN02</v>
          </cell>
        </row>
        <row r="34">
          <cell r="B34" t="str">
            <v>3598-CN9</v>
          </cell>
          <cell r="H34" t="str">
            <v>CGLOCN03</v>
          </cell>
        </row>
        <row r="35">
          <cell r="B35" t="str">
            <v>3598-CN9</v>
          </cell>
          <cell r="H35" t="str">
            <v>CGLOCN04</v>
          </cell>
        </row>
        <row r="36">
          <cell r="B36" t="str">
            <v>3598-CN9</v>
          </cell>
          <cell r="H36" t="str">
            <v>CGLOCN05</v>
          </cell>
        </row>
        <row r="37">
          <cell r="B37" t="str">
            <v>3598-CN9</v>
          </cell>
          <cell r="H37" t="str">
            <v>CGLOCN06</v>
          </cell>
        </row>
        <row r="38">
          <cell r="B38" t="str">
            <v>3598-AH3</v>
          </cell>
          <cell r="H38" t="str">
            <v>CGLOCN07</v>
          </cell>
        </row>
        <row r="39">
          <cell r="B39" t="str">
            <v>3598-CN9</v>
          </cell>
          <cell r="H39" t="str">
            <v>CGLOCN08</v>
          </cell>
        </row>
        <row r="40">
          <cell r="B40" t="str">
            <v>3269-A8S</v>
          </cell>
          <cell r="H40" t="str">
            <v>CGLOCN09</v>
          </cell>
        </row>
        <row r="41">
          <cell r="B41" t="str">
            <v>3598-CN9</v>
          </cell>
          <cell r="H41" t="str">
            <v>CGLOCN10</v>
          </cell>
        </row>
        <row r="42">
          <cell r="B42" t="str">
            <v>3269-A8S</v>
          </cell>
          <cell r="H42" t="str">
            <v>CGLOCN11</v>
          </cell>
        </row>
        <row r="43">
          <cell r="B43" t="str">
            <v>4518-E4S</v>
          </cell>
          <cell r="H43" t="str">
            <v>CGLOCN12</v>
          </cell>
        </row>
        <row r="44">
          <cell r="B44" t="str">
            <v>Clone2.8</v>
          </cell>
          <cell r="H44" t="str">
            <v>CGLOCN13</v>
          </cell>
        </row>
        <row r="45">
          <cell r="B45" t="str">
            <v>3269-A8S</v>
          </cell>
          <cell r="H45" t="str">
            <v>CGLOCN14</v>
          </cell>
        </row>
        <row r="46">
          <cell r="B46" t="str">
            <v>7303-A88</v>
          </cell>
          <cell r="H46" t="str">
            <v>CGLOCN15</v>
          </cell>
        </row>
        <row r="47">
          <cell r="B47" t="str">
            <v>3269-A8S</v>
          </cell>
          <cell r="H47" t="str">
            <v>CGLOCN16</v>
          </cell>
        </row>
        <row r="48">
          <cell r="B48" t="str">
            <v>4480-B1S</v>
          </cell>
          <cell r="H48" t="str">
            <v>CGLOCN17</v>
          </cell>
        </row>
        <row r="49">
          <cell r="B49" t="str">
            <v>ThinkPad T400</v>
          </cell>
          <cell r="H49" t="str">
            <v>CGLOCN18</v>
          </cell>
        </row>
        <row r="50">
          <cell r="B50" t="str">
            <v>3598-CN9</v>
          </cell>
          <cell r="H50" t="str">
            <v>CGLOCN19</v>
          </cell>
        </row>
        <row r="51">
          <cell r="B51" t="str">
            <v>3598-CN9</v>
          </cell>
          <cell r="H51" t="str">
            <v>CGLOCN20</v>
          </cell>
        </row>
        <row r="52">
          <cell r="B52" t="str">
            <v>7269-E1S</v>
          </cell>
          <cell r="H52" t="str">
            <v>CGLOCN21</v>
          </cell>
        </row>
        <row r="53">
          <cell r="B53" t="str">
            <v>3269-A8S</v>
          </cell>
          <cell r="H53" t="str">
            <v>CGLOCN22</v>
          </cell>
        </row>
        <row r="54">
          <cell r="B54" t="str">
            <v>3598-AH3</v>
          </cell>
          <cell r="H54" t="str">
            <v>CGLOCN23</v>
          </cell>
        </row>
        <row r="55">
          <cell r="B55" t="str">
            <v>3269-A8S</v>
          </cell>
          <cell r="H55" t="str">
            <v>CGLOCN24</v>
          </cell>
        </row>
        <row r="56">
          <cell r="B56" t="str">
            <v>3269-A8S</v>
          </cell>
          <cell r="H56" t="str">
            <v>CGLOCN25</v>
          </cell>
        </row>
        <row r="57">
          <cell r="B57" t="str">
            <v>6072-E64</v>
          </cell>
          <cell r="H57" t="str">
            <v>CGLOCN26</v>
          </cell>
        </row>
        <row r="58">
          <cell r="B58" t="str">
            <v>4518-E4S</v>
          </cell>
          <cell r="H58" t="str">
            <v>CGLOCN27</v>
          </cell>
        </row>
        <row r="59">
          <cell r="B59" t="str">
            <v>---</v>
          </cell>
        </row>
        <row r="60">
          <cell r="B60" t="str">
            <v>ThinkPad T420</v>
          </cell>
          <cell r="H60" t="str">
            <v>CGLOPR01</v>
          </cell>
        </row>
        <row r="61">
          <cell r="B61" t="str">
            <v>---</v>
          </cell>
        </row>
        <row r="62">
          <cell r="B62" t="str">
            <v>ThinkPad T420</v>
          </cell>
          <cell r="H62" t="str">
            <v>CGLODS01</v>
          </cell>
        </row>
        <row r="63">
          <cell r="B63" t="str">
            <v>3598-AH3</v>
          </cell>
          <cell r="H63" t="str">
            <v>CGLODS02</v>
          </cell>
        </row>
        <row r="64">
          <cell r="B64" t="str">
            <v>3598-CN9</v>
          </cell>
          <cell r="H64" t="str">
            <v>CGLODS03</v>
          </cell>
        </row>
        <row r="65">
          <cell r="B65" t="str">
            <v>7303-A88</v>
          </cell>
          <cell r="H65" t="str">
            <v>CGLODS04</v>
          </cell>
        </row>
        <row r="66">
          <cell r="B66" t="str">
            <v>7303-A88</v>
          </cell>
          <cell r="H66" t="str">
            <v>CGLODS05</v>
          </cell>
        </row>
        <row r="67">
          <cell r="B67" t="str">
            <v>3598-CN9</v>
          </cell>
          <cell r="H67" t="str">
            <v>CSLODS01</v>
          </cell>
        </row>
        <row r="68">
          <cell r="B68" t="str">
            <v>3598-CN9</v>
          </cell>
          <cell r="H68" t="str">
            <v>CSLODS02</v>
          </cell>
        </row>
        <row r="69">
          <cell r="B69" t="str">
            <v>3269-A8S</v>
          </cell>
          <cell r="H69" t="str">
            <v>CSLODS03</v>
          </cell>
        </row>
        <row r="70">
          <cell r="B70" t="str">
            <v>---</v>
          </cell>
        </row>
        <row r="71">
          <cell r="B71" t="str">
            <v>4518-E4S</v>
          </cell>
          <cell r="H71" t="str">
            <v>CSLODT01</v>
          </cell>
        </row>
        <row r="72">
          <cell r="B72" t="str">
            <v>4518-E4S</v>
          </cell>
          <cell r="H72" t="str">
            <v>CSLODT02</v>
          </cell>
        </row>
        <row r="73">
          <cell r="B73" t="str">
            <v>6072-E64</v>
          </cell>
          <cell r="H73" t="str">
            <v>CSLODT03</v>
          </cell>
        </row>
        <row r="74">
          <cell r="B74" t="str">
            <v>3598-AH3</v>
          </cell>
          <cell r="H74" t="str">
            <v>CSLODT04</v>
          </cell>
        </row>
        <row r="75">
          <cell r="B75" t="str">
            <v>3269-A8S</v>
          </cell>
          <cell r="H75" t="str">
            <v>CSLODT05</v>
          </cell>
        </row>
        <row r="76">
          <cell r="B76" t="str">
            <v>7303-A88</v>
          </cell>
          <cell r="H76" t="str">
            <v>CSLODT06</v>
          </cell>
        </row>
        <row r="77">
          <cell r="B77" t="str">
            <v>3269-A8S</v>
          </cell>
          <cell r="H77" t="str">
            <v>CSLODT07</v>
          </cell>
        </row>
        <row r="78">
          <cell r="B78" t="str">
            <v>ThinkPad T420</v>
          </cell>
          <cell r="H78" t="str">
            <v>CSLODT08</v>
          </cell>
        </row>
        <row r="79">
          <cell r="B79" t="str">
            <v>3598-CN9</v>
          </cell>
          <cell r="H79" t="str">
            <v>CSLODT09</v>
          </cell>
        </row>
        <row r="80">
          <cell r="B80" t="str">
            <v>3598-CN9</v>
          </cell>
          <cell r="H80" t="str">
            <v>CSLODT10</v>
          </cell>
        </row>
        <row r="81">
          <cell r="B81" t="str">
            <v>---</v>
          </cell>
        </row>
        <row r="82">
          <cell r="B82" t="str">
            <v>7303-A88</v>
          </cell>
          <cell r="H82" t="str">
            <v>CBLODT01</v>
          </cell>
        </row>
        <row r="83">
          <cell r="B83" t="str">
            <v>4518-E4S</v>
          </cell>
          <cell r="H83" t="str">
            <v>CBLODT02</v>
          </cell>
        </row>
        <row r="84">
          <cell r="B84" t="str">
            <v>6072-E64</v>
          </cell>
          <cell r="H84" t="str">
            <v>CBLODT03</v>
          </cell>
        </row>
        <row r="85">
          <cell r="B85" t="str">
            <v>4518-E4S</v>
          </cell>
          <cell r="H85" t="str">
            <v>CBLODT04</v>
          </cell>
        </row>
        <row r="86">
          <cell r="B86" t="str">
            <v>4518-E4S</v>
          </cell>
          <cell r="H86" t="str">
            <v>CBLODT05</v>
          </cell>
        </row>
        <row r="87">
          <cell r="B87" t="str">
            <v>---</v>
          </cell>
        </row>
        <row r="88">
          <cell r="B88" t="str">
            <v>ThinkPad T400</v>
          </cell>
          <cell r="H88" t="str">
            <v>BALODT01</v>
          </cell>
        </row>
        <row r="89">
          <cell r="B89" t="str">
            <v>4518-E4S</v>
          </cell>
          <cell r="H89" t="str">
            <v>BALODT02</v>
          </cell>
        </row>
        <row r="90">
          <cell r="B90" t="str">
            <v>4518-E4S</v>
          </cell>
          <cell r="H90" t="str">
            <v>BALODT03</v>
          </cell>
        </row>
        <row r="91">
          <cell r="B91" t="str">
            <v>7303-A88</v>
          </cell>
          <cell r="H91" t="str">
            <v>BALODT04</v>
          </cell>
        </row>
        <row r="92">
          <cell r="B92" t="str">
            <v>4518-E4S</v>
          </cell>
          <cell r="H92" t="str">
            <v>BALODT05</v>
          </cell>
        </row>
        <row r="93">
          <cell r="B93" t="str">
            <v>4518-E4S</v>
          </cell>
          <cell r="H93" t="str">
            <v>BALODT06</v>
          </cell>
        </row>
        <row r="94">
          <cell r="B94" t="str">
            <v>---</v>
          </cell>
        </row>
        <row r="95">
          <cell r="B95" t="str">
            <v>ThinkPad T400</v>
          </cell>
          <cell r="H95" t="str">
            <v>BQLODT01</v>
          </cell>
        </row>
        <row r="96">
          <cell r="B96" t="str">
            <v>4518-E4S</v>
          </cell>
          <cell r="H96" t="str">
            <v>BQLODT02</v>
          </cell>
        </row>
        <row r="97">
          <cell r="B97" t="str">
            <v>4518-E4S</v>
          </cell>
          <cell r="H97" t="str">
            <v>BQLODT03</v>
          </cell>
        </row>
        <row r="98">
          <cell r="B98" t="str">
            <v>4518-E4S</v>
          </cell>
          <cell r="H98" t="str">
            <v>BQLODT04</v>
          </cell>
        </row>
        <row r="99">
          <cell r="B99" t="str">
            <v>4518-E4S</v>
          </cell>
          <cell r="H99" t="str">
            <v>BQLODT05</v>
          </cell>
        </row>
        <row r="100">
          <cell r="B100" t="str">
            <v>4518-E4S</v>
          </cell>
          <cell r="H100" t="str">
            <v>BQLODT06</v>
          </cell>
        </row>
        <row r="101">
          <cell r="B101" t="str">
            <v>4518-E4S</v>
          </cell>
          <cell r="H101" t="str">
            <v>BQLODT07</v>
          </cell>
        </row>
        <row r="102">
          <cell r="B102" t="str">
            <v>4518-E4S</v>
          </cell>
          <cell r="H102" t="str">
            <v>BQLODT08</v>
          </cell>
        </row>
        <row r="103">
          <cell r="B103" t="str">
            <v>---</v>
          </cell>
        </row>
        <row r="104">
          <cell r="B104" t="str">
            <v>ThinkPad T400</v>
          </cell>
          <cell r="H104" t="str">
            <v>MBLODT01</v>
          </cell>
        </row>
        <row r="105">
          <cell r="B105" t="str">
            <v>6072-E64</v>
          </cell>
          <cell r="H105" t="str">
            <v>MBLODT02</v>
          </cell>
        </row>
        <row r="106">
          <cell r="B106" t="str">
            <v>6072-E64</v>
          </cell>
          <cell r="H106" t="str">
            <v>MBLODT03</v>
          </cell>
        </row>
        <row r="107">
          <cell r="B107" t="str">
            <v>6072-E64</v>
          </cell>
          <cell r="H107" t="str">
            <v>MBLODT04</v>
          </cell>
        </row>
        <row r="108">
          <cell r="B108" t="str">
            <v>6072-E64</v>
          </cell>
          <cell r="H108" t="str">
            <v>MBLODT05</v>
          </cell>
        </row>
        <row r="109">
          <cell r="B109" t="str">
            <v>6072-E64</v>
          </cell>
          <cell r="H109" t="str">
            <v>MBLODT06</v>
          </cell>
        </row>
        <row r="110">
          <cell r="B110" t="str">
            <v>7303-A88</v>
          </cell>
          <cell r="H110" t="str">
            <v>MBLODT07</v>
          </cell>
        </row>
        <row r="111">
          <cell r="B111" t="str">
            <v>---</v>
          </cell>
        </row>
        <row r="112">
          <cell r="B112" t="str">
            <v>4518-E4S</v>
          </cell>
          <cell r="H112" t="str">
            <v>CGLODT01</v>
          </cell>
        </row>
        <row r="113">
          <cell r="B113" t="str">
            <v>4518-E4S</v>
          </cell>
          <cell r="H113" t="str">
            <v>CGLODT02</v>
          </cell>
        </row>
        <row r="114">
          <cell r="B114" t="str">
            <v>7303-A88</v>
          </cell>
          <cell r="H114" t="str">
            <v>CGLODT03</v>
          </cell>
        </row>
        <row r="117">
          <cell r="F117">
            <v>12</v>
          </cell>
        </row>
        <row r="118">
          <cell r="F118">
            <v>8</v>
          </cell>
        </row>
        <row r="120">
          <cell r="F120">
            <v>55</v>
          </cell>
        </row>
        <row r="121">
          <cell r="F121">
            <v>22</v>
          </cell>
        </row>
        <row r="127">
          <cell r="E127" t="str">
            <v>CX9300f</v>
          </cell>
          <cell r="F127" t="str">
            <v>PCGLDLD1</v>
          </cell>
        </row>
        <row r="128">
          <cell r="E128" t="str">
            <v>L210</v>
          </cell>
          <cell r="F128" t="str">
            <v>PCSLDLD1</v>
          </cell>
        </row>
        <row r="129">
          <cell r="E129" t="str">
            <v>X656</v>
          </cell>
          <cell r="F129" t="str">
            <v>PCSLDLL1</v>
          </cell>
        </row>
        <row r="130">
          <cell r="E130" t="str">
            <v>X656</v>
          </cell>
          <cell r="F130" t="str">
            <v>PCSLDLL2</v>
          </cell>
        </row>
        <row r="131">
          <cell r="E131" t="str">
            <v>C782</v>
          </cell>
          <cell r="F131" t="str">
            <v>PCSLDLL3</v>
          </cell>
        </row>
        <row r="132">
          <cell r="E132" t="str">
            <v>C782</v>
          </cell>
          <cell r="F132" t="str">
            <v>PCSLDLL4</v>
          </cell>
        </row>
        <row r="134">
          <cell r="E134" t="str">
            <v>720c</v>
          </cell>
          <cell r="F134" t="str">
            <v>PCGLPLD1</v>
          </cell>
        </row>
        <row r="136">
          <cell r="E136" t="str">
            <v>X656</v>
          </cell>
          <cell r="F136" t="str">
            <v>PCGLCNL1</v>
          </cell>
        </row>
        <row r="137">
          <cell r="E137" t="str">
            <v>P2015dn</v>
          </cell>
          <cell r="F137" t="str">
            <v>PCGLCNL2</v>
          </cell>
        </row>
        <row r="138">
          <cell r="E138" t="str">
            <v>X656</v>
          </cell>
          <cell r="F138" t="str">
            <v>PCGLCNL3</v>
          </cell>
        </row>
        <row r="139">
          <cell r="E139" t="str">
            <v>M401</v>
          </cell>
          <cell r="F139" t="str">
            <v>PCGLCNL4</v>
          </cell>
        </row>
        <row r="140">
          <cell r="E140" t="str">
            <v>M401</v>
          </cell>
          <cell r="F140" t="str">
            <v>PCGLCNL5</v>
          </cell>
        </row>
        <row r="141">
          <cell r="E141" t="str">
            <v>M401</v>
          </cell>
          <cell r="F141" t="str">
            <v>PCGLCNL6</v>
          </cell>
        </row>
        <row r="142">
          <cell r="E142" t="str">
            <v>P2055dn</v>
          </cell>
          <cell r="F142" t="str">
            <v>PCGLCNL7</v>
          </cell>
        </row>
        <row r="143">
          <cell r="E143" t="str">
            <v>DFX-9000</v>
          </cell>
          <cell r="F143" t="str">
            <v>PCGLCNM1</v>
          </cell>
        </row>
        <row r="144">
          <cell r="E144" t="str">
            <v>DFX-9000</v>
          </cell>
          <cell r="F144" t="str">
            <v>PCGLCNM2</v>
          </cell>
        </row>
        <row r="145">
          <cell r="E145" t="str">
            <v>FX-890</v>
          </cell>
          <cell r="F145" t="str">
            <v>PCGLCNM3</v>
          </cell>
        </row>
        <row r="146">
          <cell r="E146" t="str">
            <v>FX-890</v>
          </cell>
          <cell r="F146" t="str">
            <v>PCGLCNM4</v>
          </cell>
        </row>
        <row r="147">
          <cell r="E147" t="str">
            <v>Z4M+</v>
          </cell>
          <cell r="F147" t="str">
            <v>PCGLCNT1</v>
          </cell>
        </row>
        <row r="148">
          <cell r="E148" t="str">
            <v>Z4M400</v>
          </cell>
          <cell r="F148" t="str">
            <v>PCGLCNT2</v>
          </cell>
        </row>
        <row r="149">
          <cell r="E149" t="str">
            <v>Z4M400</v>
          </cell>
          <cell r="F149" t="str">
            <v>PCGLCNT3</v>
          </cell>
        </row>
        <row r="151">
          <cell r="E151" t="str">
            <v>X464</v>
          </cell>
          <cell r="F151" t="str">
            <v>PCSLDSL1</v>
          </cell>
        </row>
        <row r="153">
          <cell r="E153" t="str">
            <v>X656</v>
          </cell>
          <cell r="F153" t="str">
            <v>PCSLDTL1</v>
          </cell>
        </row>
        <row r="154">
          <cell r="E154" t="str">
            <v>P2055dn</v>
          </cell>
          <cell r="F154" t="str">
            <v>PCSLDTL2</v>
          </cell>
        </row>
        <row r="155">
          <cell r="E155" t="str">
            <v>X656</v>
          </cell>
          <cell r="F155" t="str">
            <v>PCSLDTL3</v>
          </cell>
        </row>
        <row r="156">
          <cell r="E156" t="str">
            <v>P2015dn</v>
          </cell>
          <cell r="F156" t="str">
            <v>PCSLDTL4</v>
          </cell>
        </row>
        <row r="157">
          <cell r="E157" t="str">
            <v>DFX-9000</v>
          </cell>
          <cell r="F157" t="str">
            <v>PCSLDTM1</v>
          </cell>
        </row>
        <row r="158">
          <cell r="E158" t="str">
            <v>DFX-9000</v>
          </cell>
          <cell r="F158" t="str">
            <v>PCSLDTM2</v>
          </cell>
        </row>
        <row r="159">
          <cell r="E159" t="str">
            <v>Z4M400</v>
          </cell>
          <cell r="F159" t="str">
            <v>PCSLDTT1</v>
          </cell>
        </row>
        <row r="160">
          <cell r="E160" t="str">
            <v>Z4M400</v>
          </cell>
          <cell r="F160" t="str">
            <v>PCSLDTT2</v>
          </cell>
        </row>
        <row r="162">
          <cell r="E162" t="str">
            <v>X656</v>
          </cell>
          <cell r="F162" t="str">
            <v>PCBLDTL1</v>
          </cell>
        </row>
        <row r="163">
          <cell r="E163" t="str">
            <v>X656</v>
          </cell>
          <cell r="F163" t="str">
            <v>PCBLDTL2</v>
          </cell>
        </row>
        <row r="164">
          <cell r="E164" t="str">
            <v>DFX-9000</v>
          </cell>
          <cell r="F164" t="str">
            <v>PCBLDTM1</v>
          </cell>
        </row>
        <row r="165">
          <cell r="E165" t="str">
            <v>DFX-9000</v>
          </cell>
          <cell r="F165" t="str">
            <v>PCBLDTM2</v>
          </cell>
        </row>
        <row r="166">
          <cell r="E166" t="str">
            <v>Z4M400</v>
          </cell>
          <cell r="F166" t="str">
            <v>PCBLDTT1</v>
          </cell>
        </row>
        <row r="168">
          <cell r="E168" t="str">
            <v>X656</v>
          </cell>
          <cell r="F168" t="str">
            <v>PBALDTL1</v>
          </cell>
        </row>
        <row r="169">
          <cell r="E169" t="str">
            <v>X656</v>
          </cell>
          <cell r="F169" t="str">
            <v>PBALDTL2</v>
          </cell>
        </row>
        <row r="170">
          <cell r="E170" t="str">
            <v>DFX-9000</v>
          </cell>
          <cell r="F170" t="str">
            <v>PBALDTM1</v>
          </cell>
        </row>
        <row r="171">
          <cell r="E171" t="str">
            <v>DFX-9000</v>
          </cell>
          <cell r="F171" t="str">
            <v>PBALDTM2</v>
          </cell>
        </row>
        <row r="172">
          <cell r="E172" t="str">
            <v>FX-890</v>
          </cell>
          <cell r="F172" t="str">
            <v>PBALDTM3</v>
          </cell>
        </row>
        <row r="173">
          <cell r="E173" t="str">
            <v>Z4M400</v>
          </cell>
          <cell r="F173" t="str">
            <v>PBALDTT2</v>
          </cell>
        </row>
        <row r="175">
          <cell r="E175" t="str">
            <v>CX7700</v>
          </cell>
          <cell r="F175" t="str">
            <v>PBQLDTD1</v>
          </cell>
        </row>
        <row r="176">
          <cell r="E176" t="str">
            <v>X656</v>
          </cell>
          <cell r="F176" t="str">
            <v>PBQLDTL1</v>
          </cell>
        </row>
        <row r="177">
          <cell r="E177" t="str">
            <v>X656</v>
          </cell>
          <cell r="F177" t="str">
            <v>PBQLDTL2</v>
          </cell>
        </row>
        <row r="178">
          <cell r="E178" t="str">
            <v>DFX-9000</v>
          </cell>
          <cell r="F178" t="str">
            <v>PBQLDTM1</v>
          </cell>
        </row>
        <row r="179">
          <cell r="E179" t="str">
            <v>DFX-9000</v>
          </cell>
          <cell r="F179" t="str">
            <v>PBQLDTM2</v>
          </cell>
        </row>
        <row r="180">
          <cell r="E180" t="str">
            <v>Z4M400</v>
          </cell>
          <cell r="F180" t="str">
            <v>PBQLDTT1</v>
          </cell>
        </row>
        <row r="181">
          <cell r="E181" t="str">
            <v>Z4M400</v>
          </cell>
          <cell r="F181" t="str">
            <v>PBQLDTT2</v>
          </cell>
        </row>
        <row r="183">
          <cell r="E183" t="str">
            <v>X656</v>
          </cell>
          <cell r="F183" t="str">
            <v>PMBLDTL1</v>
          </cell>
        </row>
        <row r="184">
          <cell r="E184" t="str">
            <v>X656</v>
          </cell>
          <cell r="F184" t="str">
            <v>PMBLDTL2</v>
          </cell>
        </row>
        <row r="185">
          <cell r="E185" t="str">
            <v>DFX-9000</v>
          </cell>
          <cell r="F185" t="str">
            <v>PMBLDTM1</v>
          </cell>
        </row>
        <row r="186">
          <cell r="E186" t="str">
            <v>DFX-9000</v>
          </cell>
          <cell r="F186" t="str">
            <v>PMBLDTM2</v>
          </cell>
        </row>
        <row r="187">
          <cell r="E187" t="str">
            <v>FX-890</v>
          </cell>
          <cell r="F187" t="str">
            <v>PMBLDTM3</v>
          </cell>
        </row>
        <row r="188">
          <cell r="E188" t="str">
            <v>Z4M400</v>
          </cell>
          <cell r="F188" t="str">
            <v>PMBLDTT1</v>
          </cell>
        </row>
        <row r="190">
          <cell r="E190" t="str">
            <v>FX-890</v>
          </cell>
          <cell r="F190" t="str">
            <v>PCGLDTM1</v>
          </cell>
        </row>
        <row r="193">
          <cell r="D193">
            <v>4</v>
          </cell>
        </row>
        <row r="194">
          <cell r="D194">
            <v>24</v>
          </cell>
        </row>
        <row r="195">
          <cell r="D195">
            <v>17</v>
          </cell>
        </row>
        <row r="196">
          <cell r="D196">
            <v>10</v>
          </cell>
        </row>
      </sheetData>
      <sheetData sheetId="1">
        <row r="16">
          <cell r="F16">
            <v>6</v>
          </cell>
        </row>
      </sheetData>
      <sheetData sheetId="2">
        <row r="12">
          <cell r="E12">
            <v>2</v>
          </cell>
        </row>
      </sheetData>
      <sheetData sheetId="3">
        <row r="114">
          <cell r="G114">
            <v>32</v>
          </cell>
        </row>
        <row r="117">
          <cell r="G117">
            <v>7</v>
          </cell>
        </row>
        <row r="118">
          <cell r="G118">
            <v>52</v>
          </cell>
        </row>
        <row r="124">
          <cell r="D124" t="str">
            <v xml:space="preserve">Frame Relay </v>
          </cell>
        </row>
        <row r="125">
          <cell r="D125" t="str">
            <v xml:space="preserve">Frame Relay </v>
          </cell>
        </row>
        <row r="126">
          <cell r="D126" t="str">
            <v>MetroEthernet</v>
          </cell>
        </row>
        <row r="127">
          <cell r="D127" t="str">
            <v xml:space="preserve">Frame Relay </v>
          </cell>
        </row>
        <row r="128">
          <cell r="D128" t="str">
            <v xml:space="preserve">Frame Relay </v>
          </cell>
        </row>
        <row r="129">
          <cell r="D129" t="str">
            <v>MetroEthernet</v>
          </cell>
        </row>
        <row r="135">
          <cell r="D135" t="str">
            <v>MPLS</v>
          </cell>
        </row>
        <row r="136">
          <cell r="D136" t="str">
            <v>MPLS</v>
          </cell>
        </row>
        <row r="137">
          <cell r="D137" t="str">
            <v>MPLS</v>
          </cell>
        </row>
        <row r="138">
          <cell r="D138" t="str">
            <v>MPLS</v>
          </cell>
        </row>
        <row r="139">
          <cell r="D139" t="str">
            <v>MPLS</v>
          </cell>
        </row>
        <row r="140">
          <cell r="D140" t="str">
            <v>Ethernet</v>
          </cell>
        </row>
        <row r="147">
          <cell r="B147" t="str">
            <v>Valencia</v>
          </cell>
        </row>
        <row r="155">
          <cell r="B155" t="str">
            <v>Maracaibo</v>
          </cell>
        </row>
        <row r="163">
          <cell r="B163" t="str">
            <v>Barquisimeto</v>
          </cell>
        </row>
        <row r="172">
          <cell r="B172" t="str">
            <v>Barcelona</v>
          </cell>
        </row>
        <row r="180">
          <cell r="B180" t="str">
            <v>Ciudad Bolívar</v>
          </cell>
        </row>
        <row r="187">
          <cell r="B187" t="str">
            <v>Caracas</v>
          </cell>
        </row>
        <row r="194">
          <cell r="B194" t="str">
            <v>CND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Unix"/>
      <sheetName val="Telecomunicaciones"/>
      <sheetName val="FDV"/>
      <sheetName val="CDB"/>
      <sheetName val="Otros componentes del CD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CSTIDT01</v>
          </cell>
        </row>
        <row r="7">
          <cell r="B7" t="str">
            <v>3574-EKS</v>
          </cell>
          <cell r="H7" t="str">
            <v>CSTIDT02</v>
          </cell>
        </row>
        <row r="8">
          <cell r="B8" t="str">
            <v>---</v>
          </cell>
        </row>
        <row r="9">
          <cell r="B9" t="str">
            <v>3598-CN9</v>
          </cell>
          <cell r="H9" t="str">
            <v>CGTISO01</v>
          </cell>
        </row>
        <row r="10">
          <cell r="B10" t="str">
            <v>3269-A8S</v>
          </cell>
          <cell r="H10" t="str">
            <v>CGTISO02</v>
          </cell>
        </row>
        <row r="11">
          <cell r="B11" t="str">
            <v>Thinkpad T420</v>
          </cell>
          <cell r="H11" t="str">
            <v>CGTISO03</v>
          </cell>
        </row>
        <row r="12">
          <cell r="B12" t="str">
            <v>ThinkPad T430</v>
          </cell>
          <cell r="H12" t="str">
            <v>CGTISO04</v>
          </cell>
        </row>
        <row r="13">
          <cell r="B13" t="str">
            <v>ThinkPad T420</v>
          </cell>
          <cell r="H13" t="str">
            <v>CGTISO05</v>
          </cell>
        </row>
        <row r="14">
          <cell r="B14" t="str">
            <v>3269-A8S</v>
          </cell>
          <cell r="H14" t="str">
            <v>CGTISO06</v>
          </cell>
        </row>
        <row r="15">
          <cell r="B15" t="str">
            <v>4518-E4S</v>
          </cell>
          <cell r="H15" t="str">
            <v>CGTISO07</v>
          </cell>
        </row>
        <row r="16">
          <cell r="B16" t="str">
            <v>3269-A8S</v>
          </cell>
          <cell r="H16" t="str">
            <v>CGTISO08</v>
          </cell>
        </row>
        <row r="17">
          <cell r="B17" t="str">
            <v>3269-A8S</v>
          </cell>
          <cell r="H17" t="str">
            <v>CGTISO09</v>
          </cell>
        </row>
        <row r="18">
          <cell r="B18" t="str">
            <v>3269-A8S</v>
          </cell>
          <cell r="H18" t="str">
            <v>CGTISO10</v>
          </cell>
        </row>
        <row r="19">
          <cell r="B19" t="str">
            <v>3269-A8S</v>
          </cell>
          <cell r="H19" t="str">
            <v>CGTISO11</v>
          </cell>
        </row>
        <row r="20">
          <cell r="B20" t="str">
            <v>3269-A8S</v>
          </cell>
          <cell r="H20" t="str">
            <v>CGTISO12</v>
          </cell>
        </row>
        <row r="21">
          <cell r="B21" t="str">
            <v>3269-A8S</v>
          </cell>
          <cell r="H21" t="str">
            <v>CGTISO13</v>
          </cell>
        </row>
        <row r="22">
          <cell r="B22" t="str">
            <v>3269-A8S</v>
          </cell>
          <cell r="H22" t="str">
            <v>CGTISO14</v>
          </cell>
        </row>
        <row r="23">
          <cell r="B23" t="str">
            <v>3269-A8S</v>
          </cell>
          <cell r="H23" t="str">
            <v>CGTISO15</v>
          </cell>
        </row>
        <row r="24">
          <cell r="B24" t="str">
            <v>3269-A8S</v>
          </cell>
          <cell r="H24" t="str">
            <v>CGTISO16</v>
          </cell>
        </row>
        <row r="25">
          <cell r="B25" t="str">
            <v>3269-A8S</v>
          </cell>
          <cell r="H25" t="str">
            <v>CGTISO17</v>
          </cell>
        </row>
        <row r="26">
          <cell r="B26" t="str">
            <v>Thinkpad T400</v>
          </cell>
          <cell r="H26" t="str">
            <v>CGTISO18</v>
          </cell>
        </row>
        <row r="27">
          <cell r="B27" t="str">
            <v>3269-A8S</v>
          </cell>
          <cell r="H27" t="str">
            <v>CGTISO19</v>
          </cell>
        </row>
        <row r="28">
          <cell r="B28" t="str">
            <v>Thinkpad T420</v>
          </cell>
          <cell r="H28" t="str">
            <v>CGTISO20</v>
          </cell>
        </row>
        <row r="29">
          <cell r="B29" t="str">
            <v>3269-A8S</v>
          </cell>
          <cell r="H29" t="str">
            <v>CGTISO21</v>
          </cell>
        </row>
        <row r="30">
          <cell r="B30" t="str">
            <v>7303-A88</v>
          </cell>
          <cell r="H30" t="str">
            <v>CGTISO22</v>
          </cell>
        </row>
        <row r="31">
          <cell r="B31" t="str">
            <v>ThinkPad T430</v>
          </cell>
          <cell r="H31" t="str">
            <v>CSTISO01</v>
          </cell>
        </row>
        <row r="32">
          <cell r="B32" t="str">
            <v>7303-A88</v>
          </cell>
          <cell r="H32" t="str">
            <v>CSTISO02</v>
          </cell>
        </row>
        <row r="33">
          <cell r="B33" t="str">
            <v>3598-CN9</v>
          </cell>
          <cell r="H33" t="str">
            <v>CSTISO03</v>
          </cell>
        </row>
        <row r="34">
          <cell r="B34" t="str">
            <v>3598-CN9</v>
          </cell>
          <cell r="H34" t="str">
            <v>CSTISO04</v>
          </cell>
        </row>
        <row r="35">
          <cell r="B35" t="str">
            <v>ThinkPad T400</v>
          </cell>
          <cell r="H35" t="str">
            <v>CSTISO05</v>
          </cell>
        </row>
        <row r="36">
          <cell r="B36" t="str">
            <v>6072-E64</v>
          </cell>
          <cell r="H36" t="str">
            <v>CSTISO07</v>
          </cell>
        </row>
        <row r="37">
          <cell r="B37" t="str">
            <v>6072-E64</v>
          </cell>
          <cell r="H37" t="str">
            <v>CBTISO01</v>
          </cell>
        </row>
        <row r="38">
          <cell r="B38" t="str">
            <v>6072-E64</v>
          </cell>
          <cell r="H38" t="str">
            <v>BATISO01</v>
          </cell>
        </row>
        <row r="39">
          <cell r="B39" t="str">
            <v>6072-E64</v>
          </cell>
          <cell r="H39" t="str">
            <v>VLTISO01</v>
          </cell>
        </row>
        <row r="40">
          <cell r="B40" t="str">
            <v>3269-A8S</v>
          </cell>
          <cell r="H40" t="str">
            <v>BJTISO01</v>
          </cell>
        </row>
        <row r="41">
          <cell r="B41" t="str">
            <v>6072-E64</v>
          </cell>
          <cell r="H41" t="str">
            <v>BQTISO01</v>
          </cell>
        </row>
        <row r="42">
          <cell r="B42" t="str">
            <v>6072-E64</v>
          </cell>
          <cell r="H42" t="str">
            <v>MBTISO01</v>
          </cell>
        </row>
        <row r="43">
          <cell r="B43" t="str">
            <v>6072-E64</v>
          </cell>
          <cell r="H43" t="str">
            <v>QBTISO01</v>
          </cell>
        </row>
        <row r="44">
          <cell r="B44" t="str">
            <v>7303-A88</v>
          </cell>
          <cell r="H44" t="str">
            <v>CLTISO01</v>
          </cell>
        </row>
        <row r="45">
          <cell r="B45" t="str">
            <v>7303-A88</v>
          </cell>
          <cell r="H45" t="str">
            <v>MTTISO01</v>
          </cell>
        </row>
        <row r="46">
          <cell r="B46" t="str">
            <v>3269-A8S</v>
          </cell>
          <cell r="H46" t="str">
            <v>MTTISO02</v>
          </cell>
        </row>
        <row r="47">
          <cell r="B47" t="str">
            <v>Thinkpad T400</v>
          </cell>
          <cell r="H47" t="str">
            <v>MTTISO03</v>
          </cell>
        </row>
        <row r="48">
          <cell r="B48" t="str">
            <v>---</v>
          </cell>
        </row>
        <row r="49">
          <cell r="B49" t="str">
            <v>ThinkPad T420</v>
          </cell>
          <cell r="H49" t="str">
            <v>CSTIPT01</v>
          </cell>
        </row>
        <row r="50">
          <cell r="B50" t="str">
            <v>3598-CN9</v>
          </cell>
          <cell r="H50" t="str">
            <v>CSTIPT02</v>
          </cell>
        </row>
        <row r="51">
          <cell r="B51" t="str">
            <v>ET1N0</v>
          </cell>
          <cell r="H51" t="str">
            <v>CS-S/N</v>
          </cell>
        </row>
        <row r="52">
          <cell r="B52" t="str">
            <v>3269-A8S</v>
          </cell>
          <cell r="H52" t="str">
            <v>CGTIPT01</v>
          </cell>
        </row>
        <row r="53">
          <cell r="B53" t="str">
            <v>ET1N0</v>
          </cell>
          <cell r="H53" t="str">
            <v>CG-S/N</v>
          </cell>
        </row>
        <row r="54">
          <cell r="B54" t="str">
            <v>---</v>
          </cell>
        </row>
        <row r="55">
          <cell r="B55" t="str">
            <v>3269-A8S</v>
          </cell>
          <cell r="H55" t="str">
            <v>CSTIUS01</v>
          </cell>
        </row>
        <row r="56">
          <cell r="B56" t="str">
            <v>3269-A8S</v>
          </cell>
          <cell r="H56" t="str">
            <v>CGTIUS01</v>
          </cell>
        </row>
        <row r="57">
          <cell r="B57" t="str">
            <v>3269-A8S</v>
          </cell>
          <cell r="H57" t="str">
            <v>CGTIUS02</v>
          </cell>
        </row>
        <row r="58">
          <cell r="B58" t="str">
            <v>3269-A8S</v>
          </cell>
          <cell r="H58" t="str">
            <v>CGTIUS03</v>
          </cell>
        </row>
        <row r="59">
          <cell r="B59" t="str">
            <v>ET1N0</v>
          </cell>
          <cell r="H59" t="str">
            <v>CS-S/N</v>
          </cell>
        </row>
        <row r="60">
          <cell r="B60" t="str">
            <v>---</v>
          </cell>
        </row>
        <row r="61">
          <cell r="B61" t="str">
            <v>ThinkPad T420</v>
          </cell>
          <cell r="H61" t="str">
            <v>CSTICO01</v>
          </cell>
        </row>
        <row r="62">
          <cell r="B62" t="str">
            <v>3269-A8S</v>
          </cell>
          <cell r="H62" t="str">
            <v>CSTICO02</v>
          </cell>
        </row>
        <row r="63">
          <cell r="B63" t="str">
            <v>4518-E4S</v>
          </cell>
          <cell r="H63" t="str">
            <v>BQTICO01</v>
          </cell>
        </row>
        <row r="64">
          <cell r="B64" t="str">
            <v>3269-A8S</v>
          </cell>
          <cell r="H64" t="str">
            <v>CGTICO01</v>
          </cell>
        </row>
        <row r="65">
          <cell r="B65" t="str">
            <v>3269-A8S</v>
          </cell>
          <cell r="H65" t="str">
            <v>CGTICO02</v>
          </cell>
        </row>
        <row r="66">
          <cell r="B66" t="str">
            <v>3574-EKS</v>
          </cell>
          <cell r="H66" t="str">
            <v>CGTICO03</v>
          </cell>
        </row>
        <row r="67">
          <cell r="B67" t="str">
            <v>---</v>
          </cell>
        </row>
        <row r="68">
          <cell r="B68" t="str">
            <v>ThinkPad E430</v>
          </cell>
          <cell r="H68" t="str">
            <v>CGTIMP01</v>
          </cell>
        </row>
        <row r="69">
          <cell r="B69" t="str">
            <v>3269-A8S</v>
          </cell>
          <cell r="H69" t="str">
            <v>CGTIMP02</v>
          </cell>
        </row>
        <row r="70">
          <cell r="B70" t="str">
            <v>4518-E4S</v>
          </cell>
          <cell r="H70" t="str">
            <v>CGTIMP03</v>
          </cell>
        </row>
        <row r="71">
          <cell r="B71" t="str">
            <v>3269-A8S</v>
          </cell>
          <cell r="H71" t="str">
            <v>CGTIMP04</v>
          </cell>
        </row>
        <row r="72">
          <cell r="B72" t="str">
            <v>3269-A8S</v>
          </cell>
          <cell r="H72" t="str">
            <v>CGTIMP05</v>
          </cell>
        </row>
        <row r="73">
          <cell r="B73" t="str">
            <v>---</v>
          </cell>
        </row>
        <row r="74">
          <cell r="B74" t="str">
            <v>ThinkPad T420</v>
          </cell>
          <cell r="H74" t="str">
            <v>CGTIAG01</v>
          </cell>
        </row>
        <row r="75">
          <cell r="B75" t="str">
            <v>3269-A8S</v>
          </cell>
          <cell r="H75" t="str">
            <v>CGTIAG02</v>
          </cell>
        </row>
        <row r="76">
          <cell r="B76" t="str">
            <v>3269-A8S</v>
          </cell>
          <cell r="H76" t="str">
            <v>CGTIAG03</v>
          </cell>
        </row>
        <row r="79">
          <cell r="F79">
            <v>3</v>
          </cell>
        </row>
        <row r="81">
          <cell r="F81">
            <v>10</v>
          </cell>
        </row>
        <row r="82">
          <cell r="F82">
            <v>3</v>
          </cell>
        </row>
        <row r="84">
          <cell r="F84">
            <v>36</v>
          </cell>
        </row>
        <row r="85">
          <cell r="F85">
            <v>13</v>
          </cell>
        </row>
        <row r="92">
          <cell r="E92">
            <v>8600</v>
          </cell>
          <cell r="F92" t="str">
            <v>PCSTDTD1</v>
          </cell>
        </row>
        <row r="93">
          <cell r="E93" t="str">
            <v>P2055dn</v>
          </cell>
          <cell r="F93" t="str">
            <v>PCSTDTL1</v>
          </cell>
        </row>
        <row r="95">
          <cell r="E95" t="str">
            <v>Z4M400</v>
          </cell>
          <cell r="F95" t="str">
            <v>PCGTCET1</v>
          </cell>
        </row>
        <row r="97">
          <cell r="E97" t="str">
            <v>FX-890</v>
          </cell>
          <cell r="F97" t="str">
            <v>PCGTSAM1</v>
          </cell>
        </row>
        <row r="99">
          <cell r="E99">
            <v>8500</v>
          </cell>
          <cell r="F99" t="str">
            <v>PCGTSOD1</v>
          </cell>
        </row>
        <row r="100">
          <cell r="E100" t="str">
            <v>X656</v>
          </cell>
          <cell r="F100" t="str">
            <v>PCGTSOL1</v>
          </cell>
        </row>
        <row r="101">
          <cell r="E101">
            <v>8000</v>
          </cell>
          <cell r="F101" t="str">
            <v>PCSTSOD1</v>
          </cell>
        </row>
        <row r="102">
          <cell r="E102" t="str">
            <v>DFX-5000+</v>
          </cell>
          <cell r="F102" t="str">
            <v>PCG-N/A</v>
          </cell>
        </row>
        <row r="103">
          <cell r="E103" t="str">
            <v>DFX-5000+</v>
          </cell>
          <cell r="F103" t="str">
            <v>PCG-N/A</v>
          </cell>
        </row>
        <row r="104">
          <cell r="E104" t="str">
            <v>DFX-8500</v>
          </cell>
          <cell r="F104" t="str">
            <v>PCG-N/A</v>
          </cell>
        </row>
        <row r="105">
          <cell r="E105" t="str">
            <v>TLP-2844</v>
          </cell>
          <cell r="F105" t="str">
            <v>PCG-N/A</v>
          </cell>
        </row>
        <row r="110">
          <cell r="D110">
            <v>3</v>
          </cell>
        </row>
        <row r="111">
          <cell r="D111">
            <v>2</v>
          </cell>
        </row>
        <row r="112">
          <cell r="D112">
            <v>4</v>
          </cell>
        </row>
        <row r="113">
          <cell r="D113">
            <v>2</v>
          </cell>
        </row>
      </sheetData>
      <sheetData sheetId="1">
        <row r="37">
          <cell r="F37">
            <v>24</v>
          </cell>
        </row>
      </sheetData>
      <sheetData sheetId="2">
        <row r="26">
          <cell r="E26">
            <v>17</v>
          </cell>
        </row>
      </sheetData>
      <sheetData sheetId="3">
        <row r="30">
          <cell r="E30">
            <v>11</v>
          </cell>
        </row>
      </sheetData>
      <sheetData sheetId="4">
        <row r="15">
          <cell r="F15">
            <v>4</v>
          </cell>
        </row>
        <row r="23">
          <cell r="D23" t="str">
            <v>Metro Ethernet</v>
          </cell>
        </row>
        <row r="24">
          <cell r="D24" t="str">
            <v>HDLC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"/>
      <sheetName val="Servidores Virtuales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CSCHDH01</v>
          </cell>
        </row>
        <row r="7">
          <cell r="B7" t="str">
            <v>3574-EKS</v>
          </cell>
          <cell r="H7" t="str">
            <v>CSCHDH02</v>
          </cell>
        </row>
        <row r="8">
          <cell r="B8" t="str">
            <v>3574-EKS</v>
          </cell>
          <cell r="H8" t="str">
            <v>CSCHDH03</v>
          </cell>
        </row>
        <row r="9">
          <cell r="B9" t="str">
            <v>3574-EKS</v>
          </cell>
          <cell r="H9" t="str">
            <v>CSCHDH04</v>
          </cell>
        </row>
        <row r="10">
          <cell r="B10" t="str">
            <v>7303-A88</v>
          </cell>
          <cell r="H10" t="str">
            <v>CSCHDH05</v>
          </cell>
        </row>
        <row r="11">
          <cell r="B11" t="str">
            <v>3598-CN9</v>
          </cell>
          <cell r="H11" t="str">
            <v>CSCHDH06</v>
          </cell>
        </row>
        <row r="12">
          <cell r="B12" t="str">
            <v>5032-RR6</v>
          </cell>
          <cell r="H12" t="str">
            <v>CSCHDH07</v>
          </cell>
        </row>
        <row r="13">
          <cell r="B13" t="str">
            <v>5032-RR6</v>
          </cell>
          <cell r="H13" t="str">
            <v>CSCHDH08</v>
          </cell>
        </row>
        <row r="14">
          <cell r="B14" t="str">
            <v>7269-E1S</v>
          </cell>
          <cell r="H14" t="str">
            <v>CSCHDH09</v>
          </cell>
        </row>
        <row r="15">
          <cell r="B15" t="str">
            <v>ThinkPad E430</v>
          </cell>
          <cell r="H15" t="str">
            <v>MTCHDH01</v>
          </cell>
        </row>
        <row r="16">
          <cell r="B16" t="str">
            <v>---</v>
          </cell>
        </row>
        <row r="17">
          <cell r="B17" t="str">
            <v>ThinkPad E430</v>
          </cell>
          <cell r="H17" t="str">
            <v>CGCHDO01</v>
          </cell>
        </row>
        <row r="18">
          <cell r="B18" t="str">
            <v>3598-CN9</v>
          </cell>
          <cell r="H18" t="str">
            <v>CGCHDO02</v>
          </cell>
        </row>
        <row r="19">
          <cell r="B19" t="str">
            <v>3269-A8S</v>
          </cell>
          <cell r="H19" t="str">
            <v>CGCHDO03</v>
          </cell>
        </row>
        <row r="20">
          <cell r="B20" t="str">
            <v>3269-A8S</v>
          </cell>
          <cell r="H20" t="str">
            <v>CGCHDO04</v>
          </cell>
        </row>
        <row r="21">
          <cell r="B21" t="str">
            <v>3269-A8S</v>
          </cell>
          <cell r="H21" t="str">
            <v>CGCHDO05</v>
          </cell>
        </row>
        <row r="22">
          <cell r="B22" t="str">
            <v>7303-A88</v>
          </cell>
          <cell r="H22" t="str">
            <v>CGCHDO06</v>
          </cell>
        </row>
        <row r="23">
          <cell r="B23" t="str">
            <v>3269-A8S</v>
          </cell>
          <cell r="H23" t="str">
            <v>CGCHDO07</v>
          </cell>
        </row>
        <row r="24">
          <cell r="B24" t="str">
            <v>3269-A8S</v>
          </cell>
          <cell r="H24" t="str">
            <v>CGCHDO08</v>
          </cell>
        </row>
        <row r="25">
          <cell r="B25" t="str">
            <v>7303-A88</v>
          </cell>
          <cell r="H25" t="str">
            <v>CGCHDO09</v>
          </cell>
        </row>
        <row r="26">
          <cell r="B26" t="str">
            <v>3269-A8S</v>
          </cell>
          <cell r="H26" t="str">
            <v>CGCHDO10</v>
          </cell>
        </row>
        <row r="27">
          <cell r="B27" t="str">
            <v>---</v>
          </cell>
        </row>
        <row r="28">
          <cell r="B28" t="str">
            <v>4518-E4S</v>
          </cell>
          <cell r="H28" t="str">
            <v>CGCHAL01</v>
          </cell>
        </row>
        <row r="29">
          <cell r="B29" t="str">
            <v>4518-E4S</v>
          </cell>
          <cell r="H29" t="str">
            <v>CGCHAL02</v>
          </cell>
        </row>
        <row r="30">
          <cell r="B30" t="str">
            <v>4518-E4S</v>
          </cell>
          <cell r="H30" t="str">
            <v>CGCHAL03</v>
          </cell>
        </row>
        <row r="31">
          <cell r="B31" t="str">
            <v>7303-A88</v>
          </cell>
          <cell r="H31" t="str">
            <v>CGCHAL04</v>
          </cell>
        </row>
        <row r="32">
          <cell r="B32" t="str">
            <v>3269-A8S</v>
          </cell>
          <cell r="H32" t="str">
            <v>MTCHAL01</v>
          </cell>
        </row>
        <row r="33">
          <cell r="B33" t="str">
            <v>3269-A8S</v>
          </cell>
          <cell r="H33" t="str">
            <v>MTCHAL02</v>
          </cell>
        </row>
        <row r="34">
          <cell r="B34" t="str">
            <v>---</v>
          </cell>
        </row>
        <row r="35">
          <cell r="B35" t="str">
            <v>3598-CN9</v>
          </cell>
          <cell r="H35" t="str">
            <v>CGCHCG01</v>
          </cell>
        </row>
        <row r="36">
          <cell r="B36" t="str">
            <v>3269-A8S</v>
          </cell>
          <cell r="H36" t="str">
            <v>CGCHCG02</v>
          </cell>
        </row>
        <row r="37">
          <cell r="B37" t="str">
            <v>3598-CN9</v>
          </cell>
          <cell r="H37" t="str">
            <v>CGCHCG03</v>
          </cell>
        </row>
        <row r="38">
          <cell r="B38" t="str">
            <v>3598-CN9</v>
          </cell>
          <cell r="H38" t="str">
            <v>CGCHCG04</v>
          </cell>
        </row>
        <row r="39">
          <cell r="B39" t="str">
            <v>3598-CN9</v>
          </cell>
          <cell r="H39" t="str">
            <v>CGCHCG05</v>
          </cell>
        </row>
        <row r="40">
          <cell r="B40" t="str">
            <v>3598-CN9</v>
          </cell>
          <cell r="H40" t="str">
            <v>CGCHCG06</v>
          </cell>
        </row>
        <row r="41">
          <cell r="B41" t="str">
            <v>3598-CN9</v>
          </cell>
          <cell r="H41" t="str">
            <v>CGCHCG07</v>
          </cell>
        </row>
        <row r="42">
          <cell r="B42" t="str">
            <v>3598-CN9</v>
          </cell>
          <cell r="H42" t="str">
            <v>CGCHCG08</v>
          </cell>
        </row>
        <row r="43">
          <cell r="B43" t="str">
            <v>Optiplex 780</v>
          </cell>
          <cell r="H43" t="str">
            <v>CGCHCG09</v>
          </cell>
        </row>
        <row r="44">
          <cell r="B44" t="str">
            <v>3269-A8S</v>
          </cell>
          <cell r="H44" t="str">
            <v>CGCHCG10</v>
          </cell>
        </row>
        <row r="45">
          <cell r="B45" t="str">
            <v>PC Virtual para Sistema de Seguro Social</v>
          </cell>
        </row>
        <row r="46">
          <cell r="B46" t="str">
            <v>---</v>
          </cell>
        </row>
        <row r="47">
          <cell r="B47" t="str">
            <v>Thinkpad T400</v>
          </cell>
          <cell r="H47" t="str">
            <v>CGCHAT01</v>
          </cell>
        </row>
        <row r="48">
          <cell r="B48" t="str">
            <v>3269-A8S</v>
          </cell>
          <cell r="H48" t="str">
            <v>CGCHAT02</v>
          </cell>
        </row>
        <row r="49">
          <cell r="B49" t="str">
            <v>3598-CN9</v>
          </cell>
          <cell r="H49" t="str">
            <v>CGCHAT03</v>
          </cell>
        </row>
        <row r="50">
          <cell r="B50" t="str">
            <v>Thinkpad T400</v>
          </cell>
          <cell r="H50" t="str">
            <v>CGCHAT04</v>
          </cell>
        </row>
        <row r="51">
          <cell r="B51" t="str">
            <v>3269-A8S</v>
          </cell>
          <cell r="H51" t="str">
            <v>MTCHAT01</v>
          </cell>
        </row>
        <row r="52">
          <cell r="B52" t="str">
            <v>---</v>
          </cell>
        </row>
        <row r="53">
          <cell r="B53" t="str">
            <v>ThinkPad T420</v>
          </cell>
          <cell r="H53" t="str">
            <v>CGCHMA01</v>
          </cell>
        </row>
        <row r="54">
          <cell r="B54" t="str">
            <v>3269-A8S</v>
          </cell>
          <cell r="H54" t="str">
            <v>CGCHMA02</v>
          </cell>
        </row>
        <row r="55">
          <cell r="B55" t="str">
            <v>3269-A8S</v>
          </cell>
          <cell r="H55" t="str">
            <v>MTCHMA01</v>
          </cell>
        </row>
        <row r="56">
          <cell r="B56" t="str">
            <v>---</v>
          </cell>
        </row>
        <row r="57">
          <cell r="B57" t="str">
            <v>ThinkPad T400</v>
          </cell>
          <cell r="H57" t="str">
            <v>CGCHLO01</v>
          </cell>
        </row>
        <row r="58">
          <cell r="B58" t="str">
            <v>3574-EKS</v>
          </cell>
          <cell r="H58" t="str">
            <v>CGCHLO02</v>
          </cell>
        </row>
        <row r="59">
          <cell r="B59" t="str">
            <v>---</v>
          </cell>
        </row>
        <row r="60">
          <cell r="B60" t="str">
            <v>3598-CN9</v>
          </cell>
          <cell r="H60" t="str">
            <v>CGCHUS01</v>
          </cell>
        </row>
        <row r="61">
          <cell r="B61" t="str">
            <v>3269-A8S</v>
          </cell>
          <cell r="H61" t="str">
            <v>CGCHUS02</v>
          </cell>
        </row>
        <row r="62">
          <cell r="B62" t="str">
            <v>3598-CN9</v>
          </cell>
          <cell r="H62" t="str">
            <v>CGCHUS03</v>
          </cell>
        </row>
        <row r="63">
          <cell r="B63" t="str">
            <v>3598-CN9</v>
          </cell>
          <cell r="H63" t="str">
            <v>CGCHUS04</v>
          </cell>
        </row>
        <row r="64">
          <cell r="B64" t="str">
            <v>3598-CN9</v>
          </cell>
          <cell r="H64" t="str">
            <v>CGCHUS05</v>
          </cell>
        </row>
        <row r="65">
          <cell r="B65" t="str">
            <v>3269-A8S</v>
          </cell>
          <cell r="H65" t="str">
            <v>CGCHUS06</v>
          </cell>
        </row>
        <row r="66">
          <cell r="B66" t="str">
            <v>---</v>
          </cell>
        </row>
        <row r="67">
          <cell r="B67" t="str">
            <v>3598-CN9</v>
          </cell>
          <cell r="H67" t="str">
            <v>CGCHME01</v>
          </cell>
        </row>
        <row r="68">
          <cell r="B68" t="str">
            <v>3269-A8S</v>
          </cell>
          <cell r="H68" t="str">
            <v>CGCHME02</v>
          </cell>
        </row>
        <row r="69">
          <cell r="B69" t="str">
            <v>4518-E4S</v>
          </cell>
          <cell r="H69" t="str">
            <v>CGCHME03</v>
          </cell>
        </row>
        <row r="70">
          <cell r="B70" t="str">
            <v>3598-CN9</v>
          </cell>
          <cell r="H70" t="str">
            <v>CGCHME04</v>
          </cell>
        </row>
        <row r="71">
          <cell r="B71" t="str">
            <v>3598-CN9</v>
          </cell>
          <cell r="H71" t="str">
            <v>CGCHME05</v>
          </cell>
        </row>
        <row r="72">
          <cell r="B72" t="str">
            <v>3598-CN9</v>
          </cell>
          <cell r="H72" t="str">
            <v>CGCHME06</v>
          </cell>
        </row>
        <row r="73">
          <cell r="B73" t="str">
            <v>7303-A88</v>
          </cell>
          <cell r="H73" t="str">
            <v>CGCHME07</v>
          </cell>
        </row>
        <row r="74">
          <cell r="B74" t="str">
            <v>3269-A8S</v>
          </cell>
          <cell r="H74" t="str">
            <v>CGCHME08</v>
          </cell>
        </row>
        <row r="75">
          <cell r="B75" t="str">
            <v>3269-A8S</v>
          </cell>
          <cell r="H75" t="str">
            <v>CGCHME09</v>
          </cell>
        </row>
        <row r="76">
          <cell r="B76" t="str">
            <v>3269-A8S</v>
          </cell>
          <cell r="H76" t="str">
            <v>CGCHKI01</v>
          </cell>
        </row>
        <row r="77">
          <cell r="B77" t="str">
            <v>3269-A8S</v>
          </cell>
          <cell r="H77" t="str">
            <v>CGCHKI02</v>
          </cell>
        </row>
        <row r="78">
          <cell r="B78" t="str">
            <v>3269-A8S</v>
          </cell>
          <cell r="H78" t="str">
            <v>CGCHKI03</v>
          </cell>
        </row>
        <row r="79">
          <cell r="B79" t="str">
            <v>3269-A8S</v>
          </cell>
          <cell r="H79" t="str">
            <v>CGCHSD01</v>
          </cell>
        </row>
        <row r="80">
          <cell r="B80" t="str">
            <v>3269-A8S</v>
          </cell>
          <cell r="H80" t="str">
            <v>CGCHSD02</v>
          </cell>
        </row>
        <row r="81">
          <cell r="B81" t="str">
            <v>---</v>
          </cell>
        </row>
        <row r="82">
          <cell r="B82" t="str">
            <v>3269-A8S</v>
          </cell>
          <cell r="H82" t="str">
            <v>MTCHMM01</v>
          </cell>
        </row>
        <row r="83">
          <cell r="B83" t="str">
            <v>3269-A8S</v>
          </cell>
          <cell r="H83" t="str">
            <v>MTCHMM02</v>
          </cell>
        </row>
        <row r="84">
          <cell r="B84" t="str">
            <v>3269-A8S</v>
          </cell>
          <cell r="H84" t="str">
            <v>MTCHMM03</v>
          </cell>
        </row>
        <row r="85">
          <cell r="B85" t="str">
            <v>3269-A8S</v>
          </cell>
          <cell r="H85" t="str">
            <v>MTCHMM04</v>
          </cell>
        </row>
        <row r="86">
          <cell r="B86" t="str">
            <v>3269-A8S</v>
          </cell>
          <cell r="H86" t="str">
            <v>MTCHKI01</v>
          </cell>
        </row>
        <row r="87">
          <cell r="B87" t="str">
            <v>3269-A8S</v>
          </cell>
          <cell r="H87" t="str">
            <v>MTCHKI02</v>
          </cell>
        </row>
        <row r="88">
          <cell r="B88" t="str">
            <v>7303-A88</v>
          </cell>
          <cell r="H88" t="str">
            <v>MTCHSD01</v>
          </cell>
        </row>
        <row r="89">
          <cell r="B89" t="str">
            <v>7303-A88</v>
          </cell>
          <cell r="H89" t="str">
            <v>MTCHSD02</v>
          </cell>
        </row>
        <row r="90">
          <cell r="B90" t="str">
            <v>---</v>
          </cell>
        </row>
        <row r="91">
          <cell r="B91" t="str">
            <v>7303-A88</v>
          </cell>
          <cell r="H91" t="str">
            <v>BJCHAG01</v>
          </cell>
        </row>
        <row r="92">
          <cell r="B92" t="str">
            <v>7303-A88</v>
          </cell>
          <cell r="H92" t="str">
            <v>BJCHAG02</v>
          </cell>
        </row>
        <row r="93">
          <cell r="B93" t="str">
            <v>3269-A8S</v>
          </cell>
          <cell r="H93" t="str">
            <v>BJCHAG03</v>
          </cell>
        </row>
        <row r="94">
          <cell r="B94" t="str">
            <v>3269-A8S</v>
          </cell>
          <cell r="H94" t="str">
            <v>BJCHKI01</v>
          </cell>
        </row>
        <row r="95">
          <cell r="B95" t="str">
            <v>3269-A8S</v>
          </cell>
          <cell r="H95" t="str">
            <v>BJCHSD01</v>
          </cell>
        </row>
        <row r="96">
          <cell r="B96" t="str">
            <v>7303-A88</v>
          </cell>
          <cell r="H96" t="str">
            <v>BJCHAR01</v>
          </cell>
        </row>
        <row r="97">
          <cell r="B97" t="str">
            <v>7303-A88</v>
          </cell>
          <cell r="H97" t="str">
            <v>BJCHAR02</v>
          </cell>
        </row>
        <row r="98">
          <cell r="B98" t="str">
            <v>7303-A88</v>
          </cell>
          <cell r="H98" t="str">
            <v>BJCHSS01</v>
          </cell>
        </row>
        <row r="99">
          <cell r="B99" t="str">
            <v>7303-A88</v>
          </cell>
          <cell r="H99" t="str">
            <v>BJCHSS02</v>
          </cell>
        </row>
        <row r="100">
          <cell r="B100" t="str">
            <v>7269-E1S</v>
          </cell>
          <cell r="H100" t="str">
            <v>BJCHSS03</v>
          </cell>
        </row>
        <row r="101">
          <cell r="B101" t="str">
            <v>7303-A88</v>
          </cell>
          <cell r="H101" t="str">
            <v>CLCHAG01</v>
          </cell>
        </row>
        <row r="102">
          <cell r="B102" t="str">
            <v>7303-A88</v>
          </cell>
          <cell r="H102" t="str">
            <v>CLCHAG02</v>
          </cell>
        </row>
        <row r="103">
          <cell r="B103" t="str">
            <v>7303-A88</v>
          </cell>
          <cell r="H103" t="str">
            <v>CLCHAG03</v>
          </cell>
        </row>
        <row r="104">
          <cell r="B104" t="str">
            <v>3269-A8S</v>
          </cell>
          <cell r="H104" t="str">
            <v>CLCHKI01</v>
          </cell>
        </row>
        <row r="105">
          <cell r="B105" t="str">
            <v>ThinkPad T400</v>
          </cell>
          <cell r="H105" t="str">
            <v>CLCHSS01</v>
          </cell>
        </row>
        <row r="106">
          <cell r="B106" t="str">
            <v>3269-A8S</v>
          </cell>
          <cell r="H106" t="str">
            <v>CLCHSS02</v>
          </cell>
        </row>
        <row r="107">
          <cell r="B107" t="str">
            <v>7303-A88</v>
          </cell>
          <cell r="H107" t="str">
            <v>CLCHSS03</v>
          </cell>
        </row>
        <row r="108">
          <cell r="B108" t="str">
            <v>3269-A8S</v>
          </cell>
          <cell r="H108" t="str">
            <v>CLCHSS04</v>
          </cell>
        </row>
        <row r="109">
          <cell r="B109" t="str">
            <v>7303-A88</v>
          </cell>
          <cell r="H109" t="str">
            <v>CLCHSS05</v>
          </cell>
        </row>
        <row r="110">
          <cell r="B110" t="str">
            <v>7303-A88</v>
          </cell>
          <cell r="H110" t="str">
            <v>QBCHAG01</v>
          </cell>
        </row>
        <row r="111">
          <cell r="B111" t="str">
            <v>7303-A88</v>
          </cell>
          <cell r="H111" t="str">
            <v>QBCHAG02</v>
          </cell>
        </row>
        <row r="112">
          <cell r="B112" t="str">
            <v>7303-A88</v>
          </cell>
          <cell r="H112" t="str">
            <v>QBCHAG03</v>
          </cell>
        </row>
        <row r="113">
          <cell r="B113" t="str">
            <v>ThinkPad T400</v>
          </cell>
          <cell r="H113" t="str">
            <v>QBCHAG04</v>
          </cell>
        </row>
        <row r="114">
          <cell r="B114" t="str">
            <v>7303-A88</v>
          </cell>
          <cell r="H114" t="str">
            <v>QBCHAG05</v>
          </cell>
        </row>
        <row r="115">
          <cell r="B115" t="str">
            <v>6072-E64</v>
          </cell>
          <cell r="H115" t="str">
            <v>QBCHKI01</v>
          </cell>
        </row>
        <row r="116">
          <cell r="B116" t="str">
            <v>3269-A8S</v>
          </cell>
          <cell r="H116" t="str">
            <v>QBCHSS01</v>
          </cell>
        </row>
        <row r="117">
          <cell r="B117" t="str">
            <v>7303-A88</v>
          </cell>
          <cell r="H117" t="str">
            <v>QBCHSS02</v>
          </cell>
        </row>
        <row r="118">
          <cell r="B118" t="str">
            <v>7303-A88</v>
          </cell>
          <cell r="H118" t="str">
            <v>QBCHSS03</v>
          </cell>
        </row>
        <row r="119">
          <cell r="B119" t="str">
            <v>6072-E64</v>
          </cell>
          <cell r="H119" t="str">
            <v>QBCHSS04</v>
          </cell>
        </row>
        <row r="120">
          <cell r="B120" t="str">
            <v>6072-E64</v>
          </cell>
          <cell r="H120" t="str">
            <v>QBCHAR01</v>
          </cell>
        </row>
        <row r="121">
          <cell r="B121" t="str">
            <v>---</v>
          </cell>
        </row>
        <row r="122">
          <cell r="B122" t="str">
            <v>ThinkPad T420</v>
          </cell>
          <cell r="H122" t="str">
            <v>CSCHCO01</v>
          </cell>
        </row>
        <row r="123">
          <cell r="B123" t="str">
            <v>3598-AH3</v>
          </cell>
          <cell r="H123" t="str">
            <v>CSCHCO02</v>
          </cell>
        </row>
        <row r="124">
          <cell r="B124" t="str">
            <v>3574-EKS</v>
          </cell>
          <cell r="H124" t="str">
            <v>CSCHCO03</v>
          </cell>
        </row>
        <row r="125">
          <cell r="B125" t="str">
            <v>3574-EKS</v>
          </cell>
          <cell r="H125" t="str">
            <v>CSCHCO04</v>
          </cell>
        </row>
        <row r="126">
          <cell r="B126" t="str">
            <v>ThinkPad T400</v>
          </cell>
          <cell r="H126" t="str">
            <v>CSCHCO05</v>
          </cell>
        </row>
        <row r="127">
          <cell r="B127" t="str">
            <v>3598-CN9</v>
          </cell>
          <cell r="H127" t="str">
            <v>CSCHCO06</v>
          </cell>
        </row>
        <row r="128">
          <cell r="B128" t="str">
            <v>3269-A8S</v>
          </cell>
          <cell r="H128" t="str">
            <v>CSCHKI01</v>
          </cell>
        </row>
        <row r="129">
          <cell r="B129" t="str">
            <v>3269-A8S</v>
          </cell>
          <cell r="H129" t="str">
            <v>CSCHKI02</v>
          </cell>
        </row>
        <row r="130">
          <cell r="B130" t="str">
            <v>3269-A8S</v>
          </cell>
          <cell r="H130" t="str">
            <v>CSCHKI03</v>
          </cell>
        </row>
        <row r="131">
          <cell r="B131" t="str">
            <v>7303-A88</v>
          </cell>
          <cell r="H131" t="str">
            <v>CSCHSD01</v>
          </cell>
        </row>
        <row r="132">
          <cell r="B132" t="str">
            <v>4518-E4S</v>
          </cell>
          <cell r="H132" t="str">
            <v>CBCHCO01</v>
          </cell>
        </row>
        <row r="133">
          <cell r="B133" t="str">
            <v>4518-E4S</v>
          </cell>
          <cell r="H133" t="str">
            <v>CBCHKI01</v>
          </cell>
        </row>
        <row r="134">
          <cell r="B134" t="str">
            <v>4518-E4S</v>
          </cell>
          <cell r="H134" t="str">
            <v>CBCHSD01</v>
          </cell>
        </row>
        <row r="135">
          <cell r="B135" t="str">
            <v>4518-E4S</v>
          </cell>
          <cell r="H135" t="str">
            <v>BACHCO01</v>
          </cell>
        </row>
        <row r="136">
          <cell r="B136" t="str">
            <v>7303-A88</v>
          </cell>
          <cell r="H136" t="str">
            <v>BACHCO02</v>
          </cell>
        </row>
        <row r="137">
          <cell r="B137" t="str">
            <v>4518-E4S</v>
          </cell>
          <cell r="H137" t="str">
            <v>BACHKI01</v>
          </cell>
        </row>
        <row r="138">
          <cell r="B138" t="str">
            <v>4518-E4S</v>
          </cell>
          <cell r="H138" t="str">
            <v>BACHKI02</v>
          </cell>
        </row>
        <row r="139">
          <cell r="B139" t="str">
            <v>4518-E4S</v>
          </cell>
          <cell r="H139" t="str">
            <v>BACHKI03</v>
          </cell>
        </row>
        <row r="140">
          <cell r="B140" t="str">
            <v>4518-E4S</v>
          </cell>
          <cell r="H140" t="str">
            <v>BACHSD01</v>
          </cell>
        </row>
        <row r="141">
          <cell r="B141" t="str">
            <v>4518-E4S</v>
          </cell>
          <cell r="H141" t="str">
            <v>BQCHCO01</v>
          </cell>
        </row>
        <row r="142">
          <cell r="B142" t="str">
            <v>4518-E4S</v>
          </cell>
          <cell r="H142" t="str">
            <v>BQCHCO02</v>
          </cell>
        </row>
        <row r="143">
          <cell r="B143" t="str">
            <v>4518-E4S</v>
          </cell>
          <cell r="H143" t="str">
            <v>BQCHKI01</v>
          </cell>
        </row>
        <row r="144">
          <cell r="B144" t="str">
            <v>4518-E4S</v>
          </cell>
          <cell r="H144" t="str">
            <v>BQCHKI02</v>
          </cell>
        </row>
        <row r="145">
          <cell r="B145" t="str">
            <v>4518-E4S</v>
          </cell>
          <cell r="H145" t="str">
            <v>BQCHSD01</v>
          </cell>
        </row>
        <row r="146">
          <cell r="B146" t="str">
            <v>3269-A8S</v>
          </cell>
          <cell r="H146" t="str">
            <v>MBCHCO01</v>
          </cell>
        </row>
        <row r="147">
          <cell r="B147" t="str">
            <v>6072-E64</v>
          </cell>
          <cell r="H147" t="str">
            <v>MBCHKI01</v>
          </cell>
        </row>
        <row r="148">
          <cell r="B148" t="str">
            <v>6072-E64</v>
          </cell>
          <cell r="H148" t="str">
            <v>MBCHSD01</v>
          </cell>
        </row>
        <row r="149">
          <cell r="B149" t="str">
            <v>4518-E4S</v>
          </cell>
          <cell r="H149" t="str">
            <v>VLCHCO01</v>
          </cell>
        </row>
        <row r="150">
          <cell r="B150" t="str">
            <v>4518-E4S</v>
          </cell>
          <cell r="H150" t="str">
            <v>VLCHKI01</v>
          </cell>
        </row>
        <row r="151">
          <cell r="B151" t="str">
            <v>---</v>
          </cell>
        </row>
        <row r="152">
          <cell r="B152" t="str">
            <v>ThinkPad E430</v>
          </cell>
          <cell r="H152" t="str">
            <v>CGCHAR01</v>
          </cell>
        </row>
        <row r="153">
          <cell r="B153" t="str">
            <v>3598-CN9</v>
          </cell>
          <cell r="H153" t="str">
            <v>CGCHAR02</v>
          </cell>
        </row>
        <row r="154">
          <cell r="B154" t="str">
            <v>3598-CN9</v>
          </cell>
          <cell r="H154" t="str">
            <v>CGCHAR03</v>
          </cell>
        </row>
        <row r="155">
          <cell r="B155" t="str">
            <v>3598-CN9</v>
          </cell>
          <cell r="H155" t="str">
            <v>CGCHAR04</v>
          </cell>
        </row>
        <row r="156">
          <cell r="B156" t="str">
            <v>4518-E4S</v>
          </cell>
          <cell r="H156" t="str">
            <v>CGCHAR05</v>
          </cell>
        </row>
        <row r="157">
          <cell r="B157" t="str">
            <v>3269-A8S</v>
          </cell>
          <cell r="H157" t="str">
            <v>CGCHAR06</v>
          </cell>
        </row>
        <row r="158">
          <cell r="B158" t="str">
            <v>3269-A8S</v>
          </cell>
          <cell r="H158" t="str">
            <v>CGCHAR07</v>
          </cell>
        </row>
        <row r="159">
          <cell r="B159" t="str">
            <v>7303-A88</v>
          </cell>
          <cell r="H159" t="str">
            <v>CGCHAR08</v>
          </cell>
        </row>
        <row r="160">
          <cell r="B160" t="str">
            <v>7303-A88</v>
          </cell>
          <cell r="H160" t="str">
            <v>CGCHAR09</v>
          </cell>
        </row>
        <row r="161">
          <cell r="B161" t="str">
            <v>7303-A88</v>
          </cell>
          <cell r="H161" t="str">
            <v>CGCHAR10</v>
          </cell>
        </row>
        <row r="162">
          <cell r="B162" t="str">
            <v>ThinkPad T400</v>
          </cell>
          <cell r="H162" t="str">
            <v>CGCHAR11</v>
          </cell>
        </row>
        <row r="163">
          <cell r="B163" t="str">
            <v>7303-A88</v>
          </cell>
          <cell r="H163" t="str">
            <v>CGCHAR12</v>
          </cell>
        </row>
        <row r="164">
          <cell r="B164" t="str">
            <v>ThinkPad T61D</v>
          </cell>
          <cell r="H164" t="str">
            <v>CGCHAR13</v>
          </cell>
        </row>
        <row r="165">
          <cell r="B165" t="str">
            <v>ThinkPad T420</v>
          </cell>
          <cell r="H165" t="str">
            <v>CGCHAR14</v>
          </cell>
        </row>
        <row r="166">
          <cell r="B166" t="str">
            <v>6072-E64</v>
          </cell>
          <cell r="H166" t="str">
            <v>CGCHAR15</v>
          </cell>
        </row>
        <row r="167">
          <cell r="B167" t="str">
            <v>3598-CN9</v>
          </cell>
          <cell r="H167" t="str">
            <v>CGCHAR16</v>
          </cell>
        </row>
        <row r="168">
          <cell r="B168" t="str">
            <v>3269-A8S</v>
          </cell>
          <cell r="H168" t="str">
            <v>CGCHAR17</v>
          </cell>
        </row>
        <row r="169">
          <cell r="B169" t="str">
            <v>3269-A8S</v>
          </cell>
          <cell r="H169" t="str">
            <v>CGCHAR18</v>
          </cell>
        </row>
        <row r="170">
          <cell r="B170" t="str">
            <v>6072-E64</v>
          </cell>
          <cell r="H170" t="str">
            <v>CGCHAR19</v>
          </cell>
        </row>
        <row r="171">
          <cell r="B171" t="str">
            <v>7303-A88</v>
          </cell>
          <cell r="H171" t="str">
            <v>CGCHAR20</v>
          </cell>
        </row>
        <row r="172">
          <cell r="B172" t="str">
            <v>3269-A8S</v>
          </cell>
          <cell r="H172" t="str">
            <v>CGCHAR21</v>
          </cell>
        </row>
        <row r="173">
          <cell r="B173" t="str">
            <v>3269-A8S</v>
          </cell>
          <cell r="H173" t="str">
            <v>CGCHAR22</v>
          </cell>
        </row>
        <row r="174">
          <cell r="B174" t="str">
            <v>3269-A8S</v>
          </cell>
          <cell r="H174" t="str">
            <v>CGCHAR23</v>
          </cell>
        </row>
        <row r="175">
          <cell r="B175" t="str">
            <v>7303-A88</v>
          </cell>
          <cell r="H175" t="str">
            <v>CGCHAR24</v>
          </cell>
        </row>
        <row r="176">
          <cell r="B176" t="str">
            <v>ThinkPad T420</v>
          </cell>
          <cell r="H176" t="str">
            <v>CGCHAR25</v>
          </cell>
        </row>
        <row r="177">
          <cell r="B177" t="str">
            <v>3269-A8S</v>
          </cell>
          <cell r="H177" t="str">
            <v>CGCHAR26</v>
          </cell>
        </row>
        <row r="178">
          <cell r="B178" t="str">
            <v>4518-E4S</v>
          </cell>
          <cell r="H178" t="str">
            <v>CGCHAR27</v>
          </cell>
        </row>
        <row r="179">
          <cell r="B179" t="str">
            <v>6072-E64</v>
          </cell>
          <cell r="H179" t="str">
            <v>CGCHAR28</v>
          </cell>
        </row>
        <row r="180">
          <cell r="B180" t="str">
            <v>4518-E4S</v>
          </cell>
          <cell r="H180" t="str">
            <v>CSCHAR01</v>
          </cell>
        </row>
        <row r="181">
          <cell r="B181" t="str">
            <v>7303-A88</v>
          </cell>
          <cell r="H181" t="str">
            <v>CSCHAR02</v>
          </cell>
        </row>
        <row r="182">
          <cell r="B182" t="str">
            <v>7303-A88</v>
          </cell>
          <cell r="H182" t="str">
            <v>CSCHAR03</v>
          </cell>
        </row>
        <row r="183">
          <cell r="B183" t="str">
            <v>7303-A88</v>
          </cell>
          <cell r="H183" t="str">
            <v>CSCHAR04</v>
          </cell>
        </row>
        <row r="184">
          <cell r="B184" t="str">
            <v>7303-A88</v>
          </cell>
          <cell r="H184" t="str">
            <v>CSCHAR05</v>
          </cell>
        </row>
        <row r="185">
          <cell r="B185" t="str">
            <v>4518-E4S</v>
          </cell>
          <cell r="H185" t="str">
            <v>CBCHAR01</v>
          </cell>
        </row>
        <row r="186">
          <cell r="B186" t="str">
            <v>4518-E4S</v>
          </cell>
          <cell r="H186" t="str">
            <v>BACHAR01</v>
          </cell>
        </row>
        <row r="187">
          <cell r="B187" t="str">
            <v>4518-E4S</v>
          </cell>
          <cell r="H187" t="str">
            <v>BACHAR02</v>
          </cell>
        </row>
        <row r="188">
          <cell r="B188" t="str">
            <v>7303-A88</v>
          </cell>
          <cell r="H188" t="str">
            <v>MBCHAR01</v>
          </cell>
        </row>
        <row r="189">
          <cell r="B189" t="str">
            <v>6072-E64</v>
          </cell>
          <cell r="H189" t="str">
            <v>MBCHAR02</v>
          </cell>
        </row>
        <row r="190">
          <cell r="B190" t="str">
            <v>3269-A8S</v>
          </cell>
          <cell r="H190" t="str">
            <v>MBCHAR03</v>
          </cell>
        </row>
        <row r="191">
          <cell r="B191" t="str">
            <v>3269-A8S</v>
          </cell>
          <cell r="H191" t="str">
            <v>MBCHAR04</v>
          </cell>
        </row>
        <row r="192">
          <cell r="B192" t="str">
            <v>3269-A8S</v>
          </cell>
          <cell r="H192" t="str">
            <v>MTCHAR01</v>
          </cell>
        </row>
        <row r="193">
          <cell r="B193" t="str">
            <v>7303-A88</v>
          </cell>
          <cell r="H193" t="str">
            <v>MTCHAR02</v>
          </cell>
        </row>
        <row r="194">
          <cell r="B194" t="str">
            <v>---</v>
          </cell>
        </row>
        <row r="195">
          <cell r="B195" t="str">
            <v>ThinkPad T400</v>
          </cell>
          <cell r="H195" t="str">
            <v>CGCHSS01</v>
          </cell>
        </row>
        <row r="196">
          <cell r="B196" t="str">
            <v>ThinkPad E430</v>
          </cell>
          <cell r="H196" t="str">
            <v>CGCHSS02</v>
          </cell>
        </row>
        <row r="197">
          <cell r="B197" t="str">
            <v>Thinkpad T400</v>
          </cell>
          <cell r="H197" t="str">
            <v>CGCHSS03</v>
          </cell>
        </row>
        <row r="198">
          <cell r="B198" t="str">
            <v>3598-CN9</v>
          </cell>
          <cell r="H198" t="str">
            <v>CGCHSS04</v>
          </cell>
        </row>
        <row r="199">
          <cell r="B199" t="str">
            <v>ThinkPad E430</v>
          </cell>
          <cell r="H199" t="str">
            <v>CGCHSS05</v>
          </cell>
        </row>
        <row r="200">
          <cell r="B200" t="str">
            <v>3598-CN9</v>
          </cell>
          <cell r="H200" t="str">
            <v>CGCHSS06</v>
          </cell>
        </row>
        <row r="201">
          <cell r="B201" t="str">
            <v>3598-CN9</v>
          </cell>
          <cell r="H201" t="str">
            <v>CGCHSS07</v>
          </cell>
        </row>
        <row r="202">
          <cell r="B202" t="str">
            <v>3598-CN9</v>
          </cell>
          <cell r="H202" t="str">
            <v>CGCHSS08</v>
          </cell>
        </row>
        <row r="203">
          <cell r="B203" t="str">
            <v>3598-CN9</v>
          </cell>
          <cell r="H203" t="str">
            <v>CGCHSS09</v>
          </cell>
        </row>
        <row r="204">
          <cell r="B204" t="str">
            <v>4518-E4S</v>
          </cell>
          <cell r="H204" t="str">
            <v>CGCHSS10</v>
          </cell>
        </row>
        <row r="205">
          <cell r="B205" t="str">
            <v>4518-E4S</v>
          </cell>
          <cell r="H205" t="str">
            <v>CGCHSS11</v>
          </cell>
        </row>
        <row r="206">
          <cell r="B206" t="str">
            <v>3269-A8S</v>
          </cell>
          <cell r="H206" t="str">
            <v>CGCHSS12</v>
          </cell>
        </row>
        <row r="207">
          <cell r="B207" t="str">
            <v>7303-A88</v>
          </cell>
          <cell r="H207" t="str">
            <v>CGCHSS13</v>
          </cell>
        </row>
        <row r="208">
          <cell r="B208" t="str">
            <v>3269-A8S</v>
          </cell>
          <cell r="H208" t="str">
            <v>CGCHSS14</v>
          </cell>
        </row>
        <row r="209">
          <cell r="B209" t="str">
            <v>7303-A88</v>
          </cell>
          <cell r="H209" t="str">
            <v>CGCHSS15</v>
          </cell>
        </row>
        <row r="210">
          <cell r="B210" t="str">
            <v>3269-A8S</v>
          </cell>
          <cell r="H210" t="str">
            <v>CGCHSS16</v>
          </cell>
        </row>
        <row r="211">
          <cell r="B211" t="str">
            <v>3269-A8S</v>
          </cell>
          <cell r="H211" t="str">
            <v>CGCHSS17</v>
          </cell>
        </row>
        <row r="212">
          <cell r="B212" t="str">
            <v>3269-A8S</v>
          </cell>
          <cell r="H212" t="str">
            <v>CGCHSS18</v>
          </cell>
        </row>
        <row r="213">
          <cell r="B213" t="str">
            <v>3598-CN9</v>
          </cell>
          <cell r="H213" t="str">
            <v>CGCHSS19</v>
          </cell>
        </row>
        <row r="214">
          <cell r="B214" t="str">
            <v>3269-A8S</v>
          </cell>
          <cell r="H214" t="str">
            <v>CGCHSS20</v>
          </cell>
        </row>
        <row r="215">
          <cell r="B215" t="str">
            <v>7303-A88</v>
          </cell>
          <cell r="H215" t="str">
            <v>CGCHSS21</v>
          </cell>
        </row>
        <row r="216">
          <cell r="B216" t="str">
            <v>3269-A8S</v>
          </cell>
          <cell r="H216" t="str">
            <v>CGCHSS22</v>
          </cell>
        </row>
        <row r="217">
          <cell r="B217" t="str">
            <v>7303-A88</v>
          </cell>
          <cell r="H217" t="str">
            <v>MTCHSS01</v>
          </cell>
        </row>
        <row r="218">
          <cell r="B218" t="str">
            <v>7303-A88</v>
          </cell>
          <cell r="H218" t="str">
            <v>MTCHSS02</v>
          </cell>
        </row>
        <row r="219">
          <cell r="B219" t="str">
            <v>3269-A8S</v>
          </cell>
          <cell r="H219" t="str">
            <v>MTCHSS03</v>
          </cell>
        </row>
        <row r="220">
          <cell r="B220" t="str">
            <v>3269-A8S</v>
          </cell>
          <cell r="H220" t="str">
            <v>MTCHSS04</v>
          </cell>
        </row>
        <row r="221">
          <cell r="B221" t="str">
            <v>3269-A8S</v>
          </cell>
          <cell r="H221" t="str">
            <v>MTCHSS05</v>
          </cell>
        </row>
        <row r="222">
          <cell r="B222" t="str">
            <v>3269-A8S</v>
          </cell>
          <cell r="H222" t="str">
            <v>MTCHSS06</v>
          </cell>
        </row>
        <row r="223">
          <cell r="B223" t="str">
            <v>3269-A8S</v>
          </cell>
          <cell r="H223" t="str">
            <v>MTCHSS07</v>
          </cell>
        </row>
        <row r="224">
          <cell r="B224" t="str">
            <v>3269-A8S</v>
          </cell>
          <cell r="H224" t="str">
            <v>MTCHSS08</v>
          </cell>
        </row>
        <row r="225">
          <cell r="B225" t="str">
            <v>3269-A8S</v>
          </cell>
          <cell r="H225" t="str">
            <v>MTCHSS09</v>
          </cell>
        </row>
        <row r="226">
          <cell r="B226" t="str">
            <v>7303-A88</v>
          </cell>
          <cell r="H226" t="str">
            <v>MTCHSS10</v>
          </cell>
        </row>
        <row r="227">
          <cell r="B227" t="str">
            <v>3269-A8S</v>
          </cell>
          <cell r="H227" t="str">
            <v>MTCHSS11</v>
          </cell>
        </row>
        <row r="228">
          <cell r="B228" t="str">
            <v>3269-A8S</v>
          </cell>
          <cell r="H228" t="str">
            <v>MTCHSS12</v>
          </cell>
        </row>
        <row r="229">
          <cell r="B229" t="str">
            <v>7269-E1S</v>
          </cell>
          <cell r="H229" t="str">
            <v>MTCHSS13</v>
          </cell>
        </row>
        <row r="230">
          <cell r="B230" t="str">
            <v>7303-A88</v>
          </cell>
          <cell r="H230" t="str">
            <v>MTCHSS14</v>
          </cell>
        </row>
        <row r="233">
          <cell r="F233">
            <v>10</v>
          </cell>
        </row>
        <row r="234">
          <cell r="F234">
            <v>10</v>
          </cell>
        </row>
        <row r="236">
          <cell r="F236">
            <v>105</v>
          </cell>
        </row>
        <row r="237">
          <cell r="F237">
            <v>85</v>
          </cell>
        </row>
        <row r="245">
          <cell r="E245">
            <v>5440</v>
          </cell>
          <cell r="F245" t="str">
            <v>PCSHDHD1</v>
          </cell>
        </row>
        <row r="246">
          <cell r="E246" t="str">
            <v>E250</v>
          </cell>
          <cell r="F246" t="str">
            <v xml:space="preserve">PCSHDHL1 </v>
          </cell>
        </row>
        <row r="247">
          <cell r="E247" t="str">
            <v>P3005n</v>
          </cell>
          <cell r="F247" t="str">
            <v>PCSHDHL2</v>
          </cell>
        </row>
        <row r="248">
          <cell r="E248" t="str">
            <v>FX-890</v>
          </cell>
          <cell r="F248" t="str">
            <v>PCSHDHM1</v>
          </cell>
        </row>
        <row r="250">
          <cell r="E250" t="str">
            <v>P2055dn</v>
          </cell>
          <cell r="F250" t="str">
            <v>PCGHALL1</v>
          </cell>
        </row>
        <row r="251">
          <cell r="E251" t="str">
            <v>P2015dn</v>
          </cell>
          <cell r="F251" t="str">
            <v>PMTHALL1</v>
          </cell>
        </row>
        <row r="253">
          <cell r="E253">
            <v>8600</v>
          </cell>
          <cell r="F253" t="str">
            <v>PCGHCGD1</v>
          </cell>
        </row>
        <row r="254">
          <cell r="E254" t="str">
            <v>T654</v>
          </cell>
          <cell r="F254" t="str">
            <v>PCGHCGL1</v>
          </cell>
        </row>
        <row r="255">
          <cell r="E255" t="str">
            <v>LQ-2070</v>
          </cell>
          <cell r="F255" t="str">
            <v>PCGHCGM1</v>
          </cell>
        </row>
        <row r="257">
          <cell r="E257" t="str">
            <v>CX9300f</v>
          </cell>
          <cell r="F257" t="str">
            <v>PCGHATD1</v>
          </cell>
        </row>
        <row r="258">
          <cell r="E258">
            <v>8100</v>
          </cell>
          <cell r="F258" t="str">
            <v>PCGHATD2</v>
          </cell>
        </row>
        <row r="259">
          <cell r="E259">
            <v>5560</v>
          </cell>
          <cell r="F259" t="str">
            <v>PMTHATD1</v>
          </cell>
        </row>
        <row r="260">
          <cell r="E260">
            <v>100</v>
          </cell>
          <cell r="F260" t="str">
            <v>PCG-S/N</v>
          </cell>
        </row>
        <row r="262">
          <cell r="E262">
            <v>8600</v>
          </cell>
          <cell r="F262" t="str">
            <v>PMTHMAD1</v>
          </cell>
        </row>
        <row r="263">
          <cell r="E263" t="str">
            <v>P2055dn</v>
          </cell>
          <cell r="F263" t="str">
            <v>PMTHMAL2</v>
          </cell>
        </row>
        <row r="265">
          <cell r="E265">
            <v>3550</v>
          </cell>
          <cell r="F265" t="str">
            <v>PCGHUSD1</v>
          </cell>
        </row>
        <row r="266">
          <cell r="E266" t="str">
            <v>DFX-9000</v>
          </cell>
          <cell r="F266" t="str">
            <v>PCGHUSM1</v>
          </cell>
        </row>
        <row r="268">
          <cell r="E268" t="str">
            <v>T654</v>
          </cell>
          <cell r="F268" t="str">
            <v>PCGHMEL1</v>
          </cell>
        </row>
        <row r="269">
          <cell r="E269" t="str">
            <v>P2055dn</v>
          </cell>
          <cell r="F269" t="str">
            <v>PCGHMEL2</v>
          </cell>
        </row>
        <row r="270">
          <cell r="E270" t="str">
            <v>X656</v>
          </cell>
          <cell r="F270" t="str">
            <v>PCGHMEL3</v>
          </cell>
        </row>
        <row r="271">
          <cell r="E271" t="str">
            <v>M401</v>
          </cell>
          <cell r="F271" t="str">
            <v>PCGHMEL4</v>
          </cell>
        </row>
        <row r="273">
          <cell r="E273" t="str">
            <v>MF4770N</v>
          </cell>
          <cell r="F273" t="str">
            <v>PMTHMML1</v>
          </cell>
        </row>
        <row r="274">
          <cell r="E274" t="str">
            <v>DFX-9000</v>
          </cell>
          <cell r="F274" t="str">
            <v>PMTHMMM1</v>
          </cell>
        </row>
        <row r="276">
          <cell r="E276" t="str">
            <v>P2055dn</v>
          </cell>
          <cell r="F276" t="str">
            <v>PMTHAGL1</v>
          </cell>
        </row>
        <row r="277">
          <cell r="E277" t="str">
            <v>FX-890</v>
          </cell>
          <cell r="F277" t="str">
            <v>PBJHAGM1</v>
          </cell>
        </row>
        <row r="278">
          <cell r="E278" t="str">
            <v>P2055dn</v>
          </cell>
          <cell r="F278" t="str">
            <v>PCLHAGL1</v>
          </cell>
        </row>
        <row r="279">
          <cell r="E279" t="str">
            <v>FX-890</v>
          </cell>
          <cell r="F279" t="str">
            <v>PCLACHM1</v>
          </cell>
        </row>
        <row r="280">
          <cell r="E280">
            <v>8500</v>
          </cell>
          <cell r="F280" t="str">
            <v>PCLACHD1</v>
          </cell>
        </row>
        <row r="281">
          <cell r="E281" t="str">
            <v>P2055dn</v>
          </cell>
          <cell r="F281" t="str">
            <v>PBJACHL1</v>
          </cell>
        </row>
        <row r="282">
          <cell r="E282" t="str">
            <v>FX-890</v>
          </cell>
          <cell r="F282" t="str">
            <v>PBJACHM1</v>
          </cell>
        </row>
        <row r="283">
          <cell r="E283">
            <v>8600</v>
          </cell>
          <cell r="F283" t="str">
            <v>PQBHAGD1</v>
          </cell>
        </row>
        <row r="284">
          <cell r="E284" t="str">
            <v>FX-890</v>
          </cell>
          <cell r="F284" t="str">
            <v>PQBHAGM1</v>
          </cell>
        </row>
        <row r="285">
          <cell r="E285" t="str">
            <v>M401</v>
          </cell>
          <cell r="F285" t="str">
            <v xml:space="preserve">PQBHSSL1 </v>
          </cell>
        </row>
        <row r="286">
          <cell r="E286" t="str">
            <v>FX-890</v>
          </cell>
          <cell r="F286" t="str">
            <v>PQBHARM1</v>
          </cell>
        </row>
        <row r="287">
          <cell r="E287" t="str">
            <v>FX-890</v>
          </cell>
          <cell r="F287" t="str">
            <v>PQBHARM2</v>
          </cell>
        </row>
        <row r="289">
          <cell r="E289" t="str">
            <v>M401</v>
          </cell>
          <cell r="F289" t="str">
            <v>PCSHCOL1</v>
          </cell>
        </row>
        <row r="290">
          <cell r="E290" t="str">
            <v>P2055dn</v>
          </cell>
          <cell r="F290" t="str">
            <v>PCSHCOL2</v>
          </cell>
        </row>
        <row r="291">
          <cell r="E291" t="str">
            <v>FX-890</v>
          </cell>
          <cell r="F291" t="str">
            <v>PCSHCOM1</v>
          </cell>
        </row>
        <row r="292">
          <cell r="E292" t="str">
            <v>M2727</v>
          </cell>
          <cell r="F292" t="str">
            <v>PCBHCOL1</v>
          </cell>
        </row>
        <row r="293">
          <cell r="E293" t="str">
            <v>FX-890</v>
          </cell>
          <cell r="F293" t="str">
            <v>PCBHCOM1</v>
          </cell>
        </row>
        <row r="294">
          <cell r="E294" t="str">
            <v>FX-890</v>
          </cell>
          <cell r="F294" t="str">
            <v>PBAHCOM1</v>
          </cell>
        </row>
        <row r="295">
          <cell r="E295" t="str">
            <v>FX-890</v>
          </cell>
          <cell r="F295" t="str">
            <v>PMBHCOM1</v>
          </cell>
        </row>
        <row r="296">
          <cell r="E296" t="str">
            <v>4180c</v>
          </cell>
          <cell r="F296" t="str">
            <v>PMBHCOD1</v>
          </cell>
        </row>
        <row r="298">
          <cell r="E298" t="str">
            <v>CX9300f</v>
          </cell>
          <cell r="F298" t="str">
            <v>PCGHARD1</v>
          </cell>
        </row>
        <row r="299">
          <cell r="E299">
            <v>8600</v>
          </cell>
          <cell r="F299" t="str">
            <v>PCGHARD2</v>
          </cell>
        </row>
        <row r="300">
          <cell r="E300" t="str">
            <v>P2015dn</v>
          </cell>
          <cell r="F300" t="str">
            <v>PCGHARL1</v>
          </cell>
        </row>
        <row r="301">
          <cell r="E301" t="str">
            <v>FX-890</v>
          </cell>
          <cell r="F301" t="str">
            <v>PCGHARM1</v>
          </cell>
        </row>
        <row r="302">
          <cell r="E302" t="str">
            <v>FX-890</v>
          </cell>
          <cell r="F302" t="str">
            <v>PCGHARM2</v>
          </cell>
        </row>
        <row r="303">
          <cell r="E303" t="str">
            <v>ZxP8</v>
          </cell>
          <cell r="F303" t="str">
            <v>PCGHART1</v>
          </cell>
        </row>
        <row r="304">
          <cell r="E304" t="str">
            <v>Z4M400</v>
          </cell>
          <cell r="F304" t="str">
            <v>PCGHART2</v>
          </cell>
        </row>
        <row r="306">
          <cell r="E306" t="str">
            <v>X656</v>
          </cell>
          <cell r="F306" t="str">
            <v>PCGHSSL1</v>
          </cell>
        </row>
        <row r="307">
          <cell r="E307" t="str">
            <v>P2055dn</v>
          </cell>
          <cell r="F307" t="str">
            <v>PCGHSSL2</v>
          </cell>
        </row>
        <row r="308">
          <cell r="E308" t="str">
            <v>X656</v>
          </cell>
          <cell r="F308" t="str">
            <v>PCGHSSL3</v>
          </cell>
        </row>
        <row r="309">
          <cell r="E309" t="str">
            <v>845c</v>
          </cell>
          <cell r="F309" t="str">
            <v>PMTHSSD1</v>
          </cell>
        </row>
        <row r="310">
          <cell r="E310" t="str">
            <v>P2055dn</v>
          </cell>
          <cell r="F310" t="str">
            <v>PMTHSSL1</v>
          </cell>
        </row>
        <row r="311">
          <cell r="E311" t="str">
            <v>P2055dn</v>
          </cell>
          <cell r="F311" t="str">
            <v>PMTHSSL2</v>
          </cell>
        </row>
        <row r="312">
          <cell r="E312" t="str">
            <v>X464</v>
          </cell>
          <cell r="F312" t="str">
            <v>PMTHSSL3</v>
          </cell>
        </row>
        <row r="313">
          <cell r="E313" t="str">
            <v>P2055dn</v>
          </cell>
          <cell r="F313" t="str">
            <v>PMTHSSL4</v>
          </cell>
        </row>
        <row r="317">
          <cell r="D317">
            <v>14</v>
          </cell>
        </row>
        <row r="318">
          <cell r="D318">
            <v>26</v>
          </cell>
        </row>
        <row r="319">
          <cell r="D319">
            <v>16</v>
          </cell>
        </row>
        <row r="320">
          <cell r="D320">
            <v>2</v>
          </cell>
        </row>
      </sheetData>
      <sheetData sheetId="1">
        <row r="16">
          <cell r="F16">
            <v>6</v>
          </cell>
        </row>
      </sheetData>
      <sheetData sheetId="2">
        <row r="13">
          <cell r="E13">
            <v>3</v>
          </cell>
        </row>
      </sheetData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  <sheetName val="Servidores Virtuales"/>
      <sheetName val="CDB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CSFIDF01</v>
          </cell>
        </row>
        <row r="7">
          <cell r="B7" t="str">
            <v>---</v>
          </cell>
        </row>
        <row r="8">
          <cell r="B8" t="str">
            <v>ThinkPad T430</v>
          </cell>
          <cell r="H8" t="str">
            <v>CSFICF01</v>
          </cell>
        </row>
        <row r="10">
          <cell r="B10" t="str">
            <v>ThinkPad T400</v>
          </cell>
          <cell r="H10" t="str">
            <v>CGFICH01</v>
          </cell>
        </row>
        <row r="11">
          <cell r="B11" t="str">
            <v>---</v>
          </cell>
        </row>
        <row r="12">
          <cell r="B12" t="str">
            <v>ThinkPad E430</v>
          </cell>
          <cell r="H12" t="str">
            <v>CGFIAG01</v>
          </cell>
        </row>
        <row r="13">
          <cell r="B13" t="str">
            <v>ThinkPad T400</v>
          </cell>
          <cell r="H13" t="str">
            <v>CGFIAG02</v>
          </cell>
        </row>
        <row r="14">
          <cell r="B14" t="str">
            <v>4518-E4S</v>
          </cell>
          <cell r="H14" t="str">
            <v>CGFIAG03</v>
          </cell>
        </row>
        <row r="15">
          <cell r="B15" t="str">
            <v>3598-AH3</v>
          </cell>
          <cell r="H15" t="str">
            <v>CGFIAG04</v>
          </cell>
        </row>
        <row r="16">
          <cell r="B16" t="str">
            <v>7303-A88</v>
          </cell>
          <cell r="H16" t="str">
            <v>CGFIAG05</v>
          </cell>
        </row>
        <row r="17">
          <cell r="B17" t="str">
            <v>4518-E4S</v>
          </cell>
          <cell r="H17" t="str">
            <v>MTFIAG01</v>
          </cell>
        </row>
        <row r="18">
          <cell r="B18" t="str">
            <v>3269-A8S</v>
          </cell>
          <cell r="H18" t="str">
            <v>MTFIAG02</v>
          </cell>
        </row>
        <row r="19">
          <cell r="B19" t="str">
            <v>7303-A88</v>
          </cell>
          <cell r="H19" t="str">
            <v>MTFIAG03</v>
          </cell>
        </row>
        <row r="20">
          <cell r="B20" t="str">
            <v>3269-A8S</v>
          </cell>
          <cell r="H20" t="str">
            <v>MTFIAG04</v>
          </cell>
        </row>
        <row r="21">
          <cell r="B21" t="str">
            <v>3269-A8S</v>
          </cell>
          <cell r="H21" t="str">
            <v>MTFIAG05</v>
          </cell>
        </row>
        <row r="22">
          <cell r="B22" t="str">
            <v>3269-A8S</v>
          </cell>
          <cell r="H22" t="str">
            <v>MTFIAG06</v>
          </cell>
        </row>
        <row r="23">
          <cell r="B23" t="str">
            <v>3269-A8S</v>
          </cell>
          <cell r="H23" t="str">
            <v>MTFIAG07</v>
          </cell>
        </row>
        <row r="24">
          <cell r="B24" t="str">
            <v>3269-A8S</v>
          </cell>
          <cell r="H24" t="str">
            <v>MTFIAG08</v>
          </cell>
        </row>
        <row r="25">
          <cell r="B25" t="str">
            <v>3269-A8S</v>
          </cell>
          <cell r="H25" t="str">
            <v>MTFIAG09</v>
          </cell>
        </row>
        <row r="26">
          <cell r="B26" t="str">
            <v>3269-A8S</v>
          </cell>
          <cell r="H26" t="str">
            <v>MTFIAG10</v>
          </cell>
        </row>
        <row r="27">
          <cell r="B27" t="str">
            <v>---</v>
          </cell>
        </row>
        <row r="28">
          <cell r="B28" t="str">
            <v>ThinkPad E430</v>
          </cell>
          <cell r="H28" t="str">
            <v>CGFIAE01</v>
          </cell>
        </row>
        <row r="29">
          <cell r="B29" t="str">
            <v>3598-CN9</v>
          </cell>
          <cell r="H29" t="str">
            <v>CGFIAE02</v>
          </cell>
        </row>
        <row r="30">
          <cell r="B30" t="str">
            <v>3598-CN9</v>
          </cell>
          <cell r="H30" t="str">
            <v>CGFIAE03</v>
          </cell>
        </row>
        <row r="31">
          <cell r="B31" t="str">
            <v>3269-A8S</v>
          </cell>
          <cell r="H31" t="str">
            <v>CGFIAE04</v>
          </cell>
        </row>
        <row r="32">
          <cell r="B32" t="str">
            <v>3269-A8S</v>
          </cell>
          <cell r="H32" t="str">
            <v>CGFIAE05</v>
          </cell>
        </row>
        <row r="33">
          <cell r="B33" t="str">
            <v>3598-CN9</v>
          </cell>
          <cell r="H33" t="str">
            <v>CGFIAE06</v>
          </cell>
        </row>
        <row r="34">
          <cell r="B34" t="str">
            <v>7269-E1S</v>
          </cell>
          <cell r="H34" t="str">
            <v>CGFIAE07</v>
          </cell>
        </row>
        <row r="35">
          <cell r="B35" t="str">
            <v>3598-CN9</v>
          </cell>
          <cell r="H35" t="str">
            <v>CGFIAE08</v>
          </cell>
        </row>
        <row r="36">
          <cell r="B36" t="str">
            <v>3598-CN9</v>
          </cell>
          <cell r="H36" t="str">
            <v>CGFIAE09</v>
          </cell>
        </row>
        <row r="37">
          <cell r="B37" t="str">
            <v>3598-CN9</v>
          </cell>
          <cell r="H37" t="str">
            <v>CGFIAE10</v>
          </cell>
        </row>
        <row r="38">
          <cell r="B38" t="str">
            <v>3598-CN9</v>
          </cell>
          <cell r="H38" t="str">
            <v>CGFIAE11</v>
          </cell>
        </row>
        <row r="39">
          <cell r="B39" t="str">
            <v>3598-CN9</v>
          </cell>
          <cell r="H39" t="str">
            <v>CGFIAE12</v>
          </cell>
        </row>
        <row r="40">
          <cell r="B40" t="str">
            <v>7303-A88</v>
          </cell>
          <cell r="H40" t="str">
            <v>CGFIAE13</v>
          </cell>
        </row>
        <row r="41">
          <cell r="B41" t="str">
            <v>7303-A88</v>
          </cell>
          <cell r="H41" t="str">
            <v>CGFIAE14</v>
          </cell>
        </row>
        <row r="42">
          <cell r="B42" t="str">
            <v>3598-CN9</v>
          </cell>
          <cell r="H42" t="str">
            <v>CGFIAE15</v>
          </cell>
        </row>
        <row r="43">
          <cell r="B43" t="str">
            <v>3269-A8S</v>
          </cell>
          <cell r="H43" t="str">
            <v>MTFIAM01</v>
          </cell>
        </row>
        <row r="44">
          <cell r="B44" t="str">
            <v>3269-A8S</v>
          </cell>
          <cell r="H44" t="str">
            <v>MTFIAM02</v>
          </cell>
        </row>
        <row r="45">
          <cell r="B45" t="str">
            <v>3269-A8S</v>
          </cell>
          <cell r="H45" t="str">
            <v>MTFIAM03</v>
          </cell>
        </row>
        <row r="46">
          <cell r="B46" t="str">
            <v>7303-A88</v>
          </cell>
          <cell r="H46" t="str">
            <v>MTFIAM04</v>
          </cell>
        </row>
        <row r="47">
          <cell r="B47" t="str">
            <v>3269-A8S</v>
          </cell>
          <cell r="H47" t="str">
            <v>MTFIAM05</v>
          </cell>
        </row>
        <row r="48">
          <cell r="B48" t="str">
            <v>---</v>
          </cell>
        </row>
        <row r="49">
          <cell r="B49" t="str">
            <v>4518-E4S</v>
          </cell>
          <cell r="H49" t="str">
            <v>CGFICC01</v>
          </cell>
        </row>
        <row r="50">
          <cell r="B50" t="str">
            <v>3598-CN9</v>
          </cell>
          <cell r="H50" t="str">
            <v>CGFICC02</v>
          </cell>
        </row>
        <row r="51">
          <cell r="B51" t="str">
            <v>4518-E4S</v>
          </cell>
          <cell r="H51" t="str">
            <v>CGFICC03</v>
          </cell>
        </row>
        <row r="52">
          <cell r="B52" t="str">
            <v>3598-CN9</v>
          </cell>
          <cell r="H52" t="str">
            <v>CGFICC04</v>
          </cell>
        </row>
        <row r="53">
          <cell r="B53" t="str">
            <v>7303-A88</v>
          </cell>
          <cell r="H53" t="str">
            <v>CGFICC05</v>
          </cell>
        </row>
        <row r="54">
          <cell r="B54" t="str">
            <v>3598-CN9</v>
          </cell>
          <cell r="H54" t="str">
            <v>CGFICC06</v>
          </cell>
        </row>
        <row r="55">
          <cell r="B55" t="str">
            <v>7303-A88</v>
          </cell>
          <cell r="H55" t="str">
            <v>CGFICC07</v>
          </cell>
        </row>
        <row r="56">
          <cell r="B56" t="str">
            <v>3269-A8S</v>
          </cell>
          <cell r="H56" t="str">
            <v>CGFICC08</v>
          </cell>
        </row>
        <row r="57">
          <cell r="B57" t="str">
            <v>7303-A88</v>
          </cell>
          <cell r="H57" t="str">
            <v>CGFICC09</v>
          </cell>
        </row>
        <row r="58">
          <cell r="B58" t="str">
            <v>7303-A88</v>
          </cell>
          <cell r="H58" t="str">
            <v>CGFICC10</v>
          </cell>
        </row>
        <row r="59">
          <cell r="B59" t="str">
            <v>7303-A88</v>
          </cell>
          <cell r="H59" t="str">
            <v>CGFICC11</v>
          </cell>
        </row>
        <row r="60">
          <cell r="B60" t="str">
            <v>7269-E1S</v>
          </cell>
          <cell r="H60" t="str">
            <v>CGFICC12</v>
          </cell>
        </row>
        <row r="61">
          <cell r="B61" t="str">
            <v>---</v>
          </cell>
        </row>
        <row r="62">
          <cell r="B62" t="str">
            <v>ThinkPad T430</v>
          </cell>
          <cell r="H62" t="str">
            <v>CSFIAC01</v>
          </cell>
        </row>
        <row r="63">
          <cell r="B63" t="str">
            <v>7303-A88</v>
          </cell>
          <cell r="H63" t="str">
            <v>CSFIAC02</v>
          </cell>
        </row>
        <row r="64">
          <cell r="B64" t="str">
            <v>3598-AH3</v>
          </cell>
          <cell r="H64" t="str">
            <v>CSFIAC03</v>
          </cell>
        </row>
        <row r="65">
          <cell r="B65" t="str">
            <v>ThinkPad T400</v>
          </cell>
          <cell r="H65" t="str">
            <v>CSFIAC04</v>
          </cell>
        </row>
        <row r="66">
          <cell r="B66" t="str">
            <v>3598-CN9</v>
          </cell>
          <cell r="H66" t="str">
            <v>CSFIAC05</v>
          </cell>
        </row>
        <row r="67">
          <cell r="B67" t="str">
            <v>---</v>
          </cell>
        </row>
        <row r="68">
          <cell r="B68" t="str">
            <v>ThinkPad T420</v>
          </cell>
          <cell r="H68" t="str">
            <v>CSFIAV01</v>
          </cell>
        </row>
        <row r="69">
          <cell r="B69" t="str">
            <v>3598-CN9</v>
          </cell>
          <cell r="H69" t="str">
            <v>CSFIAV02</v>
          </cell>
        </row>
        <row r="70">
          <cell r="B70" t="str">
            <v>3574-EKS</v>
          </cell>
          <cell r="H70" t="str">
            <v>CSFIAV03</v>
          </cell>
        </row>
        <row r="71">
          <cell r="B71" t="str">
            <v>3574-EKS</v>
          </cell>
          <cell r="H71" t="str">
            <v>CSFIAV04</v>
          </cell>
        </row>
        <row r="72">
          <cell r="B72" t="str">
            <v>3598-CN9</v>
          </cell>
          <cell r="H72" t="str">
            <v>CSFIAV05</v>
          </cell>
        </row>
        <row r="73">
          <cell r="B73" t="str">
            <v>---</v>
          </cell>
        </row>
        <row r="74">
          <cell r="B74" t="str">
            <v>3598-CN9</v>
          </cell>
          <cell r="H74" t="str">
            <v>CSFIAV08</v>
          </cell>
        </row>
        <row r="75">
          <cell r="B75" t="str">
            <v>3598-CN9</v>
          </cell>
          <cell r="H75" t="str">
            <v>CSFIAV09</v>
          </cell>
        </row>
        <row r="76">
          <cell r="B76" t="str">
            <v>3598-CN9</v>
          </cell>
          <cell r="H76" t="str">
            <v>CSFIAV10</v>
          </cell>
        </row>
        <row r="77">
          <cell r="B77" t="str">
            <v>3598-CN9</v>
          </cell>
          <cell r="H77" t="str">
            <v>CSFIAV11</v>
          </cell>
        </row>
        <row r="78">
          <cell r="B78" t="str">
            <v>3598-CN9</v>
          </cell>
          <cell r="H78" t="str">
            <v>CSFIAV12</v>
          </cell>
        </row>
        <row r="79">
          <cell r="B79" t="str">
            <v>3574-EKS</v>
          </cell>
          <cell r="H79" t="str">
            <v>CSFIAV13</v>
          </cell>
        </row>
        <row r="80">
          <cell r="B80" t="str">
            <v>3598-CN9</v>
          </cell>
          <cell r="H80" t="str">
            <v>CSFIAV14</v>
          </cell>
        </row>
        <row r="81">
          <cell r="B81" t="str">
            <v>3598-CN9</v>
          </cell>
          <cell r="H81" t="str">
            <v>CSFIAV15</v>
          </cell>
        </row>
        <row r="82">
          <cell r="B82" t="str">
            <v>3598-CN9</v>
          </cell>
          <cell r="H82" t="str">
            <v>CSFIAV16</v>
          </cell>
        </row>
        <row r="83">
          <cell r="B83" t="str">
            <v>4518-E4S</v>
          </cell>
          <cell r="H83" t="str">
            <v>CSFIAV17</v>
          </cell>
        </row>
        <row r="84">
          <cell r="B84" t="str">
            <v>---</v>
          </cell>
        </row>
        <row r="85">
          <cell r="B85" t="str">
            <v>4518-E4S</v>
          </cell>
          <cell r="H85" t="str">
            <v>CBFIAV01</v>
          </cell>
        </row>
        <row r="86">
          <cell r="B86" t="str">
            <v>4518-E4S</v>
          </cell>
          <cell r="H86" t="str">
            <v>CBFIAV02</v>
          </cell>
        </row>
        <row r="87">
          <cell r="B87" t="str">
            <v>4518-E4S</v>
          </cell>
          <cell r="H87" t="str">
            <v>CBFIAV03</v>
          </cell>
        </row>
        <row r="88">
          <cell r="B88" t="str">
            <v>4518-E4S</v>
          </cell>
          <cell r="H88" t="str">
            <v>CBFIAV04</v>
          </cell>
        </row>
        <row r="89">
          <cell r="B89" t="str">
            <v>4518-E4S</v>
          </cell>
          <cell r="H89" t="str">
            <v>CBFIAV05</v>
          </cell>
        </row>
        <row r="90">
          <cell r="B90" t="str">
            <v>7303-A88</v>
          </cell>
          <cell r="H90" t="str">
            <v>CBFIAV06</v>
          </cell>
        </row>
        <row r="91">
          <cell r="B91" t="str">
            <v>4518-E4S</v>
          </cell>
          <cell r="H91" t="str">
            <v>CBFIAV07</v>
          </cell>
        </row>
        <row r="92">
          <cell r="B92" t="str">
            <v>6072-E64</v>
          </cell>
          <cell r="H92" t="str">
            <v>CBFIAV08</v>
          </cell>
        </row>
        <row r="93">
          <cell r="B93" t="str">
            <v>6072-E64</v>
          </cell>
          <cell r="H93" t="str">
            <v>CBFIAV09</v>
          </cell>
        </row>
        <row r="94">
          <cell r="B94" t="str">
            <v>---</v>
          </cell>
        </row>
        <row r="95">
          <cell r="B95" t="str">
            <v>4518-E4S</v>
          </cell>
          <cell r="H95" t="str">
            <v>BAFIAV01</v>
          </cell>
        </row>
        <row r="96">
          <cell r="B96" t="str">
            <v>4518-E4S</v>
          </cell>
          <cell r="H96" t="str">
            <v>BAFIAV02</v>
          </cell>
        </row>
        <row r="97">
          <cell r="B97" t="str">
            <v>4518-E4S</v>
          </cell>
          <cell r="H97" t="str">
            <v>BAFIAV03</v>
          </cell>
        </row>
        <row r="98">
          <cell r="B98" t="str">
            <v>4518-E4S</v>
          </cell>
          <cell r="H98" t="str">
            <v>BAFIAV04</v>
          </cell>
        </row>
        <row r="99">
          <cell r="B99" t="str">
            <v>4518-E4S</v>
          </cell>
          <cell r="H99" t="str">
            <v>BAFIAV05</v>
          </cell>
        </row>
        <row r="100">
          <cell r="B100" t="str">
            <v>4518-E4S</v>
          </cell>
          <cell r="H100" t="str">
            <v>BAFIAV06</v>
          </cell>
        </row>
        <row r="101">
          <cell r="B101" t="str">
            <v>4518-E4S</v>
          </cell>
          <cell r="H101" t="str">
            <v>BAFIAV07</v>
          </cell>
        </row>
        <row r="102">
          <cell r="B102" t="str">
            <v>4518-E4S</v>
          </cell>
          <cell r="H102" t="str">
            <v>BAFIAV08</v>
          </cell>
        </row>
        <row r="103">
          <cell r="B103" t="str">
            <v>4518-E4S</v>
          </cell>
          <cell r="H103" t="str">
            <v>BAFIAV09</v>
          </cell>
        </row>
        <row r="104">
          <cell r="B104" t="str">
            <v>---</v>
          </cell>
        </row>
        <row r="105">
          <cell r="B105" t="str">
            <v>4518-E4S</v>
          </cell>
          <cell r="H105" t="str">
            <v>VLFIAV01</v>
          </cell>
        </row>
        <row r="106">
          <cell r="B106" t="str">
            <v>4518-E4S</v>
          </cell>
          <cell r="H106" t="str">
            <v>VLFIAV02</v>
          </cell>
        </row>
        <row r="107">
          <cell r="B107" t="str">
            <v>4518-E4S</v>
          </cell>
          <cell r="H107" t="str">
            <v>VLFIAV03</v>
          </cell>
        </row>
        <row r="108">
          <cell r="B108" t="str">
            <v>4518-E4S</v>
          </cell>
          <cell r="H108" t="str">
            <v>VLFIAV04</v>
          </cell>
        </row>
        <row r="109">
          <cell r="B109" t="str">
            <v>4518-E4S</v>
          </cell>
          <cell r="H109" t="str">
            <v>VLFIAV05</v>
          </cell>
        </row>
        <row r="110">
          <cell r="B110" t="str">
            <v>4518-E4S</v>
          </cell>
          <cell r="H110" t="str">
            <v>VLFIAV06</v>
          </cell>
        </row>
        <row r="111">
          <cell r="B111" t="str">
            <v>4518-E4S</v>
          </cell>
          <cell r="H111" t="str">
            <v>VLFIAV07</v>
          </cell>
        </row>
        <row r="112">
          <cell r="B112" t="str">
            <v>4518-E4S</v>
          </cell>
          <cell r="H112" t="str">
            <v>VLFIAV08</v>
          </cell>
        </row>
        <row r="113">
          <cell r="B113" t="str">
            <v>4518-E4S</v>
          </cell>
          <cell r="H113" t="str">
            <v>VLFIAV09</v>
          </cell>
        </row>
        <row r="114">
          <cell r="B114" t="str">
            <v>4518-E4S</v>
          </cell>
          <cell r="H114" t="str">
            <v>VLFIAV10</v>
          </cell>
        </row>
        <row r="115">
          <cell r="B115" t="str">
            <v>4518-E4S</v>
          </cell>
          <cell r="H115" t="str">
            <v>VLFIAV11</v>
          </cell>
        </row>
        <row r="116">
          <cell r="B116" t="str">
            <v>---</v>
          </cell>
        </row>
        <row r="117">
          <cell r="B117" t="str">
            <v>ThinkPad T400</v>
          </cell>
          <cell r="H117" t="str">
            <v>BQFIAV01</v>
          </cell>
        </row>
        <row r="118">
          <cell r="B118" t="str">
            <v>4518-E4S</v>
          </cell>
          <cell r="H118" t="str">
            <v>BQFIAV02</v>
          </cell>
        </row>
        <row r="119">
          <cell r="B119" t="str">
            <v>4518-E4S</v>
          </cell>
          <cell r="H119" t="str">
            <v>BQFIAV03</v>
          </cell>
        </row>
        <row r="120">
          <cell r="B120" t="str">
            <v>4518-E4S</v>
          </cell>
          <cell r="H120" t="str">
            <v>BQFIAV04</v>
          </cell>
        </row>
        <row r="121">
          <cell r="B121" t="str">
            <v>4518-E4S</v>
          </cell>
          <cell r="H121" t="str">
            <v>BQFIAV05</v>
          </cell>
        </row>
        <row r="122">
          <cell r="B122" t="str">
            <v>4518-E4S</v>
          </cell>
          <cell r="H122" t="str">
            <v>BQFIAV06</v>
          </cell>
        </row>
        <row r="123">
          <cell r="B123" t="str">
            <v>4518-E4S</v>
          </cell>
          <cell r="H123" t="str">
            <v>BQFIAV07</v>
          </cell>
        </row>
        <row r="124">
          <cell r="B124" t="str">
            <v>4518-E4S</v>
          </cell>
          <cell r="H124" t="str">
            <v>BQFIAV08</v>
          </cell>
        </row>
        <row r="125">
          <cell r="B125" t="str">
            <v>4518-E4S</v>
          </cell>
          <cell r="H125" t="str">
            <v>BQFIAV09</v>
          </cell>
        </row>
        <row r="126">
          <cell r="B126" t="str">
            <v>4518-E4S</v>
          </cell>
          <cell r="H126" t="str">
            <v>BQFIAV10</v>
          </cell>
        </row>
        <row r="127">
          <cell r="B127" t="str">
            <v>4518-E4S</v>
          </cell>
          <cell r="H127" t="str">
            <v>BQFIAV11</v>
          </cell>
        </row>
        <row r="128">
          <cell r="B128" t="str">
            <v>4518-E4S</v>
          </cell>
          <cell r="H128" t="str">
            <v>BQFIAV12</v>
          </cell>
        </row>
        <row r="129">
          <cell r="B129" t="str">
            <v>---</v>
          </cell>
        </row>
        <row r="130">
          <cell r="B130" t="str">
            <v>ThinkPad T420</v>
          </cell>
          <cell r="H130" t="str">
            <v>MBFIAV01</v>
          </cell>
        </row>
        <row r="131">
          <cell r="B131" t="str">
            <v>3269-A8S</v>
          </cell>
          <cell r="H131" t="str">
            <v>MBFIAV02</v>
          </cell>
        </row>
        <row r="132">
          <cell r="B132" t="str">
            <v>3269-A8S</v>
          </cell>
          <cell r="H132" t="str">
            <v>MBFIAV03</v>
          </cell>
        </row>
        <row r="133">
          <cell r="B133" t="str">
            <v>3269-A8S</v>
          </cell>
          <cell r="H133" t="str">
            <v>MBFIAV04</v>
          </cell>
        </row>
        <row r="134">
          <cell r="B134" t="str">
            <v>3269-A8S</v>
          </cell>
          <cell r="H134" t="str">
            <v>MBFIAV05</v>
          </cell>
        </row>
        <row r="135">
          <cell r="B135" t="str">
            <v>3269-A8S</v>
          </cell>
          <cell r="H135" t="str">
            <v>MBFIAV06</v>
          </cell>
        </row>
        <row r="136">
          <cell r="B136" t="str">
            <v>3269-A8S</v>
          </cell>
          <cell r="H136" t="str">
            <v>MBFIAV07</v>
          </cell>
        </row>
        <row r="137">
          <cell r="B137" t="str">
            <v>3269-A8S</v>
          </cell>
          <cell r="H137" t="str">
            <v>MBFIAV08</v>
          </cell>
        </row>
        <row r="138">
          <cell r="B138" t="str">
            <v>3269-A8S</v>
          </cell>
          <cell r="H138" t="str">
            <v>MBFIAV09</v>
          </cell>
        </row>
        <row r="139">
          <cell r="B139" t="str">
            <v>---</v>
          </cell>
        </row>
        <row r="140">
          <cell r="B140" t="str">
            <v>3598-CN9</v>
          </cell>
          <cell r="H140" t="str">
            <v>CGFIAV01</v>
          </cell>
        </row>
        <row r="141">
          <cell r="B141" t="str">
            <v>3598-CN9</v>
          </cell>
          <cell r="H141" t="str">
            <v>CGFIAV02</v>
          </cell>
        </row>
        <row r="142">
          <cell r="B142" t="str">
            <v>3598-CN9</v>
          </cell>
          <cell r="H142" t="str">
            <v>CGFIAV03</v>
          </cell>
        </row>
        <row r="143">
          <cell r="B143" t="str">
            <v>3598-CN9</v>
          </cell>
          <cell r="H143" t="str">
            <v>CGFIAV04</v>
          </cell>
        </row>
        <row r="144">
          <cell r="B144" t="str">
            <v>3598-CN9</v>
          </cell>
          <cell r="H144" t="str">
            <v>CGFIAV05</v>
          </cell>
        </row>
        <row r="145">
          <cell r="B145" t="str">
            <v>7303-A88</v>
          </cell>
          <cell r="H145" t="str">
            <v>CGFIAV06</v>
          </cell>
        </row>
        <row r="146">
          <cell r="B146" t="str">
            <v>3598-CN9</v>
          </cell>
          <cell r="H146" t="str">
            <v>CGFIAV07</v>
          </cell>
        </row>
        <row r="147">
          <cell r="B147" t="str">
            <v>3598-CN9</v>
          </cell>
          <cell r="H147" t="str">
            <v>CGFIAV08</v>
          </cell>
        </row>
        <row r="148">
          <cell r="B148" t="str">
            <v>3598-CN9</v>
          </cell>
          <cell r="H148" t="str">
            <v>CGFIAV09</v>
          </cell>
        </row>
        <row r="149">
          <cell r="B149" t="str">
            <v>3269-A8S</v>
          </cell>
          <cell r="H149" t="str">
            <v>MTFIAV01</v>
          </cell>
        </row>
        <row r="150">
          <cell r="B150" t="str">
            <v>3269-A8S</v>
          </cell>
          <cell r="H150" t="str">
            <v>MTFIAV02</v>
          </cell>
        </row>
        <row r="151">
          <cell r="B151" t="str">
            <v>7303-A88</v>
          </cell>
          <cell r="H151" t="str">
            <v>MTFIAV03</v>
          </cell>
        </row>
        <row r="152">
          <cell r="B152" t="str">
            <v>3269-A8S</v>
          </cell>
          <cell r="H152" t="str">
            <v>MTFIAV04</v>
          </cell>
        </row>
        <row r="153">
          <cell r="B153" t="str">
            <v>---</v>
          </cell>
        </row>
        <row r="154">
          <cell r="B154" t="str">
            <v>ThinkPad T430</v>
          </cell>
          <cell r="H154" t="str">
            <v>CSFICP01</v>
          </cell>
        </row>
        <row r="155">
          <cell r="B155" t="str">
            <v>3269-A8S</v>
          </cell>
          <cell r="H155" t="str">
            <v>CSFICP02</v>
          </cell>
        </row>
        <row r="156">
          <cell r="B156" t="str">
            <v>3598-AH3</v>
          </cell>
          <cell r="H156" t="str">
            <v>CSFICP03</v>
          </cell>
        </row>
        <row r="157">
          <cell r="B157" t="str">
            <v>3598-CN9</v>
          </cell>
          <cell r="H157" t="str">
            <v>CSFICP04</v>
          </cell>
        </row>
        <row r="158">
          <cell r="B158" t="str">
            <v>3598-CN9</v>
          </cell>
          <cell r="H158" t="str">
            <v>CSFICP05</v>
          </cell>
        </row>
        <row r="159">
          <cell r="B159" t="str">
            <v>3598-AH3</v>
          </cell>
          <cell r="H159" t="str">
            <v>CSFICP06</v>
          </cell>
        </row>
        <row r="160">
          <cell r="B160" t="str">
            <v>3598-CN9</v>
          </cell>
          <cell r="H160" t="str">
            <v>CSFICP07</v>
          </cell>
        </row>
        <row r="161">
          <cell r="B161" t="str">
            <v>3598-CN9</v>
          </cell>
          <cell r="H161" t="str">
            <v>CSFICP08</v>
          </cell>
        </row>
        <row r="162">
          <cell r="B162" t="str">
            <v>3574-EKS</v>
          </cell>
          <cell r="H162" t="str">
            <v>CSFICP09</v>
          </cell>
        </row>
        <row r="163">
          <cell r="B163" t="str">
            <v>---</v>
          </cell>
        </row>
        <row r="164">
          <cell r="B164" t="str">
            <v>3598-CN9</v>
          </cell>
          <cell r="H164" t="str">
            <v>CSFIPC01</v>
          </cell>
        </row>
        <row r="165">
          <cell r="B165" t="str">
            <v>3574-EKS</v>
          </cell>
          <cell r="H165" t="str">
            <v>CSFIPC02</v>
          </cell>
        </row>
        <row r="166">
          <cell r="B166" t="str">
            <v>3598-AH3</v>
          </cell>
          <cell r="H166" t="str">
            <v>CSFIPC03</v>
          </cell>
        </row>
        <row r="167">
          <cell r="B167" t="str">
            <v>3598-AH3</v>
          </cell>
          <cell r="H167" t="str">
            <v>CSFIPC04</v>
          </cell>
        </row>
        <row r="168">
          <cell r="B168" t="str">
            <v>3574-EKS</v>
          </cell>
          <cell r="H168" t="str">
            <v>CSFIPC05</v>
          </cell>
        </row>
        <row r="169">
          <cell r="B169" t="str">
            <v>7303-A88</v>
          </cell>
          <cell r="H169" t="str">
            <v>CSFIPC06</v>
          </cell>
        </row>
        <row r="170">
          <cell r="B170" t="str">
            <v>3598-CN9</v>
          </cell>
          <cell r="H170" t="str">
            <v>CGFIPC01</v>
          </cell>
        </row>
        <row r="171">
          <cell r="B171" t="str">
            <v>---</v>
          </cell>
        </row>
        <row r="172">
          <cell r="B172" t="str">
            <v>3598-CN9</v>
          </cell>
          <cell r="H172" t="str">
            <v>CSFIPF01</v>
          </cell>
        </row>
        <row r="173">
          <cell r="B173" t="str">
            <v>3598-AH3</v>
          </cell>
          <cell r="H173" t="str">
            <v>CSFIPF02</v>
          </cell>
        </row>
        <row r="174">
          <cell r="B174" t="str">
            <v>3598-AH3</v>
          </cell>
          <cell r="H174" t="str">
            <v>CSFIPF03</v>
          </cell>
        </row>
        <row r="175">
          <cell r="B175" t="str">
            <v>3574-EKS</v>
          </cell>
          <cell r="H175" t="str">
            <v>CSFIPF04</v>
          </cell>
        </row>
        <row r="176">
          <cell r="B176" t="str">
            <v>3598-CN9</v>
          </cell>
          <cell r="H176" t="str">
            <v>CSFIPF05</v>
          </cell>
        </row>
        <row r="177">
          <cell r="B177" t="str">
            <v>---</v>
          </cell>
        </row>
        <row r="178">
          <cell r="B178" t="str">
            <v>ThinkPad T430</v>
          </cell>
          <cell r="H178" t="str">
            <v>CSFIPR01</v>
          </cell>
        </row>
        <row r="183">
          <cell r="F183">
            <v>11</v>
          </cell>
        </row>
        <row r="184">
          <cell r="F184">
            <v>2</v>
          </cell>
        </row>
        <row r="186">
          <cell r="F186">
            <v>87</v>
          </cell>
        </row>
        <row r="187">
          <cell r="F187">
            <v>55</v>
          </cell>
        </row>
        <row r="195">
          <cell r="E195" t="str">
            <v>L210</v>
          </cell>
          <cell r="F195" t="str">
            <v>PCSFDFL1</v>
          </cell>
        </row>
        <row r="197">
          <cell r="E197">
            <v>1025</v>
          </cell>
          <cell r="F197" t="str">
            <v>PCSFCFL1</v>
          </cell>
        </row>
        <row r="199">
          <cell r="E199" t="str">
            <v>L210</v>
          </cell>
          <cell r="F199" t="str">
            <v>PCGFAGD1</v>
          </cell>
        </row>
        <row r="200">
          <cell r="E200" t="str">
            <v>FX-890</v>
          </cell>
          <cell r="F200" t="str">
            <v>PMTFAGM1</v>
          </cell>
        </row>
        <row r="202">
          <cell r="E202" t="str">
            <v>6180c</v>
          </cell>
          <cell r="F202" t="str">
            <v>PCGFAED1</v>
          </cell>
        </row>
        <row r="203">
          <cell r="E203" t="str">
            <v>X464</v>
          </cell>
          <cell r="F203" t="str">
            <v>PCGFAEL1</v>
          </cell>
        </row>
        <row r="204">
          <cell r="E204" t="str">
            <v>M401</v>
          </cell>
          <cell r="F204" t="str">
            <v>PCGFAEL2</v>
          </cell>
        </row>
        <row r="205">
          <cell r="E205" t="str">
            <v>2600N</v>
          </cell>
          <cell r="F205" t="str">
            <v>PCGFAEL3</v>
          </cell>
        </row>
        <row r="206">
          <cell r="E206" t="str">
            <v>FX-890</v>
          </cell>
          <cell r="F206" t="str">
            <v>PCGFAEM1</v>
          </cell>
        </row>
        <row r="207">
          <cell r="E207" t="str">
            <v>FX-890</v>
          </cell>
          <cell r="F207" t="str">
            <v>PCGFAEM2</v>
          </cell>
        </row>
        <row r="208">
          <cell r="E208" t="str">
            <v>P2015dn</v>
          </cell>
          <cell r="F208" t="str">
            <v>PMTFAML1</v>
          </cell>
        </row>
        <row r="209">
          <cell r="E209" t="str">
            <v>FX-890</v>
          </cell>
          <cell r="F209" t="str">
            <v>PMTFAMM1</v>
          </cell>
        </row>
        <row r="210">
          <cell r="E210" t="str">
            <v>FX-890</v>
          </cell>
          <cell r="F210" t="str">
            <v>PMTFAMM2</v>
          </cell>
        </row>
        <row r="212">
          <cell r="E212" t="str">
            <v>X656</v>
          </cell>
          <cell r="F212" t="str">
            <v>PCGFCCL1</v>
          </cell>
        </row>
        <row r="213">
          <cell r="E213" t="str">
            <v>T654</v>
          </cell>
          <cell r="F213" t="str">
            <v>PCGFCCL2</v>
          </cell>
        </row>
        <row r="215">
          <cell r="E215" t="str">
            <v>FX-890</v>
          </cell>
          <cell r="F215" t="str">
            <v>PCSFACM1</v>
          </cell>
        </row>
        <row r="218">
          <cell r="E218" t="str">
            <v>X656</v>
          </cell>
          <cell r="F218" t="str">
            <v>PCSFAVL1</v>
          </cell>
        </row>
        <row r="220">
          <cell r="E220" t="str">
            <v>CX9300f</v>
          </cell>
          <cell r="F220" t="str">
            <v>PCBFAVD1</v>
          </cell>
        </row>
        <row r="221">
          <cell r="E221" t="str">
            <v>X656</v>
          </cell>
          <cell r="F221" t="str">
            <v>PCBFAVL1</v>
          </cell>
        </row>
        <row r="222">
          <cell r="E222" t="str">
            <v>X464</v>
          </cell>
          <cell r="F222" t="str">
            <v>PCBFAVL2</v>
          </cell>
        </row>
        <row r="224">
          <cell r="E224" t="str">
            <v>CX9300f</v>
          </cell>
          <cell r="F224" t="str">
            <v>PBAFAVD1</v>
          </cell>
        </row>
        <row r="225">
          <cell r="E225" t="str">
            <v>X656</v>
          </cell>
          <cell r="F225" t="str">
            <v>PBAFAVL1</v>
          </cell>
        </row>
        <row r="226">
          <cell r="E226" t="str">
            <v>P2015dn</v>
          </cell>
          <cell r="F226" t="str">
            <v>PBAFAVL2</v>
          </cell>
        </row>
        <row r="228">
          <cell r="E228">
            <v>8600</v>
          </cell>
          <cell r="F228" t="str">
            <v>PVLFAVD1</v>
          </cell>
        </row>
        <row r="229">
          <cell r="E229" t="str">
            <v>X656</v>
          </cell>
          <cell r="F229" t="str">
            <v>PVLFAVL1</v>
          </cell>
        </row>
        <row r="230">
          <cell r="E230" t="str">
            <v>T642</v>
          </cell>
          <cell r="F230" t="str">
            <v>PVLFAVL2</v>
          </cell>
        </row>
        <row r="231">
          <cell r="E231" t="str">
            <v>P2055dn</v>
          </cell>
          <cell r="F231" t="str">
            <v>PVLFAVL3</v>
          </cell>
        </row>
        <row r="233">
          <cell r="E233" t="str">
            <v>CX9300f</v>
          </cell>
          <cell r="F233" t="str">
            <v>PBQFAVD1</v>
          </cell>
        </row>
        <row r="234">
          <cell r="E234" t="str">
            <v>X656</v>
          </cell>
          <cell r="F234" t="str">
            <v>PBQFAVL1</v>
          </cell>
        </row>
        <row r="236">
          <cell r="E236" t="str">
            <v>X656</v>
          </cell>
          <cell r="F236" t="str">
            <v>PMBFAVL1</v>
          </cell>
        </row>
        <row r="237">
          <cell r="E237" t="str">
            <v>P2055dn</v>
          </cell>
          <cell r="F237" t="str">
            <v>PMBFAVL2</v>
          </cell>
        </row>
        <row r="239">
          <cell r="E239" t="str">
            <v>X464</v>
          </cell>
          <cell r="F239" t="str">
            <v>PCGFAVL1</v>
          </cell>
        </row>
        <row r="240">
          <cell r="E240" t="str">
            <v>M401</v>
          </cell>
          <cell r="F240" t="str">
            <v>PCGFAVL2</v>
          </cell>
        </row>
        <row r="241">
          <cell r="E241" t="str">
            <v>FX-890</v>
          </cell>
          <cell r="F241" t="str">
            <v>PCGFAVM1</v>
          </cell>
        </row>
        <row r="242">
          <cell r="E242" t="str">
            <v>FX-890</v>
          </cell>
          <cell r="F242" t="str">
            <v>PCGFAVM2</v>
          </cell>
        </row>
        <row r="243">
          <cell r="E243" t="str">
            <v>FX-890</v>
          </cell>
          <cell r="F243" t="str">
            <v>PCGFAVM3</v>
          </cell>
        </row>
        <row r="244">
          <cell r="E244" t="str">
            <v>FX-890</v>
          </cell>
          <cell r="F244" t="str">
            <v>PMTFAVM1</v>
          </cell>
        </row>
        <row r="245">
          <cell r="E245" t="str">
            <v>FX-890</v>
          </cell>
          <cell r="F245" t="str">
            <v>PMTFAVM2</v>
          </cell>
        </row>
        <row r="246">
          <cell r="E246" t="str">
            <v>T642</v>
          </cell>
          <cell r="F246" t="str">
            <v>PMTFAVL1</v>
          </cell>
        </row>
        <row r="248">
          <cell r="E248" t="str">
            <v>P2055dn</v>
          </cell>
          <cell r="F248" t="str">
            <v>PCSFCPL1</v>
          </cell>
        </row>
        <row r="249">
          <cell r="E249" t="str">
            <v>M401</v>
          </cell>
          <cell r="F249" t="str">
            <v>PCSFCPL2</v>
          </cell>
        </row>
        <row r="250">
          <cell r="E250" t="str">
            <v>FX-890</v>
          </cell>
          <cell r="F250" t="str">
            <v>PCSFCPM1</v>
          </cell>
        </row>
        <row r="252">
          <cell r="E252" t="str">
            <v>CX9300f</v>
          </cell>
          <cell r="F252" t="str">
            <v>PCSFPCD1</v>
          </cell>
        </row>
        <row r="253">
          <cell r="E253" t="str">
            <v>T654</v>
          </cell>
          <cell r="F253" t="str">
            <v>PCSFPCL1</v>
          </cell>
        </row>
        <row r="254">
          <cell r="E254" t="str">
            <v>P2055dn</v>
          </cell>
          <cell r="F254" t="str">
            <v xml:space="preserve">PCGFPCL1 </v>
          </cell>
        </row>
        <row r="256">
          <cell r="E256" t="str">
            <v>T654</v>
          </cell>
          <cell r="F256" t="str">
            <v>PCSFPFL1</v>
          </cell>
        </row>
        <row r="257">
          <cell r="E257" t="str">
            <v>CX410</v>
          </cell>
          <cell r="F257" t="str">
            <v>PCSFPFL2 </v>
          </cell>
        </row>
        <row r="258">
          <cell r="E258" t="str">
            <v>FX-890</v>
          </cell>
          <cell r="F258" t="str">
            <v>PCSFPFM1</v>
          </cell>
        </row>
        <row r="264">
          <cell r="D264">
            <v>7</v>
          </cell>
        </row>
        <row r="265">
          <cell r="D265">
            <v>28</v>
          </cell>
        </row>
        <row r="266">
          <cell r="D266">
            <v>13</v>
          </cell>
        </row>
        <row r="267">
          <cell r="D267">
            <v>0</v>
          </cell>
        </row>
      </sheetData>
      <sheetData sheetId="1">
        <row r="12">
          <cell r="E12">
            <v>2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e Impresoras"/>
    </sheetNames>
    <sheetDataSet>
      <sheetData sheetId="0">
        <row r="5">
          <cell r="B5" t="str">
            <v>Modelo</v>
          </cell>
          <cell r="H5" t="str">
            <v>Nombre</v>
          </cell>
        </row>
        <row r="6">
          <cell r="B6" t="str">
            <v>ThinkPad T430</v>
          </cell>
          <cell r="H6" t="str">
            <v>CSPCDP01</v>
          </cell>
        </row>
        <row r="7">
          <cell r="B7" t="str">
            <v>---</v>
          </cell>
        </row>
        <row r="8">
          <cell r="B8" t="str">
            <v>ThinkPad E430</v>
          </cell>
          <cell r="H8" t="str">
            <v>CSPCCL01</v>
          </cell>
        </row>
        <row r="9">
          <cell r="B9" t="str">
            <v>3574-EKS</v>
          </cell>
          <cell r="H9" t="str">
            <v>CSPCCL02</v>
          </cell>
        </row>
        <row r="10">
          <cell r="B10" t="str">
            <v>3574-EKS</v>
          </cell>
          <cell r="H10" t="str">
            <v>CSPCCL03</v>
          </cell>
        </row>
        <row r="11">
          <cell r="B11" t="str">
            <v>7303-A88</v>
          </cell>
          <cell r="H11" t="str">
            <v>CSPCCL04</v>
          </cell>
        </row>
        <row r="12">
          <cell r="B12" t="str">
            <v>---</v>
          </cell>
        </row>
        <row r="13">
          <cell r="B13" t="str">
            <v>3269-A8S</v>
          </cell>
          <cell r="H13" t="str">
            <v>CGPCNC01</v>
          </cell>
        </row>
        <row r="14">
          <cell r="B14" t="str">
            <v>3269-A8S</v>
          </cell>
          <cell r="H14" t="str">
            <v>CGPCNC02</v>
          </cell>
        </row>
        <row r="15">
          <cell r="B15" t="str">
            <v>3269-A8S</v>
          </cell>
          <cell r="H15" t="str">
            <v>CGPCNC03</v>
          </cell>
        </row>
        <row r="16">
          <cell r="B16" t="str">
            <v>3269-A8S</v>
          </cell>
          <cell r="H16" t="str">
            <v>CGPCNC04</v>
          </cell>
        </row>
        <row r="17">
          <cell r="B17" t="str">
            <v>3269-A8S</v>
          </cell>
          <cell r="H17" t="str">
            <v>CGPCNC05</v>
          </cell>
        </row>
        <row r="18">
          <cell r="B18" t="str">
            <v>3269-A8S</v>
          </cell>
          <cell r="H18" t="str">
            <v>CGPCNC06</v>
          </cell>
        </row>
        <row r="19">
          <cell r="B19" t="str">
            <v>3269-A8S</v>
          </cell>
          <cell r="H19" t="str">
            <v>CGPCNC07</v>
          </cell>
        </row>
        <row r="20">
          <cell r="B20" t="str">
            <v>3269-A8S</v>
          </cell>
          <cell r="H20" t="str">
            <v>CGPCNC08</v>
          </cell>
        </row>
        <row r="22">
          <cell r="B22" t="str">
            <v>ThinkPad E430</v>
          </cell>
          <cell r="H22" t="str">
            <v>CGPCCA01</v>
          </cell>
        </row>
        <row r="23">
          <cell r="B23" t="str">
            <v>3269-A8S</v>
          </cell>
          <cell r="H23" t="str">
            <v>CGPCCA02</v>
          </cell>
        </row>
        <row r="24">
          <cell r="B24" t="str">
            <v>3269-A8S</v>
          </cell>
          <cell r="H24" t="str">
            <v>CGPCCA03</v>
          </cell>
        </row>
        <row r="25">
          <cell r="B25" t="str">
            <v>3269-A8S</v>
          </cell>
          <cell r="H25" t="str">
            <v>CGPCCA04</v>
          </cell>
        </row>
        <row r="26">
          <cell r="B26" t="str">
            <v>3269-A8S</v>
          </cell>
          <cell r="H26" t="str">
            <v>CGPCCA05</v>
          </cell>
        </row>
        <row r="27">
          <cell r="B27" t="str">
            <v>---</v>
          </cell>
        </row>
        <row r="28">
          <cell r="B28" t="str">
            <v>ThinkPad T420</v>
          </cell>
          <cell r="H28" t="str">
            <v>CGPCAM01</v>
          </cell>
        </row>
        <row r="29">
          <cell r="B29" t="str">
            <v>3269-A8S</v>
          </cell>
          <cell r="H29" t="str">
            <v>CGPCAM02</v>
          </cell>
        </row>
        <row r="30">
          <cell r="B30" t="str">
            <v>3269-A8S</v>
          </cell>
          <cell r="H30" t="str">
            <v>CGPCAM03</v>
          </cell>
        </row>
        <row r="31">
          <cell r="B31" t="str">
            <v>3269-A8S</v>
          </cell>
          <cell r="H31" t="str">
            <v>CGPCAM04</v>
          </cell>
        </row>
        <row r="32">
          <cell r="B32" t="str">
            <v>3269-A8S</v>
          </cell>
          <cell r="H32" t="str">
            <v>CGPCAM05</v>
          </cell>
        </row>
        <row r="33">
          <cell r="B33" t="str">
            <v>3269-A8S</v>
          </cell>
          <cell r="H33" t="str">
            <v>CGPCAM06</v>
          </cell>
        </row>
        <row r="34">
          <cell r="B34" t="str">
            <v>3269-A8S</v>
          </cell>
          <cell r="H34" t="str">
            <v>CGPCAM07</v>
          </cell>
        </row>
        <row r="35">
          <cell r="B35" t="str">
            <v>3269-A8S</v>
          </cell>
          <cell r="H35" t="str">
            <v>CGPCAM08</v>
          </cell>
        </row>
        <row r="36">
          <cell r="B36" t="str">
            <v>3269-A8S</v>
          </cell>
          <cell r="H36" t="str">
            <v>CGPCAM09</v>
          </cell>
        </row>
        <row r="37">
          <cell r="B37" t="str">
            <v>---</v>
          </cell>
        </row>
        <row r="38">
          <cell r="B38" t="str">
            <v>3269-A8S</v>
          </cell>
          <cell r="H38" t="str">
            <v>CGPCCE01</v>
          </cell>
        </row>
        <row r="39">
          <cell r="B39" t="str">
            <v>3269-A8S</v>
          </cell>
          <cell r="H39" t="str">
            <v>CGPCCE02</v>
          </cell>
        </row>
        <row r="40">
          <cell r="B40" t="str">
            <v>3269-A8S</v>
          </cell>
          <cell r="H40" t="str">
            <v>CGPCCE03</v>
          </cell>
        </row>
        <row r="41">
          <cell r="B41" t="str">
            <v>3269-A8S</v>
          </cell>
          <cell r="H41" t="str">
            <v>CGPCCE04</v>
          </cell>
        </row>
        <row r="42">
          <cell r="B42" t="str">
            <v>4518-E4S</v>
          </cell>
          <cell r="H42" t="str">
            <v>CGPCCE05</v>
          </cell>
        </row>
        <row r="43">
          <cell r="B43" t="str">
            <v>3269-A8S</v>
          </cell>
          <cell r="H43" t="str">
            <v>CGPCCE06</v>
          </cell>
        </row>
        <row r="44">
          <cell r="B44" t="str">
            <v>3269-A8S</v>
          </cell>
          <cell r="H44" t="str">
            <v>CGPCCE07</v>
          </cell>
        </row>
        <row r="48">
          <cell r="F48">
            <v>4</v>
          </cell>
        </row>
        <row r="49">
          <cell r="F49">
            <v>0</v>
          </cell>
        </row>
        <row r="51">
          <cell r="F51">
            <v>29</v>
          </cell>
        </row>
        <row r="52">
          <cell r="F52">
            <v>1</v>
          </cell>
        </row>
        <row r="61">
          <cell r="E61">
            <v>8500</v>
          </cell>
          <cell r="F61" t="str">
            <v>PCSPDPD1</v>
          </cell>
        </row>
        <row r="63">
          <cell r="E63" t="str">
            <v>X656</v>
          </cell>
          <cell r="F63" t="str">
            <v>PCGPAML1</v>
          </cell>
        </row>
        <row r="66">
          <cell r="D66">
            <v>1</v>
          </cell>
        </row>
        <row r="67">
          <cell r="D6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29"/>
  <sheetViews>
    <sheetView tabSelected="1" zoomScale="93" zoomScaleNormal="93" workbookViewId="0">
      <selection activeCell="B2" sqref="B2:Q2"/>
    </sheetView>
  </sheetViews>
  <sheetFormatPr baseColWidth="10" defaultRowHeight="12.75" x14ac:dyDescent="0.2"/>
  <cols>
    <col min="1" max="1" width="2.5703125" style="1" customWidth="1"/>
    <col min="2" max="2" width="23.85546875" style="1" bestFit="1" customWidth="1"/>
    <col min="3" max="3" width="6.140625" style="1" bestFit="1" customWidth="1"/>
    <col min="4" max="4" width="8.42578125" style="1" bestFit="1" customWidth="1"/>
    <col min="5" max="5" width="8.42578125" style="1" customWidth="1"/>
    <col min="6" max="6" width="5.85546875" style="1" bestFit="1" customWidth="1"/>
    <col min="7" max="7" width="5.7109375" style="1" customWidth="1"/>
    <col min="8" max="8" width="6.42578125" style="1" customWidth="1"/>
    <col min="9" max="9" width="9.85546875" style="1" bestFit="1" customWidth="1"/>
    <col min="10" max="10" width="10.5703125" style="1" bestFit="1" customWidth="1"/>
    <col min="11" max="11" width="9.5703125" style="1" bestFit="1" customWidth="1"/>
    <col min="12" max="12" width="10.5703125" style="3" bestFit="1" customWidth="1"/>
    <col min="13" max="14" width="6.5703125" style="3" bestFit="1" customWidth="1"/>
    <col min="15" max="15" width="6.28515625" style="3" bestFit="1" customWidth="1"/>
    <col min="16" max="16" width="8.140625" style="1" bestFit="1" customWidth="1"/>
    <col min="17" max="17" width="10.5703125" style="4" bestFit="1" customWidth="1"/>
    <col min="18" max="16384" width="11.42578125" style="1"/>
  </cols>
  <sheetData>
    <row r="1" spans="1:19" x14ac:dyDescent="0.2">
      <c r="G1" s="2"/>
      <c r="H1" s="2"/>
      <c r="L1" s="1"/>
      <c r="P1" s="134">
        <v>42039</v>
      </c>
      <c r="Q1" s="134"/>
    </row>
    <row r="2" spans="1:19" ht="15.75" x14ac:dyDescent="0.25">
      <c r="B2" s="133" t="s">
        <v>131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9" ht="9.75" customHeight="1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100"/>
      <c r="M3" s="112"/>
      <c r="N3" s="115"/>
      <c r="O3" s="5"/>
    </row>
    <row r="4" spans="1:19" ht="30.75" thickBot="1" x14ac:dyDescent="0.3">
      <c r="A4" s="5"/>
      <c r="B4" s="5"/>
      <c r="C4" s="61" t="s">
        <v>91</v>
      </c>
      <c r="D4" s="61" t="s">
        <v>101</v>
      </c>
      <c r="E4" s="61" t="s">
        <v>96</v>
      </c>
      <c r="F4" s="61" t="s">
        <v>149</v>
      </c>
      <c r="G4" s="61" t="s">
        <v>150</v>
      </c>
      <c r="H4" s="62" t="s">
        <v>39</v>
      </c>
      <c r="I4" s="62" t="s">
        <v>90</v>
      </c>
      <c r="J4" s="62" t="s">
        <v>38</v>
      </c>
      <c r="K4" s="62" t="s">
        <v>40</v>
      </c>
      <c r="L4" s="62" t="s">
        <v>35</v>
      </c>
      <c r="M4" s="62" t="s">
        <v>139</v>
      </c>
      <c r="N4" s="62" t="s">
        <v>158</v>
      </c>
      <c r="O4" s="62" t="s">
        <v>160</v>
      </c>
      <c r="P4" s="62" t="s">
        <v>140</v>
      </c>
      <c r="Q4" s="62" t="s">
        <v>12</v>
      </c>
      <c r="S4" s="4"/>
    </row>
    <row r="5" spans="1:19" ht="16.5" thickBot="1" x14ac:dyDescent="0.3">
      <c r="B5" s="9" t="s">
        <v>6</v>
      </c>
      <c r="C5" s="10">
        <f t="shared" ref="C5:O5" si="0">C6+C9+C12</f>
        <v>62</v>
      </c>
      <c r="D5" s="37">
        <f t="shared" si="0"/>
        <v>52</v>
      </c>
      <c r="E5" s="37">
        <f t="shared" si="0"/>
        <v>167</v>
      </c>
      <c r="F5" s="10">
        <f>F6+F9+F12</f>
        <v>106</v>
      </c>
      <c r="G5" s="10">
        <f t="shared" si="0"/>
        <v>97</v>
      </c>
      <c r="H5" s="10">
        <f t="shared" si="0"/>
        <v>65</v>
      </c>
      <c r="I5" s="10">
        <f t="shared" si="0"/>
        <v>210</v>
      </c>
      <c r="J5" s="10">
        <f t="shared" si="0"/>
        <v>155</v>
      </c>
      <c r="K5" s="10">
        <f t="shared" si="0"/>
        <v>34</v>
      </c>
      <c r="L5" s="10">
        <f t="shared" si="0"/>
        <v>59</v>
      </c>
      <c r="M5" s="10">
        <f>M6+M9+M12</f>
        <v>69</v>
      </c>
      <c r="N5" s="10">
        <f t="shared" si="0"/>
        <v>22</v>
      </c>
      <c r="O5" s="10">
        <f t="shared" si="0"/>
        <v>9</v>
      </c>
      <c r="P5" s="20">
        <f>SUM(C5:O5)</f>
        <v>1107</v>
      </c>
      <c r="Q5" s="30">
        <f>1</f>
        <v>1</v>
      </c>
      <c r="S5" s="4"/>
    </row>
    <row r="6" spans="1:19" ht="16.5" thickBot="1" x14ac:dyDescent="0.3">
      <c r="B6" s="19" t="s">
        <v>0</v>
      </c>
      <c r="C6" s="13">
        <f t="shared" ref="C6:O6" si="1">SUM(C7:C8)</f>
        <v>12</v>
      </c>
      <c r="D6" s="13">
        <f t="shared" si="1"/>
        <v>0</v>
      </c>
      <c r="E6" s="13">
        <f t="shared" si="1"/>
        <v>5</v>
      </c>
      <c r="F6" s="13">
        <f t="shared" si="1"/>
        <v>36</v>
      </c>
      <c r="G6" s="13">
        <f t="shared" si="1"/>
        <v>20</v>
      </c>
      <c r="H6" s="13">
        <f t="shared" si="1"/>
        <v>13</v>
      </c>
      <c r="I6" s="13">
        <f t="shared" si="1"/>
        <v>20</v>
      </c>
      <c r="J6" s="13">
        <f t="shared" si="1"/>
        <v>13</v>
      </c>
      <c r="K6" s="13">
        <f t="shared" si="1"/>
        <v>4</v>
      </c>
      <c r="L6" s="13">
        <f t="shared" si="1"/>
        <v>18</v>
      </c>
      <c r="M6" s="13">
        <f t="shared" si="1"/>
        <v>6</v>
      </c>
      <c r="N6" s="13">
        <f t="shared" si="1"/>
        <v>3</v>
      </c>
      <c r="O6" s="13">
        <f t="shared" si="1"/>
        <v>0</v>
      </c>
      <c r="P6" s="7">
        <f>SUM(C6:O6)</f>
        <v>150</v>
      </c>
      <c r="Q6" s="31">
        <f t="shared" ref="Q6:Q13" si="2">P6/$P$5</f>
        <v>0.13550135501355012</v>
      </c>
      <c r="S6" s="4"/>
    </row>
    <row r="7" spans="1:19" ht="15.75" x14ac:dyDescent="0.25">
      <c r="B7" s="122" t="s">
        <v>104</v>
      </c>
      <c r="C7" s="24">
        <f>'[1]PCs e Impresoras'!$F$75</f>
        <v>7</v>
      </c>
      <c r="D7" s="11">
        <f>'[2]PCs e Impresoras'!$F$66</f>
        <v>0</v>
      </c>
      <c r="E7" s="11">
        <f>'[3]PCs e Impresoras'!$F$184</f>
        <v>3</v>
      </c>
      <c r="F7" s="11">
        <f>'[4]PCs e Impresoras'!$F$132</f>
        <v>15</v>
      </c>
      <c r="G7" s="11">
        <f>'[5]PCs e Impresoras'!$F$117</f>
        <v>12</v>
      </c>
      <c r="H7" s="11">
        <f>'[6]PCs e Impresoras'!$F$81</f>
        <v>10</v>
      </c>
      <c r="I7" s="11">
        <f>'[7]PCs e Impresoras'!$F$233</f>
        <v>10</v>
      </c>
      <c r="J7" s="11">
        <f>'[8]PCs e Impresoras'!$F$183</f>
        <v>11</v>
      </c>
      <c r="K7" s="11">
        <f>'[9]PCs e Impresoras'!$F$48</f>
        <v>4</v>
      </c>
      <c r="L7" s="11">
        <f>'[10]PCs e Impresoras'!$F$74</f>
        <v>8</v>
      </c>
      <c r="M7" s="11">
        <f>'[11]PCs e Impresoras'!$F$84</f>
        <v>6</v>
      </c>
      <c r="N7" s="11">
        <f>'[12]PCs e Impresoras'!$F$39</f>
        <v>2</v>
      </c>
      <c r="O7" s="11">
        <f>'[13]PCs e Impresoras'!$F$16</f>
        <v>0</v>
      </c>
      <c r="P7" s="21">
        <f>SUM(C7:O7)</f>
        <v>88</v>
      </c>
      <c r="Q7" s="32">
        <f t="shared" ref="Q7" si="3">P7/$P$5</f>
        <v>7.9494128274616077E-2</v>
      </c>
      <c r="S7" s="4"/>
    </row>
    <row r="8" spans="1:19" ht="16.5" thickBot="1" x14ac:dyDescent="0.3">
      <c r="B8" s="91" t="s">
        <v>30</v>
      </c>
      <c r="C8" s="24">
        <f>'[1]PCs e Impresoras'!$F$76</f>
        <v>5</v>
      </c>
      <c r="D8" s="11">
        <f>'[2]PCs e Impresoras'!$F$67</f>
        <v>0</v>
      </c>
      <c r="E8" s="11">
        <f>'[3]PCs e Impresoras'!$F$185</f>
        <v>2</v>
      </c>
      <c r="F8" s="11">
        <f>'[4]PCs e Impresoras'!$F$133</f>
        <v>21</v>
      </c>
      <c r="G8" s="11">
        <f>'[5]PCs e Impresoras'!$F$118</f>
        <v>8</v>
      </c>
      <c r="H8" s="11">
        <f>'[6]PCs e Impresoras'!$F$82</f>
        <v>3</v>
      </c>
      <c r="I8" s="11">
        <f>'[7]PCs e Impresoras'!$F$234</f>
        <v>10</v>
      </c>
      <c r="J8" s="11">
        <f>'[8]PCs e Impresoras'!$F$184</f>
        <v>2</v>
      </c>
      <c r="K8" s="11">
        <f>'[9]PCs e Impresoras'!$F$49</f>
        <v>0</v>
      </c>
      <c r="L8" s="11">
        <f>'[10]PCs e Impresoras'!$F$75</f>
        <v>10</v>
      </c>
      <c r="M8" s="11">
        <f>'[11]PCs e Impresoras'!$F$85</f>
        <v>0</v>
      </c>
      <c r="N8" s="11">
        <f>'[12]PCs e Impresoras'!$F$40</f>
        <v>1</v>
      </c>
      <c r="O8" s="11">
        <f>0</f>
        <v>0</v>
      </c>
      <c r="P8" s="21">
        <f>SUM(C8:O8)</f>
        <v>62</v>
      </c>
      <c r="Q8" s="32">
        <f t="shared" si="2"/>
        <v>5.6007226738934053E-2</v>
      </c>
      <c r="S8" s="4"/>
    </row>
    <row r="9" spans="1:19" ht="16.5" thickBot="1" x14ac:dyDescent="0.3">
      <c r="B9" s="19" t="s">
        <v>1</v>
      </c>
      <c r="C9" s="13">
        <f t="shared" ref="C9:O9" si="4">SUM(C10:C11)</f>
        <v>50</v>
      </c>
      <c r="D9" s="13">
        <f t="shared" si="4"/>
        <v>52</v>
      </c>
      <c r="E9" s="13">
        <f t="shared" si="4"/>
        <v>162</v>
      </c>
      <c r="F9" s="13">
        <f t="shared" si="4"/>
        <v>70</v>
      </c>
      <c r="G9" s="13">
        <f t="shared" si="4"/>
        <v>77</v>
      </c>
      <c r="H9" s="13">
        <f t="shared" si="4"/>
        <v>49</v>
      </c>
      <c r="I9" s="13">
        <f t="shared" si="4"/>
        <v>190</v>
      </c>
      <c r="J9" s="13">
        <f t="shared" si="4"/>
        <v>142</v>
      </c>
      <c r="K9" s="13">
        <f t="shared" si="4"/>
        <v>30</v>
      </c>
      <c r="L9" s="13">
        <f t="shared" si="4"/>
        <v>41</v>
      </c>
      <c r="M9" s="13">
        <f t="shared" si="4"/>
        <v>63</v>
      </c>
      <c r="N9" s="13">
        <f t="shared" si="4"/>
        <v>19</v>
      </c>
      <c r="O9" s="13">
        <f t="shared" si="4"/>
        <v>9</v>
      </c>
      <c r="P9" s="7">
        <f t="shared" ref="P9:P27" si="5">SUM(C9:O9)</f>
        <v>954</v>
      </c>
      <c r="Q9" s="31">
        <f t="shared" si="2"/>
        <v>0.86178861788617889</v>
      </c>
      <c r="S9" s="4"/>
    </row>
    <row r="10" spans="1:19" ht="15.75" x14ac:dyDescent="0.25">
      <c r="B10" s="123" t="s">
        <v>105</v>
      </c>
      <c r="C10" s="24">
        <f>'[1]PCs e Impresoras'!$F$78</f>
        <v>20</v>
      </c>
      <c r="D10" s="11">
        <f>'[2]PCs e Impresoras'!$F$69</f>
        <v>22</v>
      </c>
      <c r="E10" s="11">
        <f>'[3]PCs e Impresoras'!$F$187</f>
        <v>86</v>
      </c>
      <c r="F10" s="11">
        <f>'[4]PCs e Impresoras'!$F$135</f>
        <v>27</v>
      </c>
      <c r="G10" s="11">
        <f>'[5]PCs e Impresoras'!$F$120</f>
        <v>55</v>
      </c>
      <c r="H10" s="11">
        <f>'[6]PCs e Impresoras'!$F$84</f>
        <v>36</v>
      </c>
      <c r="I10" s="11">
        <f>'[7]PCs e Impresoras'!$F$236</f>
        <v>105</v>
      </c>
      <c r="J10" s="11">
        <f>'[8]PCs e Impresoras'!$F$186</f>
        <v>87</v>
      </c>
      <c r="K10" s="11">
        <f>'[9]PCs e Impresoras'!$F$51</f>
        <v>29</v>
      </c>
      <c r="L10" s="11">
        <f>'[10]PCs e Impresoras'!$F$77</f>
        <v>31</v>
      </c>
      <c r="M10" s="11">
        <f>'[11]PCs e Impresoras'!$F$87</f>
        <v>16</v>
      </c>
      <c r="N10" s="11">
        <f>'[12]PCs e Impresoras'!$F$42</f>
        <v>6</v>
      </c>
      <c r="O10" s="68">
        <f>'[13]PCs e Impresoras'!$F$18</f>
        <v>8</v>
      </c>
      <c r="P10" s="21">
        <f t="shared" ref="P10" si="6">SUM(C10:O10)</f>
        <v>528</v>
      </c>
      <c r="Q10" s="32">
        <f t="shared" ref="Q10" si="7">P10/$P$5</f>
        <v>0.47696476964769646</v>
      </c>
      <c r="S10" s="4"/>
    </row>
    <row r="11" spans="1:19" ht="16.5" thickBot="1" x14ac:dyDescent="0.3">
      <c r="B11" s="91" t="s">
        <v>29</v>
      </c>
      <c r="C11" s="24">
        <f>'[1]PCs e Impresoras'!$F$79</f>
        <v>30</v>
      </c>
      <c r="D11" s="11">
        <f>'[2]PCs e Impresoras'!$F$70</f>
        <v>30</v>
      </c>
      <c r="E11" s="11">
        <f>'[3]PCs e Impresoras'!$F$188</f>
        <v>76</v>
      </c>
      <c r="F11" s="11">
        <f>'[4]PCs e Impresoras'!$F$136</f>
        <v>43</v>
      </c>
      <c r="G11" s="11">
        <f>'[5]PCs e Impresoras'!$F$121</f>
        <v>22</v>
      </c>
      <c r="H11" s="11">
        <f>'[6]PCs e Impresoras'!$F$85</f>
        <v>13</v>
      </c>
      <c r="I11" s="11">
        <f>'[7]PCs e Impresoras'!$F$237</f>
        <v>85</v>
      </c>
      <c r="J11" s="11">
        <f>'[8]PCs e Impresoras'!$F$187</f>
        <v>55</v>
      </c>
      <c r="K11" s="11">
        <f>'[9]PCs e Impresoras'!$F$52</f>
        <v>1</v>
      </c>
      <c r="L11" s="16">
        <f>'[10]PCs e Impresoras'!$F$78</f>
        <v>10</v>
      </c>
      <c r="M11" s="16">
        <f>'[11]PCs e Impresoras'!$F$88</f>
        <v>47</v>
      </c>
      <c r="N11" s="16">
        <f>'[12]PCs e Impresoras'!$F$43</f>
        <v>13</v>
      </c>
      <c r="O11" s="16">
        <f>'[13]PCs e Impresoras'!$F$19</f>
        <v>1</v>
      </c>
      <c r="P11" s="20">
        <f t="shared" si="5"/>
        <v>426</v>
      </c>
      <c r="Q11" s="30">
        <f t="shared" si="2"/>
        <v>0.38482384823848237</v>
      </c>
      <c r="S11" s="4"/>
    </row>
    <row r="12" spans="1:19" ht="16.5" thickBot="1" x14ac:dyDescent="0.3">
      <c r="B12" s="19" t="s">
        <v>13</v>
      </c>
      <c r="C12" s="13">
        <f t="shared" ref="C12:O12" si="8">SUM(C13:C13)</f>
        <v>0</v>
      </c>
      <c r="D12" s="13">
        <f t="shared" si="8"/>
        <v>0</v>
      </c>
      <c r="E12" s="13">
        <f t="shared" si="8"/>
        <v>0</v>
      </c>
      <c r="F12" s="13">
        <f t="shared" si="8"/>
        <v>0</v>
      </c>
      <c r="G12" s="13">
        <f t="shared" si="8"/>
        <v>0</v>
      </c>
      <c r="H12" s="13">
        <f t="shared" si="8"/>
        <v>3</v>
      </c>
      <c r="I12" s="13">
        <f t="shared" si="8"/>
        <v>0</v>
      </c>
      <c r="J12" s="13">
        <f t="shared" si="8"/>
        <v>0</v>
      </c>
      <c r="K12" s="13">
        <f t="shared" si="8"/>
        <v>0</v>
      </c>
      <c r="L12" s="13">
        <f t="shared" si="8"/>
        <v>0</v>
      </c>
      <c r="M12" s="13">
        <f t="shared" si="8"/>
        <v>0</v>
      </c>
      <c r="N12" s="13">
        <f t="shared" si="8"/>
        <v>0</v>
      </c>
      <c r="O12" s="13">
        <f t="shared" si="8"/>
        <v>0</v>
      </c>
      <c r="P12" s="7">
        <f>SUM(C12:O12)</f>
        <v>3</v>
      </c>
      <c r="Q12" s="31">
        <f t="shared" si="2"/>
        <v>2.7100271002710027E-3</v>
      </c>
      <c r="S12" s="4"/>
    </row>
    <row r="13" spans="1:19" ht="16.5" thickBot="1" x14ac:dyDescent="0.3">
      <c r="B13" s="124" t="s">
        <v>135</v>
      </c>
      <c r="C13" s="26">
        <f>0</f>
        <v>0</v>
      </c>
      <c r="D13" s="68">
        <f>0</f>
        <v>0</v>
      </c>
      <c r="E13" s="68">
        <f>0</f>
        <v>0</v>
      </c>
      <c r="F13" s="26">
        <f>0</f>
        <v>0</v>
      </c>
      <c r="G13" s="26">
        <f>0</f>
        <v>0</v>
      </c>
      <c r="H13" s="68">
        <f>'[6]PCs e Impresoras'!$F$79</f>
        <v>3</v>
      </c>
      <c r="I13" s="26">
        <f>0</f>
        <v>0</v>
      </c>
      <c r="J13" s="68">
        <f>0</f>
        <v>0</v>
      </c>
      <c r="K13" s="68">
        <f>0</f>
        <v>0</v>
      </c>
      <c r="L13" s="68">
        <f>0</f>
        <v>0</v>
      </c>
      <c r="M13" s="68">
        <f>0</f>
        <v>0</v>
      </c>
      <c r="N13" s="68">
        <f>0</f>
        <v>0</v>
      </c>
      <c r="O13" s="68">
        <f>0</f>
        <v>0</v>
      </c>
      <c r="P13" s="98">
        <f t="shared" si="5"/>
        <v>3</v>
      </c>
      <c r="Q13" s="47">
        <f t="shared" si="2"/>
        <v>2.7100271002710027E-3</v>
      </c>
      <c r="S13" s="4"/>
    </row>
    <row r="14" spans="1:19" ht="16.5" thickBot="1" x14ac:dyDescent="0.3">
      <c r="B14" s="9" t="s">
        <v>7</v>
      </c>
      <c r="C14" s="13">
        <f t="shared" ref="C14:J14" si="9">SUM(C15:C18)</f>
        <v>24</v>
      </c>
      <c r="D14" s="87">
        <f>SUM(D15:D18)</f>
        <v>26</v>
      </c>
      <c r="E14" s="15">
        <f>SUM(E15:E18)</f>
        <v>76</v>
      </c>
      <c r="F14" s="13">
        <f>SUM(F15:F18)</f>
        <v>23</v>
      </c>
      <c r="G14" s="13">
        <f t="shared" si="9"/>
        <v>55</v>
      </c>
      <c r="H14" s="15">
        <f t="shared" si="9"/>
        <v>11</v>
      </c>
      <c r="I14" s="15">
        <f>SUM(I15:I18)</f>
        <v>58</v>
      </c>
      <c r="J14" s="15">
        <f t="shared" si="9"/>
        <v>48</v>
      </c>
      <c r="K14" s="15">
        <f>SUM(K15:K18)</f>
        <v>2</v>
      </c>
      <c r="L14" s="101">
        <f>SUM(L15:L19)</f>
        <v>15</v>
      </c>
      <c r="M14" s="113">
        <f>SUM(M15:M19)</f>
        <v>25</v>
      </c>
      <c r="N14" s="116">
        <f>SUM(N15:N19)</f>
        <v>10</v>
      </c>
      <c r="O14" s="15">
        <f>SUM(O15:O19)</f>
        <v>3</v>
      </c>
      <c r="P14" s="29">
        <f t="shared" si="5"/>
        <v>376</v>
      </c>
      <c r="Q14" s="30">
        <f>1</f>
        <v>1</v>
      </c>
      <c r="S14" s="4"/>
    </row>
    <row r="15" spans="1:19" ht="15.75" x14ac:dyDescent="0.25">
      <c r="B15" s="25" t="s">
        <v>3</v>
      </c>
      <c r="C15" s="18">
        <f>'[1]PCs e Impresoras'!$D$117</f>
        <v>7</v>
      </c>
      <c r="D15" s="23">
        <f>'[2]PCs e Impresoras'!$D$110</f>
        <v>2</v>
      </c>
      <c r="E15" s="23">
        <f>'[3]PCs e Impresoras'!$D$279</f>
        <v>3</v>
      </c>
      <c r="F15" s="18">
        <f>'[4]PCs e Impresoras'!$D$176</f>
        <v>15</v>
      </c>
      <c r="G15" s="18">
        <f>'[5]PCs e Impresoras'!$D$193</f>
        <v>4</v>
      </c>
      <c r="H15" s="26">
        <f>'[6]PCs e Impresoras'!$D$110</f>
        <v>3</v>
      </c>
      <c r="I15" s="26">
        <f>'[7]PCs e Impresoras'!$D$317</f>
        <v>14</v>
      </c>
      <c r="J15" s="26">
        <f>'[8]PCs e Impresoras'!$D$264</f>
        <v>7</v>
      </c>
      <c r="K15" s="26">
        <f>'[9]PCs e Impresoras'!$D$66</f>
        <v>1</v>
      </c>
      <c r="L15" s="26">
        <f>'[10]PCs e Impresoras'!$D$110</f>
        <v>8</v>
      </c>
      <c r="M15" s="26">
        <f>'[11]PCs e Impresoras'!$D$128</f>
        <v>3</v>
      </c>
      <c r="N15" s="26">
        <f>'[12]PCs e Impresoras'!$D$64</f>
        <v>2</v>
      </c>
      <c r="O15" s="26">
        <f>'[13]PCs e Impresoras'!$D$32</f>
        <v>1</v>
      </c>
      <c r="P15" s="22">
        <f t="shared" si="5"/>
        <v>70</v>
      </c>
      <c r="Q15" s="33">
        <f>P15/$P$14</f>
        <v>0.18617021276595744</v>
      </c>
      <c r="S15" s="4"/>
    </row>
    <row r="16" spans="1:19" ht="15.75" x14ac:dyDescent="0.25">
      <c r="B16" s="27" t="s">
        <v>4</v>
      </c>
      <c r="C16" s="11">
        <f>'[1]PCs e Impresoras'!$D$118</f>
        <v>13</v>
      </c>
      <c r="D16" s="23">
        <f>'[2]PCs e Impresoras'!$D$111</f>
        <v>14</v>
      </c>
      <c r="E16" s="23">
        <f>'[3]PCs e Impresoras'!$D$280</f>
        <v>33</v>
      </c>
      <c r="F16" s="11">
        <f>'[4]PCs e Impresoras'!$D$177</f>
        <v>6</v>
      </c>
      <c r="G16" s="18">
        <f>'[5]PCs e Impresoras'!$D$194</f>
        <v>24</v>
      </c>
      <c r="H16" s="11">
        <f>'[6]PCs e Impresoras'!$D$111</f>
        <v>2</v>
      </c>
      <c r="I16" s="11">
        <f>'[7]PCs e Impresoras'!$D$318</f>
        <v>26</v>
      </c>
      <c r="J16" s="11">
        <f>'[8]PCs e Impresoras'!$D$265</f>
        <v>28</v>
      </c>
      <c r="K16" s="11">
        <f>'[9]PCs e Impresoras'!$D$67</f>
        <v>1</v>
      </c>
      <c r="L16" s="11">
        <f>'[10]PCs e Impresoras'!$D$111</f>
        <v>7</v>
      </c>
      <c r="M16" s="11">
        <f>'[11]PCs e Impresoras'!$D$129</f>
        <v>11</v>
      </c>
      <c r="N16" s="11">
        <f>'[12]PCs e Impresoras'!$D$65</f>
        <v>5</v>
      </c>
      <c r="O16" s="11">
        <f>'[13]PCs e Impresoras'!$D$33</f>
        <v>1</v>
      </c>
      <c r="P16" s="21">
        <f t="shared" si="5"/>
        <v>171</v>
      </c>
      <c r="Q16" s="34">
        <f>P16/$P$14</f>
        <v>0.45478723404255317</v>
      </c>
      <c r="S16" s="4"/>
    </row>
    <row r="17" spans="2:19" ht="15.75" x14ac:dyDescent="0.25">
      <c r="B17" s="27" t="s">
        <v>2</v>
      </c>
      <c r="C17" s="11">
        <f>'[1]PCs e Impresoras'!$D$119</f>
        <v>4</v>
      </c>
      <c r="D17" s="23">
        <f>'[2]PCs e Impresoras'!$D$112</f>
        <v>3</v>
      </c>
      <c r="E17" s="23">
        <f>'[3]PCs e Impresoras'!$D$281</f>
        <v>10</v>
      </c>
      <c r="F17" s="11">
        <f>'[4]PCs e Impresoras'!$D$178</f>
        <v>2</v>
      </c>
      <c r="G17" s="18">
        <f>'[5]PCs e Impresoras'!$D$195</f>
        <v>17</v>
      </c>
      <c r="H17" s="11">
        <f>'[6]PCs e Impresoras'!$D$112</f>
        <v>4</v>
      </c>
      <c r="I17" s="11">
        <f>'[7]PCs e Impresoras'!$D$319</f>
        <v>16</v>
      </c>
      <c r="J17" s="11">
        <f>'[8]PCs e Impresoras'!$D$266</f>
        <v>13</v>
      </c>
      <c r="K17" s="11">
        <f>0</f>
        <v>0</v>
      </c>
      <c r="L17" s="11">
        <f>0</f>
        <v>0</v>
      </c>
      <c r="M17" s="11">
        <f>'[11]PCs e Impresoras'!$D$130</f>
        <v>4</v>
      </c>
      <c r="N17" s="11">
        <f>'[12]PCs e Impresoras'!$D$66</f>
        <v>3</v>
      </c>
      <c r="O17" s="11">
        <f>'[13]PCs e Impresoras'!$D$34</f>
        <v>1</v>
      </c>
      <c r="P17" s="21">
        <f t="shared" si="5"/>
        <v>77</v>
      </c>
      <c r="Q17" s="34">
        <f>P17/$P$14</f>
        <v>0.2047872340425532</v>
      </c>
      <c r="S17" s="4"/>
    </row>
    <row r="18" spans="2:19" ht="16.5" thickBot="1" x14ac:dyDescent="0.3">
      <c r="B18" s="28" t="s">
        <v>5</v>
      </c>
      <c r="C18" s="12">
        <f>'[1]PCs e Impresoras'!$D$120</f>
        <v>0</v>
      </c>
      <c r="D18" s="23">
        <f>'[2]PCs e Impresoras'!$D$113</f>
        <v>7</v>
      </c>
      <c r="E18" s="23">
        <f>'[3]PCs e Impresoras'!$D$282</f>
        <v>30</v>
      </c>
      <c r="F18" s="12">
        <f>0</f>
        <v>0</v>
      </c>
      <c r="G18" s="18">
        <f>'[5]PCs e Impresoras'!$D$196</f>
        <v>10</v>
      </c>
      <c r="H18" s="36">
        <f>'[6]PCs e Impresoras'!$D$113</f>
        <v>2</v>
      </c>
      <c r="I18" s="17">
        <f>'[7]PCs e Impresoras'!$D$320</f>
        <v>2</v>
      </c>
      <c r="J18" s="17">
        <f>'[8]PCs e Impresoras'!$D$267</f>
        <v>0</v>
      </c>
      <c r="K18" s="17">
        <f>0</f>
        <v>0</v>
      </c>
      <c r="L18" s="17">
        <f>0</f>
        <v>0</v>
      </c>
      <c r="M18" s="17">
        <f>'[11]PCs e Impresoras'!$D$131</f>
        <v>7</v>
      </c>
      <c r="N18" s="17">
        <f>'[12]PCs e Impresoras'!$D$67</f>
        <v>0</v>
      </c>
      <c r="O18" s="17">
        <f>'[13]PCs e Impresoras'!$D$35</f>
        <v>0</v>
      </c>
      <c r="P18" s="20">
        <f t="shared" si="5"/>
        <v>58</v>
      </c>
      <c r="Q18" s="35">
        <f>P18/$P$14</f>
        <v>0.15425531914893617</v>
      </c>
      <c r="S18" s="4"/>
    </row>
    <row r="19" spans="2:19" ht="16.5" thickBot="1" x14ac:dyDescent="0.3">
      <c r="B19" s="9" t="s">
        <v>117</v>
      </c>
      <c r="C19" s="13">
        <f>0</f>
        <v>0</v>
      </c>
      <c r="D19" s="87">
        <f>0</f>
        <v>0</v>
      </c>
      <c r="E19" s="15">
        <f>0</f>
        <v>0</v>
      </c>
      <c r="F19" s="13">
        <f>[4]FDV!$H$14</f>
        <v>117</v>
      </c>
      <c r="G19" s="13">
        <f>0</f>
        <v>0</v>
      </c>
      <c r="H19" s="13">
        <f>[6]FDV!$E$23</f>
        <v>0</v>
      </c>
      <c r="I19" s="14">
        <f>0</f>
        <v>0</v>
      </c>
      <c r="J19" s="14">
        <f>0</f>
        <v>0</v>
      </c>
      <c r="K19" s="14">
        <f>0</f>
        <v>0</v>
      </c>
      <c r="L19" s="14">
        <f>0</f>
        <v>0</v>
      </c>
      <c r="M19" s="14">
        <f>0</f>
        <v>0</v>
      </c>
      <c r="N19" s="14">
        <f>0</f>
        <v>0</v>
      </c>
      <c r="O19" s="14">
        <f>0</f>
        <v>0</v>
      </c>
      <c r="P19" s="20">
        <f t="shared" si="5"/>
        <v>117</v>
      </c>
      <c r="Q19" s="5"/>
      <c r="S19" s="4"/>
    </row>
    <row r="20" spans="2:19" ht="16.5" thickBot="1" x14ac:dyDescent="0.3">
      <c r="B20" s="9" t="s">
        <v>116</v>
      </c>
      <c r="C20" s="13">
        <f>0</f>
        <v>0</v>
      </c>
      <c r="D20" s="87">
        <f>0</f>
        <v>0</v>
      </c>
      <c r="E20" s="15">
        <f>0</f>
        <v>0</v>
      </c>
      <c r="F20" s="13">
        <f>[4]FDV!$I$14</f>
        <v>99</v>
      </c>
      <c r="G20" s="13">
        <f>0</f>
        <v>0</v>
      </c>
      <c r="H20" s="14">
        <f>[6]FDV!$E$24</f>
        <v>0</v>
      </c>
      <c r="I20" s="14">
        <f>0</f>
        <v>0</v>
      </c>
      <c r="J20" s="14">
        <f>0</f>
        <v>0</v>
      </c>
      <c r="K20" s="14">
        <f>0</f>
        <v>0</v>
      </c>
      <c r="L20" s="14">
        <f>0</f>
        <v>0</v>
      </c>
      <c r="M20" s="14">
        <f>0</f>
        <v>0</v>
      </c>
      <c r="N20" s="14">
        <f>0</f>
        <v>0</v>
      </c>
      <c r="O20" s="14">
        <f>0</f>
        <v>0</v>
      </c>
      <c r="P20" s="20">
        <f t="shared" si="5"/>
        <v>99</v>
      </c>
      <c r="Q20" s="5"/>
      <c r="S20" s="4"/>
    </row>
    <row r="21" spans="2:19" ht="16.5" thickBot="1" x14ac:dyDescent="0.3">
      <c r="B21" s="9" t="s">
        <v>41</v>
      </c>
      <c r="C21" s="13">
        <f>[1]Servidores!$F$15</f>
        <v>6</v>
      </c>
      <c r="D21" s="97">
        <f>[2]Servidores!$F$11</f>
        <v>2</v>
      </c>
      <c r="E21" s="97">
        <f>[3]Servidores!$F$13</f>
        <v>3</v>
      </c>
      <c r="F21" s="13">
        <f>[4]Servidores!$F$10</f>
        <v>1</v>
      </c>
      <c r="G21" s="13">
        <f>[5]Servidores!$F$16</f>
        <v>6</v>
      </c>
      <c r="H21" s="14">
        <f>[6]Servidores!$F$37</f>
        <v>24</v>
      </c>
      <c r="I21" s="14">
        <f>[7]Servidores!$F$16</f>
        <v>6</v>
      </c>
      <c r="J21" s="14">
        <v>0</v>
      </c>
      <c r="K21" s="14">
        <f>0</f>
        <v>0</v>
      </c>
      <c r="L21" s="14">
        <f>[10]Servidores!$F$13</f>
        <v>2</v>
      </c>
      <c r="M21" s="14">
        <f>[11]Servidores!$F$12</f>
        <v>1</v>
      </c>
      <c r="N21" s="14">
        <f>[12]Servidores!$F$12</f>
        <v>1</v>
      </c>
      <c r="O21" s="14">
        <f>[13]Servidores!$F$14</f>
        <v>3</v>
      </c>
      <c r="P21" s="20">
        <f t="shared" si="5"/>
        <v>55</v>
      </c>
      <c r="Q21" s="96"/>
      <c r="S21" s="4"/>
    </row>
    <row r="22" spans="2:19" ht="16.5" thickBot="1" x14ac:dyDescent="0.3">
      <c r="B22" s="9" t="s">
        <v>88</v>
      </c>
      <c r="C22" s="13">
        <f>'[1]Servidores Virtuales'!$E$10</f>
        <v>1</v>
      </c>
      <c r="D22" s="13">
        <f>'[2]Servidores Virtuales'!$E$10</f>
        <v>1</v>
      </c>
      <c r="E22" s="13">
        <f>'[3]Servidores Virtuales'!$E$16</f>
        <v>6</v>
      </c>
      <c r="F22" s="13">
        <f>'[4]Servidores Virtuales'!$E$17</f>
        <v>7</v>
      </c>
      <c r="G22" s="13">
        <f>'[5]Servidores Virtuales'!$E$12</f>
        <v>2</v>
      </c>
      <c r="H22" s="14">
        <f>'[6]Servidores Virtuales'!$E$26</f>
        <v>17</v>
      </c>
      <c r="I22" s="13">
        <f>'[7]Servidores Virtuales'!$E$13</f>
        <v>3</v>
      </c>
      <c r="J22" s="14">
        <f>'[8]Servidores Virtuales'!$E$12</f>
        <v>2</v>
      </c>
      <c r="K22" s="14">
        <f>0</f>
        <v>0</v>
      </c>
      <c r="L22" s="14">
        <f>'[10]Servidores Virtuales'!$E$14</f>
        <v>4</v>
      </c>
      <c r="M22" s="14">
        <f>0</f>
        <v>0</v>
      </c>
      <c r="N22" s="14">
        <f>0</f>
        <v>0</v>
      </c>
      <c r="O22" s="14">
        <f>0</f>
        <v>0</v>
      </c>
      <c r="P22" s="20">
        <f t="shared" si="5"/>
        <v>43</v>
      </c>
      <c r="Q22" s="81"/>
      <c r="S22" s="4"/>
    </row>
    <row r="23" spans="2:19" ht="16.5" thickBot="1" x14ac:dyDescent="0.3">
      <c r="B23" s="9" t="s">
        <v>32</v>
      </c>
      <c r="C23" s="13">
        <f>0</f>
        <v>0</v>
      </c>
      <c r="D23" s="87">
        <f>0</f>
        <v>0</v>
      </c>
      <c r="E23" s="15">
        <f>0</f>
        <v>0</v>
      </c>
      <c r="F23" s="13">
        <f>0</f>
        <v>0</v>
      </c>
      <c r="G23" s="13">
        <f>0</f>
        <v>0</v>
      </c>
      <c r="H23" s="14">
        <f>[6]Unix!$E$30</f>
        <v>11</v>
      </c>
      <c r="I23" s="14">
        <f>0</f>
        <v>0</v>
      </c>
      <c r="J23" s="14">
        <f>0</f>
        <v>0</v>
      </c>
      <c r="K23" s="14">
        <f>0</f>
        <v>0</v>
      </c>
      <c r="L23" s="14">
        <f>0</f>
        <v>0</v>
      </c>
      <c r="M23" s="14">
        <f>0</f>
        <v>0</v>
      </c>
      <c r="N23" s="14">
        <f>0</f>
        <v>0</v>
      </c>
      <c r="O23" s="14">
        <f>0</f>
        <v>0</v>
      </c>
      <c r="P23" s="20">
        <f t="shared" si="5"/>
        <v>11</v>
      </c>
      <c r="Q23" s="5"/>
      <c r="S23" s="4"/>
    </row>
    <row r="24" spans="2:19" ht="16.5" thickBot="1" x14ac:dyDescent="0.3">
      <c r="B24" s="9" t="s">
        <v>11</v>
      </c>
      <c r="C24" s="8">
        <f>COUNTA('[1]Telecomunicaciones '!$B$48:$B$65)</f>
        <v>3</v>
      </c>
      <c r="D24" s="6">
        <f>COUNTA('[2]Telecomunicaciones '!$B$42:$B$49)</f>
        <v>1</v>
      </c>
      <c r="E24" s="93">
        <f>COUNTA(#REF!)</f>
        <v>1</v>
      </c>
      <c r="F24" s="13">
        <f>0</f>
        <v>0</v>
      </c>
      <c r="G24" s="13">
        <f>COUNTA([5]Telecomunicaciones!$B$147:$B$202)</f>
        <v>7</v>
      </c>
      <c r="H24" s="14">
        <f>0</f>
        <v>0</v>
      </c>
      <c r="I24" s="14">
        <f>0</f>
        <v>0</v>
      </c>
      <c r="J24" s="14">
        <f>0</f>
        <v>0</v>
      </c>
      <c r="K24" s="14">
        <f>0</f>
        <v>0</v>
      </c>
      <c r="L24" s="14">
        <f>0</f>
        <v>0</v>
      </c>
      <c r="M24" s="14">
        <f>COUNTA([11]Telecomunicaciones!$B$33:$B$41)</f>
        <v>1</v>
      </c>
      <c r="N24" s="14">
        <f>COUNTA([12]Telecomunicaciones!$B$32:$B$41)</f>
        <v>1</v>
      </c>
      <c r="O24" s="14">
        <f>COUNTA([13]Telecomunicaciones!$B$31:$B$36)</f>
        <v>0</v>
      </c>
      <c r="P24" s="20">
        <f t="shared" si="5"/>
        <v>14</v>
      </c>
      <c r="Q24" s="3"/>
      <c r="S24" s="4"/>
    </row>
    <row r="25" spans="2:19" ht="16.5" thickBot="1" x14ac:dyDescent="0.3">
      <c r="B25" s="9" t="s">
        <v>8</v>
      </c>
      <c r="C25" s="13">
        <f>'[1]Telecomunicaciones '!$F$25</f>
        <v>7</v>
      </c>
      <c r="D25" s="87">
        <f>'[2]Telecomunicaciones '!$F$23</f>
        <v>9</v>
      </c>
      <c r="E25" s="15">
        <f>[3]Telecomunicaciones!$F$56</f>
        <v>23</v>
      </c>
      <c r="F25" s="13">
        <f>0</f>
        <v>0</v>
      </c>
      <c r="G25" s="13">
        <f>[5]Telecomunicaciones!$G$114</f>
        <v>32</v>
      </c>
      <c r="H25" s="14">
        <f>0</f>
        <v>0</v>
      </c>
      <c r="I25" s="14">
        <f>0</f>
        <v>0</v>
      </c>
      <c r="J25" s="14">
        <f>0</f>
        <v>0</v>
      </c>
      <c r="K25" s="14">
        <f>0</f>
        <v>0</v>
      </c>
      <c r="L25" s="14">
        <f>0</f>
        <v>0</v>
      </c>
      <c r="M25" s="14">
        <f>[11]Telecomunicaciones!$F$17</f>
        <v>3</v>
      </c>
      <c r="N25" s="14">
        <f>[12]Telecomunicaciones!$F$16</f>
        <v>2</v>
      </c>
      <c r="O25" s="14">
        <f>[13]Telecomunicaciones!$F$15</f>
        <v>1</v>
      </c>
      <c r="P25" s="20">
        <f t="shared" si="5"/>
        <v>77</v>
      </c>
      <c r="Q25" s="3"/>
      <c r="S25" s="4"/>
    </row>
    <row r="26" spans="2:19" ht="16.5" thickBot="1" x14ac:dyDescent="0.3">
      <c r="B26" s="9" t="s">
        <v>187</v>
      </c>
      <c r="C26" s="13">
        <f>'[1]Telecomunicaciones '!$F$27</f>
        <v>5</v>
      </c>
      <c r="D26" s="130">
        <f>'[2]Telecomunicaciones '!$F$25</f>
        <v>1</v>
      </c>
      <c r="E26" s="130">
        <f>[3]Telecomunicaciones!$F$61</f>
        <v>8</v>
      </c>
      <c r="F26" s="13">
        <f>0</f>
        <v>0</v>
      </c>
      <c r="G26" s="13">
        <f>[5]Telecomunicaciones!$G$118</f>
        <v>52</v>
      </c>
      <c r="H26" s="14">
        <f>0</f>
        <v>0</v>
      </c>
      <c r="I26" s="14">
        <f>0</f>
        <v>0</v>
      </c>
      <c r="J26" s="14">
        <f>0</f>
        <v>0</v>
      </c>
      <c r="K26" s="14">
        <f>0</f>
        <v>0</v>
      </c>
      <c r="L26" s="14">
        <f>0</f>
        <v>0</v>
      </c>
      <c r="M26" s="14">
        <f>[11]Telecomunicaciones!$F$18</f>
        <v>1</v>
      </c>
      <c r="N26" s="14">
        <f>[12]Telecomunicaciones!$F$17</f>
        <v>1</v>
      </c>
      <c r="O26" s="14">
        <f>[13]Telecomunicaciones!$F$16</f>
        <v>1</v>
      </c>
      <c r="P26" s="20">
        <f>SUM(C26:O26)</f>
        <v>69</v>
      </c>
      <c r="Q26" s="3"/>
      <c r="S26" s="4"/>
    </row>
    <row r="27" spans="2:19" ht="16.5" thickBot="1" x14ac:dyDescent="0.3">
      <c r="B27" s="9" t="s">
        <v>9</v>
      </c>
      <c r="C27" s="13">
        <f>'[1]Telecomunicaciones '!$F$24</f>
        <v>3</v>
      </c>
      <c r="D27" s="87">
        <f>'[2]Telecomunicaciones '!$F$22</f>
        <v>1</v>
      </c>
      <c r="E27" s="15">
        <f>[3]Telecomunicaciones!$F$55</f>
        <v>1</v>
      </c>
      <c r="F27" s="13">
        <f>0</f>
        <v>0</v>
      </c>
      <c r="G27" s="13">
        <f>[5]Telecomunicaciones!$G$117</f>
        <v>7</v>
      </c>
      <c r="H27" s="14">
        <f>[6]Telecomunicaciones!$F$15</f>
        <v>4</v>
      </c>
      <c r="I27" s="14">
        <f>0</f>
        <v>0</v>
      </c>
      <c r="J27" s="14">
        <f>0</f>
        <v>0</v>
      </c>
      <c r="K27" s="14">
        <f>0</f>
        <v>0</v>
      </c>
      <c r="L27" s="14">
        <f>0</f>
        <v>0</v>
      </c>
      <c r="M27" s="14">
        <f>[11]Telecomunicaciones!$F$16</f>
        <v>1</v>
      </c>
      <c r="N27" s="14">
        <f>[12]Telecomunicaciones!$F$15</f>
        <v>1</v>
      </c>
      <c r="O27" s="14">
        <f>[13]Telecomunicaciones!$F$14</f>
        <v>1</v>
      </c>
      <c r="P27" s="20">
        <f t="shared" si="5"/>
        <v>19</v>
      </c>
      <c r="Q27" s="3"/>
      <c r="S27" s="4"/>
    </row>
    <row r="28" spans="2:19" ht="16.5" thickBot="1" x14ac:dyDescent="0.3">
      <c r="B28" s="9" t="s">
        <v>10</v>
      </c>
      <c r="C28" s="13">
        <f>COUNTA('[1]Telecomunicaciones '!$E$33:$E$35)</f>
        <v>3</v>
      </c>
      <c r="D28" s="87">
        <f>COUNTA('[2]Telecomunicaciones '!$E$31)</f>
        <v>1</v>
      </c>
      <c r="E28" s="15">
        <f>0</f>
        <v>0</v>
      </c>
      <c r="F28" s="13">
        <f>0</f>
        <v>0</v>
      </c>
      <c r="G28" s="13">
        <f>COUNTA([5]Telecomunicaciones!$D$124:$D$129)</f>
        <v>6</v>
      </c>
      <c r="H28" s="14">
        <f>COUNTA([6]Telecomunicaciones!$D$23)</f>
        <v>1</v>
      </c>
      <c r="I28" s="14">
        <f>0</f>
        <v>0</v>
      </c>
      <c r="J28" s="14">
        <f>0</f>
        <v>0</v>
      </c>
      <c r="K28" s="14">
        <f>0</f>
        <v>0</v>
      </c>
      <c r="L28" s="14">
        <f>0</f>
        <v>0</v>
      </c>
      <c r="M28" s="14">
        <f>COUNTA([11]Telecomunicaciones!$D$23)</f>
        <v>1</v>
      </c>
      <c r="N28" s="14">
        <f>COUNTA([12]Telecomunicaciones!$D$22)</f>
        <v>1</v>
      </c>
      <c r="O28" s="14">
        <f>COUNTA([13]Telecomunicaciones!$D$21)</f>
        <v>1</v>
      </c>
      <c r="P28" s="20">
        <f>SUM(C28:O28)</f>
        <v>14</v>
      </c>
      <c r="Q28" s="3"/>
      <c r="S28" s="4"/>
    </row>
    <row r="29" spans="2:19" ht="16.5" thickBot="1" x14ac:dyDescent="0.3">
      <c r="B29" s="9" t="s">
        <v>27</v>
      </c>
      <c r="C29" s="13">
        <f>COUNTA('[1]Telecomunicaciones '!$E$40:$E$42)</f>
        <v>3</v>
      </c>
      <c r="D29" s="87">
        <f>COUNTA('[2]Telecomunicaciones '!$E$36)</f>
        <v>1</v>
      </c>
      <c r="E29" s="15">
        <f>0</f>
        <v>0</v>
      </c>
      <c r="F29" s="13">
        <f>0</f>
        <v>0</v>
      </c>
      <c r="G29" s="13">
        <f>COUNTA([5]Telecomunicaciones!$D$135:$D$140)</f>
        <v>6</v>
      </c>
      <c r="H29" s="14">
        <f>COUNTA([6]Telecomunicaciones!$D$24)</f>
        <v>1</v>
      </c>
      <c r="I29" s="14">
        <f>0</f>
        <v>0</v>
      </c>
      <c r="J29" s="14">
        <f>0</f>
        <v>0</v>
      </c>
      <c r="K29" s="14">
        <f>0</f>
        <v>0</v>
      </c>
      <c r="L29" s="14">
        <f>0</f>
        <v>0</v>
      </c>
      <c r="M29" s="14">
        <f>COUNTA([11]Telecomunicaciones!$D$28)</f>
        <v>1</v>
      </c>
      <c r="N29" s="14">
        <f>COUNTA([12]Telecomunicaciones!$D$27)</f>
        <v>1</v>
      </c>
      <c r="O29" s="14">
        <f>COUNTA([13]Telecomunicaciones!$D$26)</f>
        <v>1</v>
      </c>
      <c r="P29" s="20">
        <f>SUM(C29:O29)</f>
        <v>14</v>
      </c>
      <c r="Q29" s="1"/>
      <c r="R29" s="4"/>
    </row>
  </sheetData>
  <mergeCells count="2">
    <mergeCell ref="B2:Q2"/>
    <mergeCell ref="P1:Q1"/>
  </mergeCells>
  <phoneticPr fontId="2" type="noConversion"/>
  <pageMargins left="7.874015748031496E-2" right="7.874015748031496E-2" top="0.15748031496062992" bottom="0.15748031496062992" header="0.11811023622047245" footer="0"/>
  <pageSetup scale="99" fitToHeight="0" orientation="landscape" r:id="rId1"/>
  <headerFooter alignWithMargins="0"/>
  <ignoredErrors>
    <ignoredError sqref="I33:I37 O19:O21 P14:P21 C23 O14 C14 B14:B18 B21:B23 C19:C20 F18 C30:H37 K18:K21 O30:O37 F27:F29 B27:B28 B9 G21 I27:I31 J22 G24 B12 O13:P13 F19:J20 J27:K37 L22 P9:P11 M21:N21 F23:I23 F13:K13 F25:K25 G26 G14:H14 J14:K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topLeftCell="A7" workbookViewId="0">
      <selection activeCell="A30" sqref="A30:XFD30"/>
    </sheetView>
  </sheetViews>
  <sheetFormatPr baseColWidth="10" defaultRowHeight="12.75" x14ac:dyDescent="0.2"/>
  <cols>
    <col min="1" max="1" width="3" style="1" bestFit="1" customWidth="1"/>
    <col min="2" max="2" width="15.28515625" style="1" bestFit="1" customWidth="1"/>
    <col min="3" max="3" width="22.42578125" style="1" bestFit="1" customWidth="1"/>
    <col min="4" max="4" width="11.28515625" style="106" bestFit="1" customWidth="1"/>
    <col min="5" max="5" width="5.7109375" style="1" bestFit="1" customWidth="1"/>
    <col min="6" max="7" width="7.85546875" style="1" bestFit="1" customWidth="1"/>
    <col min="8" max="8" width="5.5703125" style="1" bestFit="1" customWidth="1"/>
    <col min="9" max="9" width="4.85546875" style="1" bestFit="1" customWidth="1"/>
    <col min="10" max="10" width="4.5703125" style="1" customWidth="1"/>
    <col min="11" max="11" width="9.28515625" style="1" bestFit="1" customWidth="1"/>
    <col min="12" max="12" width="10" style="1" bestFit="1" customWidth="1"/>
    <col min="13" max="13" width="9" style="1" bestFit="1" customWidth="1"/>
    <col min="14" max="14" width="9.85546875" style="3" customWidth="1"/>
    <col min="15" max="15" width="6.140625" style="3" bestFit="1" customWidth="1"/>
    <col min="16" max="16" width="6.140625" style="1" bestFit="1" customWidth="1"/>
    <col min="17" max="17" width="6" style="4" bestFit="1" customWidth="1"/>
    <col min="18" max="18" width="8" style="1" customWidth="1"/>
    <col min="19" max="19" width="10.5703125" style="1" bestFit="1" customWidth="1"/>
    <col min="20" max="16384" width="11.42578125" style="1"/>
  </cols>
  <sheetData>
    <row r="1" spans="1:19" x14ac:dyDescent="0.2">
      <c r="I1" s="2"/>
      <c r="J1" s="2"/>
      <c r="N1" s="1"/>
      <c r="R1" s="134">
        <f>'Plumrose Group'!P1</f>
        <v>42039</v>
      </c>
      <c r="S1" s="134"/>
    </row>
    <row r="2" spans="1:19" ht="15.75" x14ac:dyDescent="0.25">
      <c r="B2" s="133" t="str">
        <f>'Plumrose Group'!B2</f>
        <v>Plataforma Tecnológica Plumrose Group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1:19" ht="16.5" thickBot="1" x14ac:dyDescent="0.3">
      <c r="A3" s="5"/>
      <c r="B3" s="5"/>
      <c r="C3" s="107"/>
      <c r="D3" s="107"/>
      <c r="E3" s="5"/>
      <c r="F3" s="5"/>
      <c r="G3" s="5"/>
      <c r="H3" s="5"/>
      <c r="I3" s="5"/>
      <c r="J3" s="5"/>
      <c r="K3" s="5"/>
      <c r="L3" s="5"/>
      <c r="M3" s="5"/>
      <c r="N3" s="100"/>
      <c r="O3" s="5"/>
    </row>
    <row r="4" spans="1:19" ht="30.75" thickBot="1" x14ac:dyDescent="0.3">
      <c r="A4" s="5"/>
      <c r="B4" s="5"/>
      <c r="C4" s="107"/>
      <c r="D4" s="107"/>
      <c r="E4" s="61" t="s">
        <v>91</v>
      </c>
      <c r="F4" s="61" t="s">
        <v>102</v>
      </c>
      <c r="G4" s="61" t="s">
        <v>96</v>
      </c>
      <c r="H4" s="61" t="s">
        <v>149</v>
      </c>
      <c r="I4" s="61" t="s">
        <v>150</v>
      </c>
      <c r="J4" s="62" t="s">
        <v>39</v>
      </c>
      <c r="K4" s="62" t="s">
        <v>90</v>
      </c>
      <c r="L4" s="62" t="s">
        <v>38</v>
      </c>
      <c r="M4" s="62" t="s">
        <v>40</v>
      </c>
      <c r="N4" s="62" t="s">
        <v>35</v>
      </c>
      <c r="O4" s="62" t="s">
        <v>139</v>
      </c>
      <c r="P4" s="62" t="s">
        <v>158</v>
      </c>
      <c r="Q4" s="62" t="s">
        <v>160</v>
      </c>
      <c r="R4" s="62" t="s">
        <v>140</v>
      </c>
      <c r="S4" s="62" t="s">
        <v>12</v>
      </c>
    </row>
    <row r="5" spans="1:19" ht="16.5" thickBot="1" x14ac:dyDescent="0.3">
      <c r="B5" s="135" t="s">
        <v>6</v>
      </c>
      <c r="C5" s="136"/>
      <c r="D5" s="137"/>
      <c r="E5" s="10">
        <f t="shared" ref="E5:Q5" si="0">E6+E12+E30</f>
        <v>62</v>
      </c>
      <c r="F5" s="37">
        <f t="shared" si="0"/>
        <v>52</v>
      </c>
      <c r="G5" s="37">
        <f t="shared" si="0"/>
        <v>167</v>
      </c>
      <c r="H5" s="10">
        <f t="shared" si="0"/>
        <v>106</v>
      </c>
      <c r="I5" s="10">
        <f t="shared" si="0"/>
        <v>97</v>
      </c>
      <c r="J5" s="10">
        <f t="shared" si="0"/>
        <v>65</v>
      </c>
      <c r="K5" s="10">
        <f t="shared" si="0"/>
        <v>210</v>
      </c>
      <c r="L5" s="10">
        <f t="shared" si="0"/>
        <v>155</v>
      </c>
      <c r="M5" s="10">
        <f t="shared" si="0"/>
        <v>34</v>
      </c>
      <c r="N5" s="10">
        <f t="shared" si="0"/>
        <v>59</v>
      </c>
      <c r="O5" s="10">
        <f t="shared" si="0"/>
        <v>69</v>
      </c>
      <c r="P5" s="10">
        <f t="shared" si="0"/>
        <v>22</v>
      </c>
      <c r="Q5" s="10">
        <f t="shared" si="0"/>
        <v>9</v>
      </c>
      <c r="R5" s="20">
        <f t="shared" ref="R5:R31" si="1">SUM(E5:Q5)</f>
        <v>1107</v>
      </c>
      <c r="S5" s="30">
        <f>1</f>
        <v>1</v>
      </c>
    </row>
    <row r="6" spans="1:19" ht="16.5" thickBot="1" x14ac:dyDescent="0.3">
      <c r="B6" s="39" t="s">
        <v>0</v>
      </c>
      <c r="C6" s="38" t="s">
        <v>14</v>
      </c>
      <c r="D6" s="38" t="s">
        <v>151</v>
      </c>
      <c r="E6" s="13">
        <f t="shared" ref="E6:Q6" si="2">SUM(E7:E11)</f>
        <v>12</v>
      </c>
      <c r="F6" s="13">
        <f t="shared" si="2"/>
        <v>0</v>
      </c>
      <c r="G6" s="13">
        <f t="shared" si="2"/>
        <v>5</v>
      </c>
      <c r="H6" s="13">
        <f t="shared" si="2"/>
        <v>36</v>
      </c>
      <c r="I6" s="13">
        <f t="shared" si="2"/>
        <v>20</v>
      </c>
      <c r="J6" s="13">
        <f t="shared" si="2"/>
        <v>13</v>
      </c>
      <c r="K6" s="13">
        <f t="shared" si="2"/>
        <v>20</v>
      </c>
      <c r="L6" s="13">
        <f t="shared" si="2"/>
        <v>13</v>
      </c>
      <c r="M6" s="13">
        <f t="shared" si="2"/>
        <v>4</v>
      </c>
      <c r="N6" s="13">
        <f t="shared" si="2"/>
        <v>18</v>
      </c>
      <c r="O6" s="13">
        <f t="shared" si="2"/>
        <v>6</v>
      </c>
      <c r="P6" s="13">
        <f t="shared" si="2"/>
        <v>3</v>
      </c>
      <c r="Q6" s="13">
        <f t="shared" si="2"/>
        <v>0</v>
      </c>
      <c r="R6" s="7">
        <f t="shared" si="1"/>
        <v>150</v>
      </c>
      <c r="S6" s="31">
        <f t="shared" ref="S6:S30" si="3">R6/$R$5</f>
        <v>0.13550135501355012</v>
      </c>
    </row>
    <row r="7" spans="1:19" ht="15.75" x14ac:dyDescent="0.25">
      <c r="B7" s="67" t="s">
        <v>182</v>
      </c>
      <c r="C7" s="92" t="s">
        <v>183</v>
      </c>
      <c r="D7" s="108">
        <v>41699</v>
      </c>
      <c r="E7" s="24">
        <f>COUNTIF('[1]PCs e Impresoras'!$B$5:$B$72,B7)</f>
        <v>1</v>
      </c>
      <c r="F7" s="24">
        <f>COUNTIF('[2]PCs e Impresoras'!$B$5:$B$63,B7)</f>
        <v>0</v>
      </c>
      <c r="G7" s="24">
        <f>COUNTIF('[3]PCs e Impresoras'!$B$5:$B$180,B7)</f>
        <v>0</v>
      </c>
      <c r="H7" s="11">
        <f>COUNTIF('[4]PCs e Impresoras'!$B$5:$B$128,B7)</f>
        <v>2</v>
      </c>
      <c r="I7" s="11">
        <f>COUNTIF('[5]PCs e Impresoras'!$B$5:$B$114,B7)</f>
        <v>7</v>
      </c>
      <c r="J7" s="11">
        <f>COUNTIF('[6]PCs e Impresoras'!$B$5:$B$76,B7)</f>
        <v>1</v>
      </c>
      <c r="K7" s="11">
        <f>COUNTIF('[7]PCs e Impresoras'!$B$5:$B$230,B7)</f>
        <v>5</v>
      </c>
      <c r="L7" s="11">
        <f>COUNTIF('[8]PCs e Impresoras'!$B$5:$B$178,B7)</f>
        <v>2</v>
      </c>
      <c r="M7" s="11">
        <f>COUNTIF('[9]PCs e Impresoras'!$B$5:$B$45,B7)</f>
        <v>2</v>
      </c>
      <c r="N7" s="11">
        <f>COUNTIF('[10]PCs e Impresoras'!$B$5:$B$70,B7)</f>
        <v>4</v>
      </c>
      <c r="O7" s="11">
        <f>COUNTIF('[11]PCs e Impresoras'!$B$5:$B$81,B7)</f>
        <v>0</v>
      </c>
      <c r="P7" s="11">
        <f>COUNTIF('[12]PCs e Impresoras'!$B$5:$B$30,B7)</f>
        <v>0</v>
      </c>
      <c r="Q7" s="11">
        <f>COUNTIF('[13]PCs e Impresoras'!$B$5:$B$14,B7)</f>
        <v>0</v>
      </c>
      <c r="R7" s="21">
        <f t="shared" si="1"/>
        <v>24</v>
      </c>
      <c r="S7" s="32">
        <f t="shared" si="3"/>
        <v>2.1680216802168022E-2</v>
      </c>
    </row>
    <row r="8" spans="1:19" ht="15.75" x14ac:dyDescent="0.25">
      <c r="B8" s="102" t="s">
        <v>177</v>
      </c>
      <c r="C8" s="103" t="s">
        <v>178</v>
      </c>
      <c r="D8" s="110">
        <v>41380</v>
      </c>
      <c r="E8" s="24">
        <f>COUNTIF('[1]PCs e Impresoras'!$B$5:$B$72,B8)</f>
        <v>1</v>
      </c>
      <c r="F8" s="24">
        <f>COUNTIF('[2]PCs e Impresoras'!$B$5:$B$63,B8)</f>
        <v>0</v>
      </c>
      <c r="G8" s="24">
        <f>COUNTIF('[3]PCs e Impresoras'!$B$5:$B$180,B8)</f>
        <v>0</v>
      </c>
      <c r="H8" s="11">
        <f>COUNTIF('[4]PCs e Impresoras'!$B$5:$B$128,B8)</f>
        <v>1</v>
      </c>
      <c r="I8" s="11">
        <f>COUNTIF('[5]PCs e Impresoras'!$B$5:$B$114,B8)</f>
        <v>1</v>
      </c>
      <c r="J8" s="11">
        <f>COUNTIF('[6]PCs e Impresoras'!$B$5:$B$76,B8)</f>
        <v>3</v>
      </c>
      <c r="K8" s="11">
        <f>COUNTIF('[7]PCs e Impresoras'!$B$5:$B$230,B8)</f>
        <v>1</v>
      </c>
      <c r="L8" s="11">
        <f>COUNTIF('[8]PCs e Impresoras'!$B$5:$B$178,B8)</f>
        <v>5</v>
      </c>
      <c r="M8" s="11">
        <f>COUNTIF('[9]PCs e Impresoras'!$B$5:$B$45,B8)</f>
        <v>1</v>
      </c>
      <c r="N8" s="11">
        <f>COUNTIF('[10]PCs e Impresoras'!$B$5:$B$70,B8)</f>
        <v>3</v>
      </c>
      <c r="O8" s="11">
        <f>COUNTIF('[11]PCs e Impresoras'!$B$5:$B$81,B8)</f>
        <v>2</v>
      </c>
      <c r="P8" s="11">
        <f>COUNTIF('[12]PCs e Impresoras'!$B$5:$B$30,B8)</f>
        <v>0</v>
      </c>
      <c r="Q8" s="11">
        <f>COUNTIF('[13]PCs e Impresoras'!$B$5:$B$14,B8)</f>
        <v>0</v>
      </c>
      <c r="R8" s="21">
        <f t="shared" ref="R8" si="4">SUM(E8:Q8)</f>
        <v>18</v>
      </c>
      <c r="S8" s="32">
        <f t="shared" ref="S8" si="5">R8/$R$5</f>
        <v>1.6260162601626018E-2</v>
      </c>
    </row>
    <row r="9" spans="1:19" ht="15.75" x14ac:dyDescent="0.25">
      <c r="B9" s="102" t="s">
        <v>106</v>
      </c>
      <c r="C9" s="103" t="s">
        <v>107</v>
      </c>
      <c r="D9" s="110">
        <v>41061</v>
      </c>
      <c r="E9" s="24">
        <f>COUNTIF('[1]PCs e Impresoras'!$B$5:$B$72,B9)</f>
        <v>6</v>
      </c>
      <c r="F9" s="24">
        <f>COUNTIF('[2]PCs e Impresoras'!$B$5:$B$63,B9)</f>
        <v>0</v>
      </c>
      <c r="G9" s="24">
        <f>COUNTIF('[3]PCs e Impresoras'!$B$5:$B$180,B9)</f>
        <v>3</v>
      </c>
      <c r="H9" s="11">
        <f>COUNTIF('[4]PCs e Impresoras'!$B$5:$B$128,B9)</f>
        <v>12</v>
      </c>
      <c r="I9" s="11">
        <f>COUNTIF('[5]PCs e Impresoras'!$B$5:$B$114,B9)</f>
        <v>4</v>
      </c>
      <c r="J9" s="11">
        <f>COUNTIF('[6]PCs e Impresoras'!$B$5:$B$76,B9)</f>
        <v>6</v>
      </c>
      <c r="K9" s="11">
        <f>COUNTIF('[7]PCs e Impresoras'!$B$5:$B$230,B9)</f>
        <v>4</v>
      </c>
      <c r="L9" s="11">
        <f>COUNTIF('[8]PCs e Impresoras'!$B$5:$B$178,B9)</f>
        <v>2</v>
      </c>
      <c r="M9" s="11">
        <f>COUNTIF('[9]PCs e Impresoras'!$B$5:$B$45,B9)</f>
        <v>1</v>
      </c>
      <c r="N9" s="11">
        <f>COUNTIF('[10]PCs e Impresoras'!$B$5:$B$70,B9)</f>
        <v>1</v>
      </c>
      <c r="O9" s="11">
        <f>COUNTIF('[11]PCs e Impresoras'!$B$5:$B$81,B9)</f>
        <v>2</v>
      </c>
      <c r="P9" s="11">
        <f>COUNTIF('[12]PCs e Impresoras'!$B$5:$B$30,B9)</f>
        <v>2</v>
      </c>
      <c r="Q9" s="11">
        <f>COUNTIF('[13]PCs e Impresoras'!$B$5:$B$14,B9)</f>
        <v>0</v>
      </c>
      <c r="R9" s="21">
        <f t="shared" ref="R9" si="6">SUM(E9:Q9)</f>
        <v>43</v>
      </c>
      <c r="S9" s="32">
        <f t="shared" ref="S9" si="7">R9/$R$5</f>
        <v>3.8843721770551037E-2</v>
      </c>
    </row>
    <row r="10" spans="1:19" ht="15.75" x14ac:dyDescent="0.25">
      <c r="B10" s="25" t="s">
        <v>33</v>
      </c>
      <c r="C10" s="41" t="s">
        <v>34</v>
      </c>
      <c r="D10" s="109">
        <v>40276</v>
      </c>
      <c r="E10" s="24">
        <f>COUNTIF('[1]PCs e Impresoras'!$B$5:$B$72,B10)</f>
        <v>4</v>
      </c>
      <c r="F10" s="24">
        <f>COUNTIF('[2]PCs e Impresoras'!$B$5:$B$63,B10)</f>
        <v>0</v>
      </c>
      <c r="G10" s="24">
        <f>COUNTIF('[3]PCs e Impresoras'!$B$5:$B$180,B10)</f>
        <v>2</v>
      </c>
      <c r="H10" s="11">
        <f>COUNTIF('[4]PCs e Impresoras'!$B$5:$B$128,B10)</f>
        <v>21</v>
      </c>
      <c r="I10" s="11">
        <f>COUNTIF('[5]PCs e Impresoras'!$B$5:$B$114,B10)</f>
        <v>8</v>
      </c>
      <c r="J10" s="11">
        <f>COUNTIF('[6]PCs e Impresoras'!$B$5:$B$76,B10)</f>
        <v>3</v>
      </c>
      <c r="K10" s="11">
        <f>COUNTIF('[7]PCs e Impresoras'!$B$5:$B$230,B10)</f>
        <v>9</v>
      </c>
      <c r="L10" s="11">
        <f>COUNTIF('[8]PCs e Impresoras'!$B$5:$B$178,B10)</f>
        <v>4</v>
      </c>
      <c r="M10" s="11">
        <f>COUNTIF('[9]PCs e Impresoras'!$B$5:$B$45,B10)</f>
        <v>0</v>
      </c>
      <c r="N10" s="11">
        <f>COUNTIF('[10]PCs e Impresoras'!$B$5:$B$70,B10)</f>
        <v>10</v>
      </c>
      <c r="O10" s="11">
        <f>COUNTIF('[11]PCs e Impresoras'!$B$5:$B$81,B10)</f>
        <v>2</v>
      </c>
      <c r="P10" s="11">
        <f>COUNTIF('[12]PCs e Impresoras'!$B$5:$B$30,B10)</f>
        <v>1</v>
      </c>
      <c r="Q10" s="11">
        <f>COUNTIF('[13]PCs e Impresoras'!$B$5:$B$14,B10)</f>
        <v>0</v>
      </c>
      <c r="R10" s="21">
        <f t="shared" si="1"/>
        <v>64</v>
      </c>
      <c r="S10" s="32">
        <f t="shared" ref="S10" si="8">R10/$R$5</f>
        <v>5.7813911472448055E-2</v>
      </c>
    </row>
    <row r="11" spans="1:19" ht="16.5" thickBot="1" x14ac:dyDescent="0.3">
      <c r="A11" s="40">
        <f>COUNTA(B7:B11)</f>
        <v>5</v>
      </c>
      <c r="B11" s="25" t="s">
        <v>31</v>
      </c>
      <c r="C11" s="41" t="s">
        <v>28</v>
      </c>
      <c r="D11" s="109">
        <v>39527</v>
      </c>
      <c r="E11" s="11">
        <f>COUNTIF('[1]PCs e Impresoras'!$B$5:$B$72,B11)</f>
        <v>0</v>
      </c>
      <c r="F11" s="11">
        <f>COUNTIF('[2]PCs e Impresoras'!$B$5:$B$63,B11)</f>
        <v>0</v>
      </c>
      <c r="G11" s="11">
        <f>COUNTIF('[3]PCs e Impresoras'!$B$5:$B$180,B11)</f>
        <v>0</v>
      </c>
      <c r="H11" s="11">
        <f>COUNTIF('[4]PCs e Impresoras'!$B$5:$B$128,B11)</f>
        <v>0</v>
      </c>
      <c r="I11" s="11">
        <f>COUNTIF('[5]PCs e Impresoras'!$B$5:$B$114,B11)</f>
        <v>0</v>
      </c>
      <c r="J11" s="11">
        <f>COUNTIF('[6]PCs e Impresoras'!$B$5:$B$76,B11)</f>
        <v>0</v>
      </c>
      <c r="K11" s="11">
        <f>COUNTIF('[7]PCs e Impresoras'!$B$5:$B$230,B11)</f>
        <v>1</v>
      </c>
      <c r="L11" s="11">
        <f>COUNTIF('[8]PCs e Impresoras'!$B$5:$B$178,B11)</f>
        <v>0</v>
      </c>
      <c r="M11" s="11">
        <f>COUNTIF('[9]PCs e Impresoras'!$B$5:$B$45,B11)</f>
        <v>0</v>
      </c>
      <c r="N11" s="11">
        <f>COUNTIF('[10]PCs e Impresoras'!$B$5:$B$70,B11)</f>
        <v>0</v>
      </c>
      <c r="O11" s="11">
        <f>COUNTIF('[11]PCs e Impresoras'!$B$5:$B$81,B11)</f>
        <v>0</v>
      </c>
      <c r="P11" s="11">
        <f>COUNTIF('[12]PCs e Impresoras'!$B$5:$B$30,B11)</f>
        <v>0</v>
      </c>
      <c r="Q11" s="11">
        <f>COUNTIF('[13]PCs e Impresoras'!$B$5:$B$14,B11)</f>
        <v>0</v>
      </c>
      <c r="R11" s="21">
        <f t="shared" si="1"/>
        <v>1</v>
      </c>
      <c r="S11" s="32">
        <f t="shared" si="3"/>
        <v>9.0334236675700087E-4</v>
      </c>
    </row>
    <row r="12" spans="1:19" ht="16.5" thickBot="1" x14ac:dyDescent="0.3">
      <c r="B12" s="39" t="s">
        <v>1</v>
      </c>
      <c r="C12" s="42" t="s">
        <v>14</v>
      </c>
      <c r="D12" s="42" t="s">
        <v>151</v>
      </c>
      <c r="E12" s="13">
        <f t="shared" ref="E12:Q12" si="9">SUM(E13:E29)</f>
        <v>50</v>
      </c>
      <c r="F12" s="13">
        <f t="shared" si="9"/>
        <v>52</v>
      </c>
      <c r="G12" s="13">
        <f t="shared" si="9"/>
        <v>162</v>
      </c>
      <c r="H12" s="13">
        <f t="shared" si="9"/>
        <v>70</v>
      </c>
      <c r="I12" s="13">
        <f t="shared" si="9"/>
        <v>77</v>
      </c>
      <c r="J12" s="13">
        <f t="shared" si="9"/>
        <v>49</v>
      </c>
      <c r="K12" s="13">
        <f>SUM(K13:K29)</f>
        <v>190</v>
      </c>
      <c r="L12" s="13">
        <f t="shared" si="9"/>
        <v>142</v>
      </c>
      <c r="M12" s="13">
        <f t="shared" si="9"/>
        <v>30</v>
      </c>
      <c r="N12" s="13">
        <f t="shared" si="9"/>
        <v>41</v>
      </c>
      <c r="O12" s="13">
        <f t="shared" si="9"/>
        <v>63</v>
      </c>
      <c r="P12" s="13">
        <f t="shared" si="9"/>
        <v>19</v>
      </c>
      <c r="Q12" s="13">
        <f t="shared" si="9"/>
        <v>9</v>
      </c>
      <c r="R12" s="7">
        <f t="shared" si="1"/>
        <v>954</v>
      </c>
      <c r="S12" s="31">
        <f t="shared" si="3"/>
        <v>0.86178861788617889</v>
      </c>
    </row>
    <row r="13" spans="1:19" ht="15.75" x14ac:dyDescent="0.25">
      <c r="B13" s="64" t="s">
        <v>184</v>
      </c>
      <c r="C13" s="65" t="s">
        <v>175</v>
      </c>
      <c r="D13" s="110">
        <v>41699</v>
      </c>
      <c r="E13" s="24">
        <f>COUNTIF('[1]PCs e Impresoras'!$B$5:$B$72,B13)</f>
        <v>1</v>
      </c>
      <c r="F13" s="24">
        <f>COUNTIF('[2]PCs e Impresoras'!$B$5:$B$63,B13)</f>
        <v>0</v>
      </c>
      <c r="G13" s="24">
        <f>COUNTIF('[3]PCs e Impresoras'!$B$5:$B$180,B13)</f>
        <v>37</v>
      </c>
      <c r="H13" s="11">
        <f>COUNTIF('[4]PCs e Impresoras'!$B$5:$B$128,B13)</f>
        <v>5</v>
      </c>
      <c r="I13" s="11">
        <f>COUNTIF('[5]PCs e Impresoras'!$B$5:$B$114,B13)</f>
        <v>14</v>
      </c>
      <c r="J13" s="11">
        <f>COUNTIF('[6]PCs e Impresoras'!$B$5:$B$76,B13)</f>
        <v>4</v>
      </c>
      <c r="K13" s="11">
        <f>COUNTIF('[7]PCs e Impresoras'!$B$5:$B$230,B13)</f>
        <v>29</v>
      </c>
      <c r="L13" s="11">
        <f>COUNTIF('[8]PCs e Impresoras'!$B$5:$B$178,B13)</f>
        <v>39</v>
      </c>
      <c r="M13" s="11">
        <f>COUNTIF('[9]PCs e Impresoras'!$B$5:$B$45,B13)</f>
        <v>0</v>
      </c>
      <c r="N13" s="11">
        <f>COUNTIF('[10]PCs e Impresoras'!$B$5:$B$70,B13)</f>
        <v>10</v>
      </c>
      <c r="O13" s="11">
        <f>COUNTIF('[11]PCs e Impresoras'!$B$5:$B$81,B13)</f>
        <v>0</v>
      </c>
      <c r="P13" s="11">
        <f>COUNTIF('[12]PCs e Impresoras'!$B$5:$B$30,B13)</f>
        <v>0</v>
      </c>
      <c r="Q13" s="11">
        <f>COUNTIF('[13]PCs e Impresoras'!$B$5:$B$14,B13)</f>
        <v>0</v>
      </c>
      <c r="R13" s="21">
        <f t="shared" ref="R13" si="10">SUM(E13:Q13)</f>
        <v>139</v>
      </c>
      <c r="S13" s="32">
        <f t="shared" ref="S13:S18" si="11">R13/$R$5</f>
        <v>0.12556458897922312</v>
      </c>
    </row>
    <row r="14" spans="1:19" ht="15.75" x14ac:dyDescent="0.25">
      <c r="B14" s="64" t="s">
        <v>170</v>
      </c>
      <c r="C14" s="65" t="s">
        <v>175</v>
      </c>
      <c r="D14" s="110">
        <v>41275</v>
      </c>
      <c r="E14" s="24">
        <f>COUNTIF('[1]PCs e Impresoras'!$B$5:$B$72,B14)</f>
        <v>5</v>
      </c>
      <c r="F14" s="24">
        <f>COUNTIF('[2]PCs e Impresoras'!$B$5:$B$63,B14)</f>
        <v>1</v>
      </c>
      <c r="G14" s="24">
        <f>COUNTIF('[3]PCs e Impresoras'!$B$5:$B$180,B14)</f>
        <v>1</v>
      </c>
      <c r="H14" s="11">
        <f>COUNTIF('[4]PCs e Impresoras'!$B$5:$B$128,B14)</f>
        <v>0</v>
      </c>
      <c r="I14" s="11">
        <f>COUNTIF('[5]PCs e Impresoras'!$B$5:$B$114,B14)</f>
        <v>6</v>
      </c>
      <c r="J14" s="11">
        <f>COUNTIF('[6]PCs e Impresoras'!$B$5:$B$76,B14)</f>
        <v>0</v>
      </c>
      <c r="K14" s="11">
        <f>COUNTIF('[7]PCs e Impresoras'!$B$5:$B$230,B14)</f>
        <v>1</v>
      </c>
      <c r="L14" s="11">
        <f>COUNTIF('[8]PCs e Impresoras'!$B$5:$B$178,B14)</f>
        <v>8</v>
      </c>
      <c r="M14" s="11">
        <f>COUNTIF('[9]PCs e Impresoras'!$B$5:$B$45,B14)</f>
        <v>0</v>
      </c>
      <c r="N14" s="11">
        <f>COUNTIF('[10]PCs e Impresoras'!$B$5:$B$70,B14)</f>
        <v>8</v>
      </c>
      <c r="O14" s="11">
        <f>COUNTIF('[11]PCs e Impresoras'!$B$5:$B$81,B14)</f>
        <v>0</v>
      </c>
      <c r="P14" s="11">
        <f>COUNTIF('[12]PCs e Impresoras'!$B$5:$B$30,B14)</f>
        <v>0</v>
      </c>
      <c r="Q14" s="11">
        <f>COUNTIF('[13]PCs e Impresoras'!$B$5:$B$14,B14)</f>
        <v>0</v>
      </c>
      <c r="R14" s="21">
        <f t="shared" ref="R14" si="12">SUM(E14:Q14)</f>
        <v>30</v>
      </c>
      <c r="S14" s="32">
        <f t="shared" si="11"/>
        <v>2.7100271002710029E-2</v>
      </c>
    </row>
    <row r="15" spans="1:19" ht="15.75" x14ac:dyDescent="0.25">
      <c r="B15" s="64" t="s">
        <v>188</v>
      </c>
      <c r="C15" s="65" t="s">
        <v>174</v>
      </c>
      <c r="D15" s="110" t="s">
        <v>152</v>
      </c>
      <c r="E15" s="24">
        <f>COUNTIF('[1]PCs e Impresoras'!$B$5:$B$72,B15)</f>
        <v>1</v>
      </c>
      <c r="F15" s="24">
        <f>COUNTIF('[2]PCs e Impresoras'!$B$5:$B$63,B15)</f>
        <v>0</v>
      </c>
      <c r="G15" s="24">
        <f>COUNTIF('[3]PCs e Impresoras'!$B$5:$B$180,B15)</f>
        <v>0</v>
      </c>
      <c r="H15" s="11">
        <f>COUNTIF('[4]PCs e Impresoras'!$B$5:$B$128,B15)</f>
        <v>0</v>
      </c>
      <c r="I15" s="11">
        <f>COUNTIF('[5]PCs e Impresoras'!$B$5:$B$114,B15)</f>
        <v>0</v>
      </c>
      <c r="J15" s="11">
        <f>COUNTIF('[6]PCs e Impresoras'!$B$5:$B$76,B15)</f>
        <v>0</v>
      </c>
      <c r="K15" s="11">
        <f>COUNTIF('[7]PCs e Impresoras'!$B$5:$B$230,B15)</f>
        <v>0</v>
      </c>
      <c r="L15" s="11">
        <f>COUNTIF('[8]PCs e Impresoras'!$B$5:$B$178,B15)</f>
        <v>0</v>
      </c>
      <c r="M15" s="11">
        <f>COUNTIF('[9]PCs e Impresoras'!$B$5:$B$45,B15)</f>
        <v>0</v>
      </c>
      <c r="N15" s="11">
        <f>COUNTIF('[10]PCs e Impresoras'!$B$5:$B$70,B15)</f>
        <v>0</v>
      </c>
      <c r="O15" s="11">
        <f>COUNTIF('[11]PCs e Impresoras'!$B$5:$B$81,B15)</f>
        <v>0</v>
      </c>
      <c r="P15" s="11">
        <f>COUNTIF('[12]PCs e Impresoras'!$B$5:$B$30,B15)</f>
        <v>0</v>
      </c>
      <c r="Q15" s="11">
        <f>COUNTIF('[13]PCs e Impresoras'!$B$5:$B$14,B15)</f>
        <v>0</v>
      </c>
      <c r="R15" s="21">
        <f t="shared" ref="R15" si="13">SUM(E15:Q15)</f>
        <v>1</v>
      </c>
      <c r="S15" s="32">
        <f t="shared" si="11"/>
        <v>9.0334236675700087E-4</v>
      </c>
    </row>
    <row r="16" spans="1:19" ht="15.75" x14ac:dyDescent="0.25">
      <c r="B16" s="64" t="s">
        <v>169</v>
      </c>
      <c r="C16" s="65" t="s">
        <v>174</v>
      </c>
      <c r="D16" s="110">
        <v>41275</v>
      </c>
      <c r="E16" s="24">
        <f>COUNTIF('[1]PCs e Impresoras'!$B$5:$B$72,B16)</f>
        <v>1</v>
      </c>
      <c r="F16" s="24">
        <f>COUNTIF('[2]PCs e Impresoras'!$B$5:$B$63,B16)</f>
        <v>1</v>
      </c>
      <c r="G16" s="24">
        <f>COUNTIF('[3]PCs e Impresoras'!$B$5:$B$180,B16)</f>
        <v>3</v>
      </c>
      <c r="H16" s="11">
        <f>COUNTIF('[4]PCs e Impresoras'!$B$5:$B$128,B16)</f>
        <v>17</v>
      </c>
      <c r="I16" s="11">
        <f>COUNTIF('[5]PCs e Impresoras'!$B$5:$B$114,B16)</f>
        <v>0</v>
      </c>
      <c r="J16" s="11">
        <f>COUNTIF('[6]PCs e Impresoras'!$B$5:$B$76,B16)</f>
        <v>2</v>
      </c>
      <c r="K16" s="11">
        <f>COUNTIF('[7]PCs e Impresoras'!$B$5:$B$230,B16)</f>
        <v>6</v>
      </c>
      <c r="L16" s="11">
        <f>COUNTIF('[8]PCs e Impresoras'!$B$5:$B$178,B16)</f>
        <v>7</v>
      </c>
      <c r="M16" s="11">
        <f>COUNTIF('[9]PCs e Impresoras'!$B$5:$B$45,B16)</f>
        <v>2</v>
      </c>
      <c r="N16" s="11">
        <f>COUNTIF('[10]PCs e Impresoras'!$B$5:$B$70,B16)</f>
        <v>3</v>
      </c>
      <c r="O16" s="11">
        <f>COUNTIF('[11]PCs e Impresoras'!$B$5:$B$81,B16)</f>
        <v>0</v>
      </c>
      <c r="P16" s="11">
        <f>COUNTIF('[12]PCs e Impresoras'!$B$5:$B$30,B16)</f>
        <v>1</v>
      </c>
      <c r="Q16" s="11">
        <f>COUNTIF('[13]PCs e Impresoras'!$B$5:$B$14,B16)</f>
        <v>0</v>
      </c>
      <c r="R16" s="21">
        <f t="shared" ref="R16" si="14">SUM(E16:Q16)</f>
        <v>43</v>
      </c>
      <c r="S16" s="32">
        <f t="shared" si="11"/>
        <v>3.8843721770551037E-2</v>
      </c>
    </row>
    <row r="17" spans="1:19" ht="15.75" x14ac:dyDescent="0.25">
      <c r="B17" s="64" t="s">
        <v>171</v>
      </c>
      <c r="C17" s="65" t="s">
        <v>173</v>
      </c>
      <c r="D17" s="110">
        <v>40909</v>
      </c>
      <c r="E17" s="24">
        <f>COUNTIF('[1]PCs e Impresoras'!$B$5:$B$72,B17)</f>
        <v>0</v>
      </c>
      <c r="F17" s="24">
        <f>COUNTIF('[2]PCs e Impresoras'!$B$5:$B$63,B17)</f>
        <v>0</v>
      </c>
      <c r="G17" s="24">
        <f>COUNTIF('[3]PCs e Impresoras'!$B$5:$B$180,B17)</f>
        <v>0</v>
      </c>
      <c r="H17" s="11">
        <f>COUNTIF('[4]PCs e Impresoras'!$B$5:$B$128,B17)</f>
        <v>0</v>
      </c>
      <c r="I17" s="11">
        <f>COUNTIF('[5]PCs e Impresoras'!$B$5:$B$114,B17)</f>
        <v>0</v>
      </c>
      <c r="J17" s="11">
        <f>COUNTIF('[6]PCs e Impresoras'!$B$5:$B$76,B17)</f>
        <v>0</v>
      </c>
      <c r="K17" s="11">
        <f>COUNTIF('[7]PCs e Impresoras'!$B$5:$B$230,B17)</f>
        <v>2</v>
      </c>
      <c r="L17" s="11">
        <f>COUNTIF('[8]PCs e Impresoras'!$B$5:$B$178,B17)</f>
        <v>0</v>
      </c>
      <c r="M17" s="11">
        <f>COUNTIF('[9]PCs e Impresoras'!$B$5:$B$45,B17)</f>
        <v>0</v>
      </c>
      <c r="N17" s="11">
        <f>COUNTIF('[10]PCs e Impresoras'!$B$5:$B$70,B17)</f>
        <v>0</v>
      </c>
      <c r="O17" s="11">
        <f>COUNTIF('[11]PCs e Impresoras'!$B$5:$B$81,B17)</f>
        <v>0</v>
      </c>
      <c r="P17" s="11">
        <f>COUNTIF('[12]PCs e Impresoras'!$B$5:$B$30,B17)</f>
        <v>0</v>
      </c>
      <c r="Q17" s="11">
        <f>COUNTIF('[13]PCs e Impresoras'!$B$5:$B$14,B17)</f>
        <v>0</v>
      </c>
      <c r="R17" s="21">
        <f t="shared" ref="R17" si="15">SUM(E17:Q17)</f>
        <v>2</v>
      </c>
      <c r="S17" s="32">
        <f t="shared" si="11"/>
        <v>1.8066847335140017E-3</v>
      </c>
    </row>
    <row r="18" spans="1:19" ht="15.75" x14ac:dyDescent="0.25">
      <c r="B18" s="64" t="s">
        <v>132</v>
      </c>
      <c r="C18" s="65" t="s">
        <v>164</v>
      </c>
      <c r="D18" s="110">
        <v>41136</v>
      </c>
      <c r="E18" s="24">
        <f>COUNTIF('[1]PCs e Impresoras'!$B$5:$B$72,B18)</f>
        <v>1</v>
      </c>
      <c r="F18" s="24">
        <f>COUNTIF('[2]PCs e Impresoras'!$B$5:$B$63,B18)</f>
        <v>1</v>
      </c>
      <c r="G18" s="24">
        <f>COUNTIF('[3]PCs e Impresoras'!$B$5:$B$180,B18)</f>
        <v>15</v>
      </c>
      <c r="H18" s="11">
        <f>COUNTIF('[4]PCs e Impresoras'!$B$5:$B$128,B18)</f>
        <v>25</v>
      </c>
      <c r="I18" s="11">
        <f>COUNTIF('[5]PCs e Impresoras'!$B$5:$B$114,B18)</f>
        <v>22</v>
      </c>
      <c r="J18" s="11">
        <f>COUNTIF('[6]PCs e Impresoras'!$B$5:$B$76,B18)</f>
        <v>3</v>
      </c>
      <c r="K18" s="11">
        <f>COUNTIF('[7]PCs e Impresoras'!$B$5:$B$230,B18)</f>
        <v>27</v>
      </c>
      <c r="L18" s="11">
        <f>COUNTIF('[8]PCs e Impresoras'!$B$5:$B$178,B18)</f>
        <v>42</v>
      </c>
      <c r="M18" s="11">
        <f>COUNTIF('[9]PCs e Impresoras'!$B$5:$B$45,B18)</f>
        <v>1</v>
      </c>
      <c r="N18" s="11">
        <f>COUNTIF('[10]PCs e Impresoras'!$B$5:$B$70,B18)</f>
        <v>1</v>
      </c>
      <c r="O18" s="11">
        <f>COUNTIF('[11]PCs e Impresoras'!$B$5:$B$81,B18)</f>
        <v>0</v>
      </c>
      <c r="P18" s="11">
        <f>COUNTIF('[12]PCs e Impresoras'!$B$5:$B$30,B18)</f>
        <v>1</v>
      </c>
      <c r="Q18" s="11">
        <f>COUNTIF('[13]PCs e Impresoras'!$B$5:$B$14,B18)</f>
        <v>0</v>
      </c>
      <c r="R18" s="21">
        <f t="shared" si="1"/>
        <v>139</v>
      </c>
      <c r="S18" s="32">
        <f t="shared" si="11"/>
        <v>0.12556458897922312</v>
      </c>
    </row>
    <row r="19" spans="1:19" ht="15.75" x14ac:dyDescent="0.25">
      <c r="B19" s="64" t="s">
        <v>166</v>
      </c>
      <c r="C19" s="65" t="s">
        <v>167</v>
      </c>
      <c r="D19" s="110">
        <v>40977</v>
      </c>
      <c r="E19" s="24">
        <f>COUNTIF('[1]PCs e Impresoras'!$B$5:$B$72,B19)</f>
        <v>0</v>
      </c>
      <c r="F19" s="24">
        <f>COUNTIF('[2]PCs e Impresoras'!$B$5:$B$63,B19)</f>
        <v>0</v>
      </c>
      <c r="G19" s="24">
        <f>COUNTIF('[3]PCs e Impresoras'!$B$5:$B$180,B19)</f>
        <v>0</v>
      </c>
      <c r="H19" s="11">
        <f>COUNTIF('[4]PCs e Impresoras'!$B$5:$B$128,B19)</f>
        <v>0</v>
      </c>
      <c r="I19" s="11">
        <f>COUNTIF('[5]PCs e Impresoras'!$B$5:$B$114,B19)</f>
        <v>0</v>
      </c>
      <c r="J19" s="11">
        <f>COUNTIF('[6]PCs e Impresoras'!$B$5:$B$76,B19)</f>
        <v>0</v>
      </c>
      <c r="K19" s="11">
        <f>COUNTIF('[7]PCs e Impresoras'!$B$5:$B$230,B19)</f>
        <v>0</v>
      </c>
      <c r="L19" s="11">
        <f>COUNTIF('[8]PCs e Impresoras'!$B$5:$B$178,B19)</f>
        <v>0</v>
      </c>
      <c r="M19" s="11">
        <f>COUNTIF('[9]PCs e Impresoras'!$B$5:$B$45,B19)</f>
        <v>0</v>
      </c>
      <c r="N19" s="11">
        <f>COUNTIF('[10]PCs e Impresoras'!$B$5:$B$70,B19)</f>
        <v>0</v>
      </c>
      <c r="O19" s="11">
        <f>COUNTIF('[11]PCs e Impresoras'!$B$5:$B$81,B19)</f>
        <v>0</v>
      </c>
      <c r="P19" s="11">
        <f>COUNTIF('[12]PCs e Impresoras'!$B$5:$B$30,B19)</f>
        <v>0</v>
      </c>
      <c r="Q19" s="11">
        <f>COUNTIF('[13]PCs e Impresoras'!$B$5:$B$14,B19)</f>
        <v>3</v>
      </c>
      <c r="R19" s="21">
        <f t="shared" si="1"/>
        <v>3</v>
      </c>
      <c r="S19" s="32">
        <f t="shared" ref="S19" si="16">R19/$R$5</f>
        <v>2.7100271002710027E-3</v>
      </c>
    </row>
    <row r="20" spans="1:19" ht="15.75" x14ac:dyDescent="0.25">
      <c r="B20" s="64" t="s">
        <v>130</v>
      </c>
      <c r="C20" s="65" t="s">
        <v>164</v>
      </c>
      <c r="D20" s="110">
        <v>40875</v>
      </c>
      <c r="E20" s="24">
        <f>COUNTIF('[1]PCs e Impresoras'!$B$5:$B$72,B20)</f>
        <v>0</v>
      </c>
      <c r="F20" s="24">
        <f>COUNTIF('[2]PCs e Impresoras'!$B$5:$B$63,B20)</f>
        <v>0</v>
      </c>
      <c r="G20" s="24">
        <f>COUNTIF('[3]PCs e Impresoras'!$B$5:$B$180,B20)</f>
        <v>1</v>
      </c>
      <c r="H20" s="11">
        <f>COUNTIF('[4]PCs e Impresoras'!$B$5:$B$128,B20)</f>
        <v>0</v>
      </c>
      <c r="I20" s="11">
        <f>COUNTIF('[5]PCs e Impresoras'!$B$5:$B$114,B20)</f>
        <v>1</v>
      </c>
      <c r="J20" s="11">
        <f>COUNTIF('[6]PCs e Impresoras'!$B$5:$B$76,B20)</f>
        <v>0</v>
      </c>
      <c r="K20" s="11">
        <f>COUNTIF('[7]PCs e Impresoras'!$B$5:$B$230,B20)</f>
        <v>0</v>
      </c>
      <c r="L20" s="11">
        <f>COUNTIF('[8]PCs e Impresoras'!$B$5:$B$178,B20)</f>
        <v>0</v>
      </c>
      <c r="M20" s="11">
        <f>COUNTIF('[9]PCs e Impresoras'!$B$5:$B$45,B20)</f>
        <v>0</v>
      </c>
      <c r="N20" s="11">
        <f>COUNTIF('[10]PCs e Impresoras'!$B$5:$B$70,B20)</f>
        <v>1</v>
      </c>
      <c r="O20" s="11">
        <f>COUNTIF('[11]PCs e Impresoras'!$B$5:$B$81,B20)</f>
        <v>1</v>
      </c>
      <c r="P20" s="11">
        <f>COUNTIF('[12]PCs e Impresoras'!$B$5:$B$30,B20)</f>
        <v>0</v>
      </c>
      <c r="Q20" s="11">
        <f>COUNTIF('[13]PCs e Impresoras'!$B$5:$B$14,B20)</f>
        <v>0</v>
      </c>
      <c r="R20" s="21">
        <f t="shared" si="1"/>
        <v>4</v>
      </c>
      <c r="S20" s="32">
        <f>R20/$R$5</f>
        <v>3.6133694670280035E-3</v>
      </c>
    </row>
    <row r="21" spans="1:19" ht="15.75" x14ac:dyDescent="0.25">
      <c r="B21" s="64" t="s">
        <v>108</v>
      </c>
      <c r="C21" s="65" t="s">
        <v>165</v>
      </c>
      <c r="D21" s="110">
        <v>40676</v>
      </c>
      <c r="E21" s="24">
        <f>COUNTIF('[1]PCs e Impresoras'!$B$5:$B$72,B21)</f>
        <v>11</v>
      </c>
      <c r="F21" s="24">
        <f>COUNTIF('[2]PCs e Impresoras'!$B$5:$B$63,B21)</f>
        <v>19</v>
      </c>
      <c r="G21" s="24">
        <f>COUNTIF('[3]PCs e Impresoras'!$B$5:$B$180,B21)</f>
        <v>36</v>
      </c>
      <c r="H21" s="11">
        <f>COUNTIF('[4]PCs e Impresoras'!$B$5:$B$128,B21)</f>
        <v>5</v>
      </c>
      <c r="I21" s="11">
        <f>COUNTIF('[5]PCs e Impresoras'!$B$5:$B$114,B21)</f>
        <v>12</v>
      </c>
      <c r="J21" s="11">
        <f>COUNTIF('[6]PCs e Impresoras'!$B$5:$B$76,B21)</f>
        <v>29</v>
      </c>
      <c r="K21" s="11">
        <f>COUNTIF('[7]PCs e Impresoras'!$B$5:$B$230,B21)</f>
        <v>68</v>
      </c>
      <c r="L21" s="11">
        <f>COUNTIF('[8]PCs e Impresoras'!$B$5:$B$178,B21)</f>
        <v>27</v>
      </c>
      <c r="M21" s="11">
        <f>COUNTIF('[9]PCs e Impresoras'!$B$5:$B$45,B21)</f>
        <v>26</v>
      </c>
      <c r="N21" s="11">
        <f>COUNTIF('[10]PCs e Impresoras'!$B$5:$B$70,B21)</f>
        <v>9</v>
      </c>
      <c r="O21" s="11">
        <f>COUNTIF('[11]PCs e Impresoras'!$B$5:$B$81,B21)</f>
        <v>15</v>
      </c>
      <c r="P21" s="11">
        <f>COUNTIF('[12]PCs e Impresoras'!$B$5:$B$30,B21)</f>
        <v>4</v>
      </c>
      <c r="Q21" s="11">
        <f>COUNTIF('[13]PCs e Impresoras'!$B$5:$B$14,B21)</f>
        <v>5</v>
      </c>
      <c r="R21" s="21">
        <f t="shared" si="1"/>
        <v>266</v>
      </c>
      <c r="S21" s="32">
        <f t="shared" ref="S21:S28" si="17">R21/$R$5</f>
        <v>0.24028906955736223</v>
      </c>
    </row>
    <row r="22" spans="1:19" ht="15.75" x14ac:dyDescent="0.25">
      <c r="B22" s="64" t="s">
        <v>112</v>
      </c>
      <c r="C22" s="65" t="s">
        <v>113</v>
      </c>
      <c r="D22" s="110">
        <v>40330</v>
      </c>
      <c r="E22" s="24">
        <f>COUNTIF('[1]PCs e Impresoras'!$B$5:$B$72,B22)</f>
        <v>2</v>
      </c>
      <c r="F22" s="24">
        <f>COUNTIF('[2]PCs e Impresoras'!$B$5:$B$63,B22)</f>
        <v>0</v>
      </c>
      <c r="G22" s="24">
        <f>COUNTIF('[3]PCs e Impresoras'!$B$5:$B$180,B22)</f>
        <v>0</v>
      </c>
      <c r="H22" s="11">
        <f>COUNTIF('[4]PCs e Impresoras'!$B$5:$B$128,B22)</f>
        <v>0</v>
      </c>
      <c r="I22" s="11">
        <f>COUNTIF('[5]PCs e Impresoras'!$B$5:$B$114,B22)</f>
        <v>0</v>
      </c>
      <c r="J22" s="11">
        <f>COUNTIF('[6]PCs e Impresoras'!$B$5:$B$76,B22)</f>
        <v>0</v>
      </c>
      <c r="K22" s="11">
        <f>COUNTIF('[7]PCs e Impresoras'!$B$5:$B$230,B22)</f>
        <v>0</v>
      </c>
      <c r="L22" s="11">
        <f>COUNTIF('[8]PCs e Impresoras'!$B$5:$B$178,B22)</f>
        <v>0</v>
      </c>
      <c r="M22" s="11">
        <f>COUNTIF('[9]PCs e Impresoras'!$B$5:$B$45,B22)</f>
        <v>0</v>
      </c>
      <c r="N22" s="11">
        <f>COUNTIF('[10]PCs e Impresoras'!$B$5:$B$70,B22)</f>
        <v>0</v>
      </c>
      <c r="O22" s="11">
        <f>COUNTIF('[11]PCs e Impresoras'!$B$5:$B$81,B22)</f>
        <v>0</v>
      </c>
      <c r="P22" s="11">
        <f>COUNTIF('[12]PCs e Impresoras'!$B$5:$B$30,B22)</f>
        <v>0</v>
      </c>
      <c r="Q22" s="11">
        <f>COUNTIF('[13]PCs e Impresoras'!$B$5:$B$14,B22)</f>
        <v>0</v>
      </c>
      <c r="R22" s="21">
        <f t="shared" si="1"/>
        <v>2</v>
      </c>
      <c r="S22" s="32">
        <f t="shared" si="17"/>
        <v>1.8066847335140017E-3</v>
      </c>
    </row>
    <row r="23" spans="1:19" ht="15.75" x14ac:dyDescent="0.25">
      <c r="B23" s="64" t="s">
        <v>110</v>
      </c>
      <c r="C23" s="65" t="s">
        <v>109</v>
      </c>
      <c r="D23" s="110">
        <v>40330</v>
      </c>
      <c r="E23" s="24">
        <f>COUNTIF('[1]PCs e Impresoras'!$B$5:$B$72,B23)</f>
        <v>0</v>
      </c>
      <c r="F23" s="24">
        <f>COUNTIF('[2]PCs e Impresoras'!$B$5:$B$63,B23)</f>
        <v>0</v>
      </c>
      <c r="G23" s="24">
        <f>COUNTIF('[3]PCs e Impresoras'!$B$5:$B$180,B23)</f>
        <v>0</v>
      </c>
      <c r="H23" s="11">
        <f>COUNTIF('[4]PCs e Impresoras'!$B$5:$B$128,B23)</f>
        <v>0</v>
      </c>
      <c r="I23" s="11">
        <f>COUNTIF('[5]PCs e Impresoras'!$B$5:$B$114,B23)</f>
        <v>1</v>
      </c>
      <c r="J23" s="11">
        <f>COUNTIF('[6]PCs e Impresoras'!$B$5:$B$76,B23)</f>
        <v>0</v>
      </c>
      <c r="K23" s="11">
        <f>COUNTIF('[7]PCs e Impresoras'!$B$5:$B$230,B23)</f>
        <v>0</v>
      </c>
      <c r="L23" s="11">
        <f>COUNTIF('[8]PCs e Impresoras'!$B$5:$B$178,B23)</f>
        <v>0</v>
      </c>
      <c r="M23" s="11">
        <f>COUNTIF('[9]PCs e Impresoras'!$B$5:$B$45,B23)</f>
        <v>0</v>
      </c>
      <c r="N23" s="11">
        <f>COUNTIF('[10]PCs e Impresoras'!$B$5:$B$70,B23)</f>
        <v>0</v>
      </c>
      <c r="O23" s="11">
        <f>COUNTIF('[11]PCs e Impresoras'!$B$5:$B$81,B23)</f>
        <v>0</v>
      </c>
      <c r="P23" s="11">
        <f>COUNTIF('[12]PCs e Impresoras'!$B$5:$B$30,B23)</f>
        <v>0</v>
      </c>
      <c r="Q23" s="11">
        <f>COUNTIF('[13]PCs e Impresoras'!$B$5:$B$14,B23)</f>
        <v>0</v>
      </c>
      <c r="R23" s="21">
        <f t="shared" si="1"/>
        <v>1</v>
      </c>
      <c r="S23" s="32">
        <f t="shared" ref="S23" si="18">R23/$R$5</f>
        <v>9.0334236675700087E-4</v>
      </c>
    </row>
    <row r="24" spans="1:19" ht="15.75" x14ac:dyDescent="0.25">
      <c r="B24" s="64" t="s">
        <v>111</v>
      </c>
      <c r="C24" s="65" t="s">
        <v>103</v>
      </c>
      <c r="D24" s="110">
        <v>40330</v>
      </c>
      <c r="E24" s="24">
        <f>COUNTIF('[1]PCs e Impresoras'!$B$5:$B$72,B24)</f>
        <v>0</v>
      </c>
      <c r="F24" s="24">
        <f>COUNTIF('[2]PCs e Impresoras'!$B$5:$B$63,B24)</f>
        <v>0</v>
      </c>
      <c r="G24" s="24">
        <f>COUNTIF('[3]PCs e Impresoras'!$B$5:$B$180,B24)</f>
        <v>0</v>
      </c>
      <c r="H24" s="11">
        <f>COUNTIF('[4]PCs e Impresoras'!$B$5:$B$128,B24)</f>
        <v>0</v>
      </c>
      <c r="I24" s="11">
        <f>COUNTIF('[5]PCs e Impresoras'!$B$5:$B$114,B24)</f>
        <v>0</v>
      </c>
      <c r="J24" s="11">
        <f>COUNTIF('[6]PCs e Impresoras'!$B$5:$B$76,B24)</f>
        <v>0</v>
      </c>
      <c r="K24" s="11">
        <f>COUNTIF('[7]PCs e Impresoras'!$B$5:$B$230,B24)</f>
        <v>0</v>
      </c>
      <c r="L24" s="11">
        <f>COUNTIF('[8]PCs e Impresoras'!$B$5:$B$178,B24)</f>
        <v>0</v>
      </c>
      <c r="M24" s="11">
        <f>COUNTIF('[9]PCs e Impresoras'!$B$5:$B$45,B24)</f>
        <v>0</v>
      </c>
      <c r="N24" s="11">
        <f>COUNTIF('[10]PCs e Impresoras'!$B$5:$B$70,B24)</f>
        <v>0</v>
      </c>
      <c r="O24" s="11">
        <f>COUNTIF('[11]PCs e Impresoras'!$B$5:$B$81,B24)</f>
        <v>0</v>
      </c>
      <c r="P24" s="11">
        <f>COUNTIF('[12]PCs e Impresoras'!$B$5:$B$30,B24)</f>
        <v>0</v>
      </c>
      <c r="Q24" s="11">
        <f>COUNTIF('[13]PCs e Impresoras'!$B$5:$B$14,B24)</f>
        <v>0</v>
      </c>
      <c r="R24" s="21">
        <f t="shared" si="1"/>
        <v>0</v>
      </c>
      <c r="S24" s="32">
        <f t="shared" si="17"/>
        <v>0</v>
      </c>
    </row>
    <row r="25" spans="1:19" ht="15.75" x14ac:dyDescent="0.25">
      <c r="B25" s="64" t="s">
        <v>87</v>
      </c>
      <c r="C25" s="65" t="s">
        <v>82</v>
      </c>
      <c r="D25" s="110">
        <v>40238</v>
      </c>
      <c r="E25" s="24">
        <f>COUNTIF('[1]PCs e Impresoras'!$B$5:$B$72,B25)</f>
        <v>1</v>
      </c>
      <c r="F25" s="24">
        <f>COUNTIF('[2]PCs e Impresoras'!$B$5:$B$63,B25)</f>
        <v>0</v>
      </c>
      <c r="G25" s="24">
        <f>COUNTIF('[3]PCs e Impresoras'!$B$5:$B$180,B25)</f>
        <v>0</v>
      </c>
      <c r="H25" s="11">
        <f>COUNTIF('[4]PCs e Impresoras'!$B$5:$B$128,B25)</f>
        <v>0</v>
      </c>
      <c r="I25" s="11">
        <f>COUNTIF('[5]PCs e Impresoras'!$B$5:$B$114,B25)</f>
        <v>0</v>
      </c>
      <c r="J25" s="11">
        <f>COUNTIF('[6]PCs e Impresoras'!$B$5:$B$76,B25)</f>
        <v>0</v>
      </c>
      <c r="K25" s="11">
        <f>COUNTIF('[7]PCs e Impresoras'!$B$5:$B$230,B25)</f>
        <v>0</v>
      </c>
      <c r="L25" s="11">
        <f>COUNTIF('[8]PCs e Impresoras'!$B$5:$B$178,B25)</f>
        <v>0</v>
      </c>
      <c r="M25" s="11">
        <f>COUNTIF('[9]PCs e Impresoras'!$B$5:$B$45,B25)</f>
        <v>0</v>
      </c>
      <c r="N25" s="11">
        <f>COUNTIF('[10]PCs e Impresoras'!$B$5:$B$70,B25)</f>
        <v>0</v>
      </c>
      <c r="O25" s="11">
        <f>COUNTIF('[11]PCs e Impresoras'!$B$5:$B$81,B25)</f>
        <v>0</v>
      </c>
      <c r="P25" s="11">
        <f>COUNTIF('[12]PCs e Impresoras'!$B$5:$B$30,B25)</f>
        <v>0</v>
      </c>
      <c r="Q25" s="11">
        <f>COUNTIF('[13]PCs e Impresoras'!$B$5:$B$14,B25)</f>
        <v>0</v>
      </c>
      <c r="R25" s="21">
        <f t="shared" si="1"/>
        <v>1</v>
      </c>
      <c r="S25" s="32">
        <f t="shared" si="17"/>
        <v>9.0334236675700087E-4</v>
      </c>
    </row>
    <row r="26" spans="1:19" ht="15.75" x14ac:dyDescent="0.25">
      <c r="B26" s="64" t="s">
        <v>84</v>
      </c>
      <c r="C26" s="65" t="s">
        <v>82</v>
      </c>
      <c r="D26" s="110">
        <v>40238</v>
      </c>
      <c r="E26" s="24">
        <f>COUNTIF('[1]PCs e Impresoras'!$B$5:$B$72,B26)</f>
        <v>0</v>
      </c>
      <c r="F26" s="24">
        <f>COUNTIF('[2]PCs e Impresoras'!$B$5:$B$63,B26)</f>
        <v>0</v>
      </c>
      <c r="G26" s="24">
        <f>COUNTIF('[3]PCs e Impresoras'!$B$5:$B$180,B26)</f>
        <v>1</v>
      </c>
      <c r="H26" s="11">
        <f>COUNTIF('[4]PCs e Impresoras'!$B$5:$B$128,B26)</f>
        <v>1</v>
      </c>
      <c r="I26" s="11">
        <f>COUNTIF('[5]PCs e Impresoras'!$B$5:$B$114,B26)</f>
        <v>3</v>
      </c>
      <c r="J26" s="11">
        <f>COUNTIF('[6]PCs e Impresoras'!$B$5:$B$76,B26)</f>
        <v>0</v>
      </c>
      <c r="K26" s="11">
        <f>COUNTIF('[7]PCs e Impresoras'!$B$5:$B$230,B26)</f>
        <v>3</v>
      </c>
      <c r="L26" s="11">
        <f>COUNTIF('[8]PCs e Impresoras'!$B$5:$B$178,B26)</f>
        <v>2</v>
      </c>
      <c r="M26" s="11">
        <f>COUNTIF('[9]PCs e Impresoras'!$B$5:$B$45,B26)</f>
        <v>0</v>
      </c>
      <c r="N26" s="11">
        <f>COUNTIF('[10]PCs e Impresoras'!$B$5:$B$70,B26)</f>
        <v>2</v>
      </c>
      <c r="O26" s="11">
        <f>COUNTIF('[11]PCs e Impresoras'!$B$5:$B$81,B26)</f>
        <v>4</v>
      </c>
      <c r="P26" s="11">
        <f>COUNTIF('[12]PCs e Impresoras'!$B$5:$B$30,B26)</f>
        <v>0</v>
      </c>
      <c r="Q26" s="11">
        <f>COUNTIF('[13]PCs e Impresoras'!$B$5:$B$14,B26)</f>
        <v>0</v>
      </c>
      <c r="R26" s="21">
        <f t="shared" si="1"/>
        <v>16</v>
      </c>
      <c r="S26" s="32">
        <f t="shared" si="17"/>
        <v>1.4453477868112014E-2</v>
      </c>
    </row>
    <row r="27" spans="1:19" ht="15.75" x14ac:dyDescent="0.25">
      <c r="B27" s="64" t="s">
        <v>81</v>
      </c>
      <c r="C27" s="65" t="s">
        <v>82</v>
      </c>
      <c r="D27" s="110">
        <v>40238</v>
      </c>
      <c r="E27" s="24">
        <f>COUNTIF('[1]PCs e Impresoras'!$B$5:$B$72,B27)</f>
        <v>22</v>
      </c>
      <c r="F27" s="24">
        <f>COUNTIF('[2]PCs e Impresoras'!$B$5:$B$63,B27)</f>
        <v>17</v>
      </c>
      <c r="G27" s="24">
        <f>COUNTIF('[3]PCs e Impresoras'!$B$5:$B$181,B27)</f>
        <v>54</v>
      </c>
      <c r="H27" s="11">
        <f>COUNTIF('[4]PCs e Impresoras'!$B$5:$B$128,B27)</f>
        <v>10</v>
      </c>
      <c r="I27" s="11">
        <f>COUNTIF('[5]PCs e Impresoras'!$B$5:$B$114,B27)</f>
        <v>10</v>
      </c>
      <c r="J27" s="11">
        <f>COUNTIF('[6]PCs e Impresoras'!$B$5:$B$76,B27)</f>
        <v>4</v>
      </c>
      <c r="K27" s="11">
        <f>COUNTIF('[7]PCs e Impresoras'!$B$5:$B$230,B27)</f>
        <v>45</v>
      </c>
      <c r="L27" s="11">
        <f>COUNTIF('[8]PCs e Impresoras'!$B$5:$B$178,B27)</f>
        <v>15</v>
      </c>
      <c r="M27" s="11">
        <f>COUNTIF('[9]PCs e Impresoras'!$B$5:$B$45,B27)</f>
        <v>1</v>
      </c>
      <c r="N27" s="11">
        <f>COUNTIF('[10]PCs e Impresoras'!$B$5:$B$71,B27)</f>
        <v>6</v>
      </c>
      <c r="O27" s="11">
        <f>COUNTIF('[11]PCs e Impresoras'!$B$5:$B$81,B27)</f>
        <v>39</v>
      </c>
      <c r="P27" s="11">
        <f>COUNTIF('[12]PCs e Impresoras'!$B$5:$B$30,B27)</f>
        <v>13</v>
      </c>
      <c r="Q27" s="11">
        <f>COUNTIF('[13]PCs e Impresoras'!$B$5:$B$14,B27)</f>
        <v>0</v>
      </c>
      <c r="R27" s="21">
        <f t="shared" si="1"/>
        <v>236</v>
      </c>
      <c r="S27" s="32">
        <f t="shared" si="17"/>
        <v>0.21318879855465223</v>
      </c>
    </row>
    <row r="28" spans="1:19" ht="15.75" x14ac:dyDescent="0.25">
      <c r="B28" s="64" t="s">
        <v>36</v>
      </c>
      <c r="C28" s="65" t="s">
        <v>37</v>
      </c>
      <c r="D28" s="110">
        <v>39875</v>
      </c>
      <c r="E28" s="24">
        <f>COUNTIF('[1]PCs e Impresoras'!$B$5:$B$72,B28)</f>
        <v>5</v>
      </c>
      <c r="F28" s="24">
        <f>COUNTIF('[2]PCs e Impresoras'!$B$5:$B$63,B28)</f>
        <v>13</v>
      </c>
      <c r="G28" s="24">
        <f>COUNTIF('[3]PCs e Impresoras'!$B$5:$B$180,B28)</f>
        <v>13</v>
      </c>
      <c r="H28" s="11">
        <f>COUNTIF('[4]PCs e Impresoras'!$B$5:$B$128,B28)</f>
        <v>7</v>
      </c>
      <c r="I28" s="11">
        <f>COUNTIF('[5]PCs e Impresoras'!$B$5:$B$114,B28)</f>
        <v>8</v>
      </c>
      <c r="J28" s="11">
        <f>COUNTIF('[6]PCs e Impresoras'!$B$5:$B$76,B28)</f>
        <v>7</v>
      </c>
      <c r="K28" s="11">
        <f>COUNTIF('[7]PCs e Impresoras'!$B$5:$B$230,B28)</f>
        <v>9</v>
      </c>
      <c r="L28" s="11">
        <f>COUNTIF('[8]PCs e Impresoras'!$B$5:$B$178,B28)</f>
        <v>2</v>
      </c>
      <c r="M28" s="11">
        <f>COUNTIF('[9]PCs e Impresoras'!$B$5:$B$45,B28)</f>
        <v>0</v>
      </c>
      <c r="N28" s="11">
        <f>COUNTIF('[10]PCs e Impresoras'!$B$5:$B$70,B28)</f>
        <v>1</v>
      </c>
      <c r="O28" s="11">
        <f>COUNTIF('[11]PCs e Impresoras'!$B$5:$B$81,B28)</f>
        <v>3</v>
      </c>
      <c r="P28" s="11">
        <f>COUNTIF('[12]PCs e Impresoras'!$B$5:$B$30,B28)</f>
        <v>0</v>
      </c>
      <c r="Q28" s="11">
        <f>COUNTIF('[13]PCs e Impresoras'!$B$5:$B$14,B28)</f>
        <v>1</v>
      </c>
      <c r="R28" s="21">
        <f t="shared" si="1"/>
        <v>69</v>
      </c>
      <c r="S28" s="32">
        <f t="shared" si="17"/>
        <v>6.2330623306233061E-2</v>
      </c>
    </row>
    <row r="29" spans="1:19" ht="16.5" thickBot="1" x14ac:dyDescent="0.3">
      <c r="A29" s="40">
        <f>COUNTA(B13:B29)</f>
        <v>17</v>
      </c>
      <c r="B29" s="64" t="s">
        <v>141</v>
      </c>
      <c r="C29" s="65" t="s">
        <v>142</v>
      </c>
      <c r="D29" s="71" t="s">
        <v>152</v>
      </c>
      <c r="E29" s="11">
        <f>COUNTIF('[1]PCs e Impresoras'!$B$5:$B$72,B29)</f>
        <v>0</v>
      </c>
      <c r="F29" s="11">
        <f>COUNTIF('[2]PCs e Impresoras'!$B$5:$B$63,B29)</f>
        <v>0</v>
      </c>
      <c r="G29" s="11">
        <f>COUNTIF('[3]PCs e Impresoras'!$B$5:$B$180,B29)</f>
        <v>1</v>
      </c>
      <c r="H29" s="11">
        <f>COUNTIF('[4]PCs e Impresoras'!$B$5:$B$128,B29)</f>
        <v>0</v>
      </c>
      <c r="I29" s="11">
        <f>COUNTIF('[5]PCs e Impresoras'!$B$5:$B$114,B29)</f>
        <v>0</v>
      </c>
      <c r="J29" s="11">
        <f>COUNTIF('[6]PCs e Impresoras'!$B$5:$B$76,B29)</f>
        <v>0</v>
      </c>
      <c r="K29" s="11">
        <f>COUNTIF('[7]PCs e Impresoras'!$B$5:$B$230,B29)</f>
        <v>0</v>
      </c>
      <c r="L29" s="11">
        <f>COUNTIF('[8]PCs e Impresoras'!$B$5:$B$178,B29)</f>
        <v>0</v>
      </c>
      <c r="M29" s="11">
        <f>COUNTIF('[9]PCs e Impresoras'!$B$5:$B$45,B29)</f>
        <v>0</v>
      </c>
      <c r="N29" s="11">
        <f>COUNTIF('[10]PCs e Impresoras'!$B$5:$B$70,B29)</f>
        <v>0</v>
      </c>
      <c r="O29" s="11">
        <f>COUNTIF('[11]PCs e Impresoras'!$B$5:$B$81,B29)</f>
        <v>1</v>
      </c>
      <c r="P29" s="11">
        <f>COUNTIF('[12]PCs e Impresoras'!$B$5:$B$30,B29)</f>
        <v>0</v>
      </c>
      <c r="Q29" s="11">
        <f>COUNTIF('[13]PCs e Impresoras'!$B$5:$B$14,B29)</f>
        <v>0</v>
      </c>
      <c r="R29" s="21">
        <f t="shared" si="1"/>
        <v>2</v>
      </c>
      <c r="S29" s="32">
        <f t="shared" ref="S29" si="19">R29/$R$5</f>
        <v>1.8066847335140017E-3</v>
      </c>
    </row>
    <row r="30" spans="1:19" ht="17.25" customHeight="1" thickBot="1" x14ac:dyDescent="0.3">
      <c r="B30" s="39" t="s">
        <v>13</v>
      </c>
      <c r="C30" s="42" t="s">
        <v>14</v>
      </c>
      <c r="D30" s="42" t="s">
        <v>14</v>
      </c>
      <c r="E30" s="13">
        <f t="shared" ref="E30:Q30" si="20">SUM(E31:E31)</f>
        <v>0</v>
      </c>
      <c r="F30" s="13">
        <f t="shared" si="20"/>
        <v>0</v>
      </c>
      <c r="G30" s="13">
        <f t="shared" si="20"/>
        <v>0</v>
      </c>
      <c r="H30" s="13">
        <f t="shared" si="20"/>
        <v>0</v>
      </c>
      <c r="I30" s="13">
        <f t="shared" si="20"/>
        <v>0</v>
      </c>
      <c r="J30" s="13">
        <f t="shared" si="20"/>
        <v>3</v>
      </c>
      <c r="K30" s="13">
        <f t="shared" si="20"/>
        <v>0</v>
      </c>
      <c r="L30" s="13">
        <f t="shared" si="20"/>
        <v>0</v>
      </c>
      <c r="M30" s="13">
        <f t="shared" si="20"/>
        <v>0</v>
      </c>
      <c r="N30" s="13">
        <f t="shared" si="20"/>
        <v>0</v>
      </c>
      <c r="O30" s="13">
        <f t="shared" si="20"/>
        <v>0</v>
      </c>
      <c r="P30" s="13">
        <f t="shared" si="20"/>
        <v>0</v>
      </c>
      <c r="Q30" s="13">
        <f t="shared" si="20"/>
        <v>0</v>
      </c>
      <c r="R30" s="7">
        <f t="shared" si="1"/>
        <v>3</v>
      </c>
      <c r="S30" s="31">
        <f t="shared" si="3"/>
        <v>2.7100271002710027E-3</v>
      </c>
    </row>
    <row r="31" spans="1:19" ht="16.5" thickBot="1" x14ac:dyDescent="0.3">
      <c r="A31" s="40">
        <f>COUNTA(B31)</f>
        <v>1</v>
      </c>
      <c r="B31" s="125" t="s">
        <v>133</v>
      </c>
      <c r="C31" s="126" t="s">
        <v>134</v>
      </c>
      <c r="D31" s="127">
        <v>41156</v>
      </c>
      <c r="E31" s="128">
        <f>COUNTIF('[1]PCs e Impresoras'!$B$5:$B$72,B31)</f>
        <v>0</v>
      </c>
      <c r="F31" s="128">
        <f>COUNTIF('[2]PCs e Impresoras'!$B$5:$B$63,B31)</f>
        <v>0</v>
      </c>
      <c r="G31" s="128">
        <f>COUNTIF('[3]PCs e Impresoras'!$B$5:$B$180,B31)</f>
        <v>0</v>
      </c>
      <c r="H31" s="129">
        <f>COUNTIF('[4]PCs e Impresoras'!$B$5:$B$128,B31)</f>
        <v>0</v>
      </c>
      <c r="I31" s="129">
        <f>COUNTIF('[5]PCs e Impresoras'!$B$5:$B$114,B31)</f>
        <v>0</v>
      </c>
      <c r="J31" s="129">
        <f>COUNTIF('[6]PCs e Impresoras'!$B$5:$B$76,B31)</f>
        <v>3</v>
      </c>
      <c r="K31" s="129">
        <f>COUNTIF('[7]PCs e Impresoras'!$B$5:$B$230,B31)</f>
        <v>0</v>
      </c>
      <c r="L31" s="129">
        <f>COUNTIF('[8]PCs e Impresoras'!$B$5:$B$178,B31)</f>
        <v>0</v>
      </c>
      <c r="M31" s="129">
        <f>COUNTIF('[9]PCs e Impresoras'!$B$5:$B$45,B31)</f>
        <v>0</v>
      </c>
      <c r="N31" s="129">
        <f>COUNTIF('[10]PCs e Impresoras'!$B$5:$B$70,B31)</f>
        <v>0</v>
      </c>
      <c r="O31" s="129">
        <f>COUNTIF('[11]PCs e Impresoras'!$B$5:$B$81,B31)</f>
        <v>0</v>
      </c>
      <c r="P31" s="129">
        <f>COUNTIF('[12]PCs e Impresoras'!$B$5:$B$30,B31)</f>
        <v>0</v>
      </c>
      <c r="Q31" s="129">
        <f>COUNTIF('[13]PCs e Impresoras'!$B$5:$B$14,B31)</f>
        <v>0</v>
      </c>
      <c r="R31" s="7">
        <f t="shared" si="1"/>
        <v>3</v>
      </c>
      <c r="S31" s="31">
        <f>R31/$R$5</f>
        <v>2.7100271002710027E-3</v>
      </c>
    </row>
  </sheetData>
  <mergeCells count="3">
    <mergeCell ref="B5:D5"/>
    <mergeCell ref="R1:S1"/>
    <mergeCell ref="B2:S2"/>
  </mergeCells>
  <phoneticPr fontId="2" type="noConversion"/>
  <printOptions horizontalCentered="1" verticalCentered="1"/>
  <pageMargins left="0" right="0" top="0.39370078740157483" bottom="0.39370078740157483" header="0" footer="0"/>
  <pageSetup scale="84" orientation="landscape" r:id="rId1"/>
  <headerFooter alignWithMargins="0"/>
  <ignoredErrors>
    <ignoredError sqref="R30:S30 G5:G6 R21:S21 H5 E6 H6:J6 R6:S6 R26:S28 R7:S7 Q5:S5 R12:S12 R31:S31 J5 R11:S11 O5 L6:M6 L5:M5" evalError="1"/>
    <ignoredError sqref="Q30 E30 G30:M30" evalError="1" formula="1"/>
    <ignoredError sqref="F30 R25 R9:R10 N30:P30 E12:K12 L12:Q12 G27 N2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"/>
  <sheetViews>
    <sheetView workbookViewId="0">
      <selection activeCell="L5" sqref="L5"/>
    </sheetView>
  </sheetViews>
  <sheetFormatPr baseColWidth="10" defaultRowHeight="12.75" x14ac:dyDescent="0.2"/>
  <cols>
    <col min="1" max="1" width="3" style="1" bestFit="1" customWidth="1"/>
    <col min="2" max="2" width="22.5703125" style="1" bestFit="1" customWidth="1"/>
    <col min="3" max="3" width="5.7109375" style="1" bestFit="1" customWidth="1"/>
    <col min="4" max="5" width="7.85546875" style="1" bestFit="1" customWidth="1"/>
    <col min="6" max="6" width="5.5703125" style="1" bestFit="1" customWidth="1"/>
    <col min="7" max="7" width="4.85546875" style="1" bestFit="1" customWidth="1"/>
    <col min="8" max="8" width="5" style="1" customWidth="1"/>
    <col min="9" max="9" width="9.28515625" style="1" bestFit="1" customWidth="1"/>
    <col min="10" max="10" width="10" style="1" bestFit="1" customWidth="1"/>
    <col min="11" max="11" width="9" style="1" bestFit="1" customWidth="1"/>
    <col min="12" max="12" width="10.140625" style="3" bestFit="1" customWidth="1"/>
    <col min="13" max="14" width="6.140625" style="1" bestFit="1" customWidth="1"/>
    <col min="15" max="15" width="6" style="1" bestFit="1" customWidth="1"/>
    <col min="16" max="16" width="8.140625" style="1" bestFit="1" customWidth="1"/>
    <col min="17" max="17" width="10.5703125" style="1" bestFit="1" customWidth="1"/>
    <col min="18" max="16384" width="11.42578125" style="1"/>
  </cols>
  <sheetData>
    <row r="1" spans="1:18" x14ac:dyDescent="0.2">
      <c r="G1" s="2"/>
      <c r="H1" s="2"/>
      <c r="P1" s="134">
        <f>'Plumrose Group'!P1</f>
        <v>42039</v>
      </c>
      <c r="Q1" s="134"/>
    </row>
    <row r="2" spans="1:18" ht="15.75" x14ac:dyDescent="0.25">
      <c r="B2" s="133" t="str">
        <f>'Plumrose Group'!B2</f>
        <v>Plataforma Tecnológica Plumrose Group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6.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8" ht="30.75" thickBot="1" x14ac:dyDescent="0.3">
      <c r="A4" s="5"/>
      <c r="B4" s="5"/>
      <c r="C4" s="61" t="s">
        <v>91</v>
      </c>
      <c r="D4" s="61" t="s">
        <v>102</v>
      </c>
      <c r="E4" s="61" t="s">
        <v>96</v>
      </c>
      <c r="F4" s="61" t="s">
        <v>149</v>
      </c>
      <c r="G4" s="61" t="s">
        <v>150</v>
      </c>
      <c r="H4" s="62" t="s">
        <v>39</v>
      </c>
      <c r="I4" s="62" t="s">
        <v>90</v>
      </c>
      <c r="J4" s="62" t="s">
        <v>38</v>
      </c>
      <c r="K4" s="62" t="s">
        <v>40</v>
      </c>
      <c r="L4" s="62" t="s">
        <v>35</v>
      </c>
      <c r="M4" s="62" t="s">
        <v>139</v>
      </c>
      <c r="N4" s="62" t="s">
        <v>158</v>
      </c>
      <c r="O4" s="62" t="s">
        <v>160</v>
      </c>
      <c r="P4" s="62" t="s">
        <v>140</v>
      </c>
      <c r="Q4" s="62" t="s">
        <v>12</v>
      </c>
      <c r="R4" s="4"/>
    </row>
    <row r="5" spans="1:18" ht="16.5" thickBot="1" x14ac:dyDescent="0.3">
      <c r="B5" s="48" t="s">
        <v>6</v>
      </c>
      <c r="C5" s="48">
        <f t="shared" ref="C5:P5" si="0">SUM(C6:C21)</f>
        <v>62</v>
      </c>
      <c r="D5" s="48">
        <f t="shared" si="0"/>
        <v>52</v>
      </c>
      <c r="E5" s="48">
        <f t="shared" si="0"/>
        <v>167</v>
      </c>
      <c r="F5" s="48">
        <f t="shared" si="0"/>
        <v>106</v>
      </c>
      <c r="G5" s="48">
        <f t="shared" si="0"/>
        <v>97</v>
      </c>
      <c r="H5" s="48">
        <f t="shared" si="0"/>
        <v>65</v>
      </c>
      <c r="I5" s="48">
        <f t="shared" si="0"/>
        <v>210</v>
      </c>
      <c r="J5" s="48">
        <f t="shared" si="0"/>
        <v>155</v>
      </c>
      <c r="K5" s="48">
        <f t="shared" si="0"/>
        <v>34</v>
      </c>
      <c r="L5" s="48">
        <f t="shared" si="0"/>
        <v>59</v>
      </c>
      <c r="M5" s="48">
        <f t="shared" si="0"/>
        <v>69</v>
      </c>
      <c r="N5" s="48">
        <f t="shared" si="0"/>
        <v>22</v>
      </c>
      <c r="O5" s="48">
        <f t="shared" si="0"/>
        <v>9</v>
      </c>
      <c r="P5" s="49">
        <f t="shared" si="0"/>
        <v>1107</v>
      </c>
      <c r="Q5" s="30">
        <f>1</f>
        <v>1</v>
      </c>
    </row>
    <row r="6" spans="1:18" ht="15.75" x14ac:dyDescent="0.25">
      <c r="B6" s="50" t="s">
        <v>22</v>
      </c>
      <c r="C6" s="51">
        <f>COUNTIF('[1]PCs e Impresoras'!$H$5:$H$72,"CG*")</f>
        <v>7</v>
      </c>
      <c r="D6" s="60">
        <f>COUNTIF('[2]PCs e Impresoras'!$H$5:$H$63,"CG*")</f>
        <v>0</v>
      </c>
      <c r="E6" s="60">
        <f>COUNTIF('[3]PCs e Impresoras'!$H$5:$H$181,"CG*")</f>
        <v>167</v>
      </c>
      <c r="F6" s="51">
        <f>COUNTIF('[4]PCs e Impresoras'!$H$5:$H$128,"CG*")</f>
        <v>5</v>
      </c>
      <c r="G6" s="51">
        <f>COUNTIF('[5]PCs e Impresoras'!$H$5:$H$114,"CG*")</f>
        <v>57</v>
      </c>
      <c r="H6" s="51">
        <f>COUNTIF('[6]PCs e Impresoras'!$H$5:$H$76,"CG*")</f>
        <v>38</v>
      </c>
      <c r="I6" s="63">
        <f>COUNTIF('[7]PCs e Impresoras'!$H$5:$H$230,"CG*")-1</f>
        <v>101</v>
      </c>
      <c r="J6" s="51">
        <f>COUNTIF('[8]PCs e Impresoras'!$H$5:$H$178,"CG*")</f>
        <v>43</v>
      </c>
      <c r="K6" s="51">
        <f>COUNTIF('[9]PCs e Impresoras'!$H$5:$H$45,"CG*")</f>
        <v>29</v>
      </c>
      <c r="L6" s="51">
        <f>COUNTIF('[10]PCs e Impresoras'!$H$5:$H$71,"CG*")</f>
        <v>30</v>
      </c>
      <c r="M6" s="51">
        <f>COUNTIF('[11]PCs e Impresoras'!$H$5:$H$81,"CG*")</f>
        <v>0</v>
      </c>
      <c r="N6" s="51">
        <f>COUNTIF('[12]PCs e Impresoras'!$H$5:$H$30,"CG*")</f>
        <v>0</v>
      </c>
      <c r="O6" s="51">
        <f>COUNTIF('[13]PCs e Impresoras'!$H$5:$H$14,"CG*")</f>
        <v>0</v>
      </c>
      <c r="P6" s="52">
        <f t="shared" ref="P6:P21" si="1">SUM(C6:O6)</f>
        <v>477</v>
      </c>
      <c r="Q6" s="47">
        <f>P6/$P$5</f>
        <v>0.43089430894308944</v>
      </c>
    </row>
    <row r="7" spans="1:18" s="88" customFormat="1" ht="15.75" x14ac:dyDescent="0.25">
      <c r="B7" s="53" t="s">
        <v>15</v>
      </c>
      <c r="C7" s="51">
        <f>COUNTIF('[1]PCs e Impresoras'!$H$5:$H$72,"CS*")</f>
        <v>2</v>
      </c>
      <c r="D7" s="60">
        <f>COUNTIF('[2]PCs e Impresoras'!$H$5:$H$63,"CS*")</f>
        <v>0</v>
      </c>
      <c r="E7" s="60">
        <f>COUNTIF('[3]PCs e Impresoras'!$H$5:$H$180,"CS*")</f>
        <v>0</v>
      </c>
      <c r="F7" s="51">
        <f>COUNTIF('[4]PCs e Impresoras'!$H$5:$H$128,"CS*")-F9</f>
        <v>44</v>
      </c>
      <c r="G7" s="51">
        <f>COUNTIF('[5]PCs e Impresoras'!$H$5:$H$114,"CS*")-G9</f>
        <v>3</v>
      </c>
      <c r="H7" s="51">
        <f>COUNTIF('[6]PCs e Impresoras'!$H$5:$H$76,"CS*")</f>
        <v>15</v>
      </c>
      <c r="I7" s="51">
        <f>COUNTIF('[7]PCs e Impresoras'!$H$5:$H$230,"CS*")</f>
        <v>24</v>
      </c>
      <c r="J7" s="51">
        <f>COUNTIF('[8]PCs e Impresoras'!$H$5:$H$178,"CS*")-J9</f>
        <v>33</v>
      </c>
      <c r="K7" s="51">
        <f>COUNTIF('[9]PCs e Impresoras'!$H$5:$H$45,"CS*")</f>
        <v>5</v>
      </c>
      <c r="L7" s="51">
        <f>COUNTIF('[10]PCs e Impresoras'!$H$5:$H$71,"CS*")</f>
        <v>28</v>
      </c>
      <c r="M7" s="51">
        <f>COUNTIF('[11]PCs e Impresoras'!$H$5:$H$81,"CS*")</f>
        <v>0</v>
      </c>
      <c r="N7" s="51">
        <f>COUNTIF('[12]PCs e Impresoras'!$H$5:$H$30,"CS*")</f>
        <v>0</v>
      </c>
      <c r="O7" s="51">
        <f>COUNTIF('[13]PCs e Impresoras'!$H$5:$H$14,"CS*")</f>
        <v>0</v>
      </c>
      <c r="P7" s="54">
        <f t="shared" si="1"/>
        <v>154</v>
      </c>
      <c r="Q7" s="89">
        <f t="shared" ref="Q7:Q21" si="2">P7/$P$5</f>
        <v>0.13911472448057813</v>
      </c>
    </row>
    <row r="8" spans="1:18" s="88" customFormat="1" ht="15.75" x14ac:dyDescent="0.25">
      <c r="B8" s="55" t="s">
        <v>23</v>
      </c>
      <c r="C8" s="51">
        <f>COUNTIF('[1]PCs e Impresoras'!$H$5:$H$72,"MT*")</f>
        <v>0</v>
      </c>
      <c r="D8" s="60">
        <f>COUNTIF('[2]PCs e Impresoras'!$H$5:$H$63,"MT*")</f>
        <v>52</v>
      </c>
      <c r="E8" s="60">
        <f>COUNTIF('[3]PCs e Impresoras'!$H$5:$H$180,"MT*")</f>
        <v>0</v>
      </c>
      <c r="F8" s="51">
        <f>COUNTIF('[4]PCs e Impresoras'!$H$5:$H$128,"MT*")</f>
        <v>0</v>
      </c>
      <c r="G8" s="51">
        <f>COUNTIF('[5]PCs e Impresoras'!$H$5:$H$114,"MT*")</f>
        <v>0</v>
      </c>
      <c r="H8" s="51">
        <f>COUNTIF('[6]PCs e Impresoras'!$H$5:$H$76,"MT*")</f>
        <v>3</v>
      </c>
      <c r="I8" s="51">
        <f>COUNTIF('[7]PCs e Impresoras'!$H$5:$H$230,"MT*")</f>
        <v>29</v>
      </c>
      <c r="J8" s="51">
        <f>COUNTIF('[8]PCs e Impresoras'!$H$5:$H$178,"MT*")</f>
        <v>19</v>
      </c>
      <c r="K8" s="51">
        <f>COUNTIF('[9]PCs e Impresoras'!$H$5:$H$45,"MT*")</f>
        <v>0</v>
      </c>
      <c r="L8" s="51">
        <f>COUNTIF('[10]PCs e Impresoras'!$H$5:$H$71,"MT*")</f>
        <v>1</v>
      </c>
      <c r="M8" s="51">
        <f>COUNTIF('[11]PCs e Impresoras'!$H$5:$H$81,"MT*")</f>
        <v>0</v>
      </c>
      <c r="N8" s="51">
        <f>COUNTIF('[12]PCs e Impresoras'!$H$5:$H$30,"MT*")</f>
        <v>0</v>
      </c>
      <c r="O8" s="51">
        <f>COUNTIF('[13]PCs e Impresoras'!$H$5:$H$14,"MT*")</f>
        <v>0</v>
      </c>
      <c r="P8" s="56">
        <f t="shared" si="1"/>
        <v>104</v>
      </c>
      <c r="Q8" s="90">
        <f t="shared" si="2"/>
        <v>9.3947606142728096E-2</v>
      </c>
    </row>
    <row r="9" spans="1:18" s="88" customFormat="1" ht="15.75" x14ac:dyDescent="0.25">
      <c r="B9" s="57" t="s">
        <v>16</v>
      </c>
      <c r="C9" s="51">
        <f>0</f>
        <v>0</v>
      </c>
      <c r="D9" s="66">
        <f>0</f>
        <v>0</v>
      </c>
      <c r="E9" s="66">
        <f>0</f>
        <v>0</v>
      </c>
      <c r="F9" s="51">
        <f>COUNTIF('[4]PCs e Impresoras'!$H$23:$H$24,"CS*")+COUNTIF('[4]PCs e Impresoras'!$H$74:$H$82,"CS*")</f>
        <v>7</v>
      </c>
      <c r="G9" s="51">
        <f>COUNTIF('[5]PCs e Impresoras'!$H$70:$H$80,"CS*")</f>
        <v>10</v>
      </c>
      <c r="H9" s="51">
        <f>0</f>
        <v>0</v>
      </c>
      <c r="I9" s="51">
        <f>0</f>
        <v>0</v>
      </c>
      <c r="J9" s="51">
        <f>COUNTIF('[8]PCs e Impresoras'!$H$73:$H$83,"CS*")</f>
        <v>10</v>
      </c>
      <c r="K9" s="51">
        <f>0</f>
        <v>0</v>
      </c>
      <c r="L9" s="51">
        <f>0</f>
        <v>0</v>
      </c>
      <c r="M9" s="51">
        <f>0</f>
        <v>0</v>
      </c>
      <c r="N9" s="51">
        <f>0</f>
        <v>0</v>
      </c>
      <c r="O9" s="51">
        <f>0</f>
        <v>0</v>
      </c>
      <c r="P9" s="56">
        <f t="shared" si="1"/>
        <v>27</v>
      </c>
      <c r="Q9" s="90">
        <f t="shared" si="2"/>
        <v>2.4390243902439025E-2</v>
      </c>
    </row>
    <row r="10" spans="1:18" ht="15.75" x14ac:dyDescent="0.25">
      <c r="B10" s="55" t="s">
        <v>21</v>
      </c>
      <c r="C10" s="51">
        <f>COUNTIF('[1]PCs e Impresoras'!$H$5:$H$72,"MB*")</f>
        <v>0</v>
      </c>
      <c r="D10" s="60">
        <f>COUNTIF('[2]PCs e Impresoras'!$H$5:$H$63,"MB*")</f>
        <v>0</v>
      </c>
      <c r="E10" s="60">
        <f>COUNTIF('[3]PCs e Impresoras'!$H$5:$H$180,"MB*")</f>
        <v>0</v>
      </c>
      <c r="F10" s="51">
        <f>COUNTIF('[4]PCs e Impresoras'!$H$5:$H$128,"MB*")</f>
        <v>12</v>
      </c>
      <c r="G10" s="51">
        <f>COUNTIF('[5]PCs e Impresoras'!$H$5:$H$114,"MB*")</f>
        <v>7</v>
      </c>
      <c r="H10" s="51">
        <f>COUNTIF('[6]PCs e Impresoras'!$H$5:$H$76,"MB*")</f>
        <v>1</v>
      </c>
      <c r="I10" s="51">
        <f>COUNTIF('[7]PCs e Impresoras'!$H$5:$H$230,"MB*")</f>
        <v>7</v>
      </c>
      <c r="J10" s="51">
        <f>COUNTIF('[8]PCs e Impresoras'!$H$5:$H$178,"MB*")</f>
        <v>9</v>
      </c>
      <c r="K10" s="51">
        <f>COUNTIF('[9]PCs e Impresoras'!$H$5:$H$45,"MB*")</f>
        <v>0</v>
      </c>
      <c r="L10" s="51">
        <f>COUNTIF('[10]PCs e Impresoras'!$H$5:$H$71,"MB*")</f>
        <v>0</v>
      </c>
      <c r="M10" s="51">
        <f>COUNTIF('[11]PCs e Impresoras'!$H$5:$H$81,"MB*")</f>
        <v>2</v>
      </c>
      <c r="N10" s="51">
        <f>COUNTIF('[12]PCs e Impresoras'!$H$5:$H$30,"MB*")</f>
        <v>1</v>
      </c>
      <c r="O10" s="51">
        <f>COUNTIF('[13]PCs e Impresoras'!$H$5:$H$14,"MB*")</f>
        <v>0</v>
      </c>
      <c r="P10" s="56">
        <f t="shared" si="1"/>
        <v>39</v>
      </c>
      <c r="Q10" s="44">
        <f t="shared" si="2"/>
        <v>3.5230352303523033E-2</v>
      </c>
    </row>
    <row r="11" spans="1:18" ht="15.75" x14ac:dyDescent="0.25">
      <c r="B11" s="57" t="s">
        <v>20</v>
      </c>
      <c r="C11" s="51">
        <f>COUNTIF('[1]PCs e Impresoras'!$H$5:$H$72,"BQ*")</f>
        <v>0</v>
      </c>
      <c r="D11" s="60">
        <f>COUNTIF('[2]PCs e Impresoras'!$H$5:$H$63,"BQ*")</f>
        <v>0</v>
      </c>
      <c r="E11" s="60">
        <f>COUNTIF('[3]PCs e Impresoras'!$H$5:$H$180,"BQ*")</f>
        <v>0</v>
      </c>
      <c r="F11" s="51">
        <f>COUNTIF('[4]PCs e Impresoras'!$H$5:$H$128,"BQ*")</f>
        <v>6</v>
      </c>
      <c r="G11" s="51">
        <f>COUNTIF('[5]PCs e Impresoras'!$H$5:$H$114,"BQ*")</f>
        <v>8</v>
      </c>
      <c r="H11" s="51">
        <f>COUNTIF('[6]PCs e Impresoras'!$H$5:$H$76,"BQ*")</f>
        <v>2</v>
      </c>
      <c r="I11" s="51">
        <f>COUNTIF('[7]PCs e Impresoras'!$H$5:$H$230,"BQ*")</f>
        <v>5</v>
      </c>
      <c r="J11" s="51">
        <f>COUNTIF('[8]PCs e Impresoras'!$H$5:$H$178,"BQ*")</f>
        <v>12</v>
      </c>
      <c r="K11" s="51">
        <f>COUNTIF('[9]PCs e Impresoras'!$H$5:$H$45,"BQ*")</f>
        <v>0</v>
      </c>
      <c r="L11" s="51">
        <f>COUNTIF('[10]PCs e Impresoras'!$H$5:$H$70,"BQ*")</f>
        <v>0</v>
      </c>
      <c r="M11" s="51">
        <f>COUNTIF('[11]PCs e Impresoras'!$H$5:$H$81,"BQ*")</f>
        <v>0</v>
      </c>
      <c r="N11" s="51">
        <f>COUNTIF('[12]PCs e Impresoras'!$H$5:$H$30,"BQ*")</f>
        <v>0</v>
      </c>
      <c r="O11" s="51">
        <f>COUNTIF('[13]PCs e Impresoras'!$H$5:$H$14,"BQ*")</f>
        <v>0</v>
      </c>
      <c r="P11" s="56">
        <f t="shared" si="1"/>
        <v>33</v>
      </c>
      <c r="Q11" s="44">
        <f t="shared" si="2"/>
        <v>2.9810298102981029E-2</v>
      </c>
    </row>
    <row r="12" spans="1:18" ht="15.75" x14ac:dyDescent="0.25">
      <c r="B12" s="55" t="s">
        <v>18</v>
      </c>
      <c r="C12" s="51">
        <f>COUNTIF('[1]PCs e Impresoras'!$H$5:$H$72,"BA*")</f>
        <v>0</v>
      </c>
      <c r="D12" s="60">
        <f>COUNTIF('[2]PCs e Impresoras'!$H$5:$H$63,"BA*")</f>
        <v>0</v>
      </c>
      <c r="E12" s="60">
        <f>COUNTIF('[3]PCs e Impresoras'!$H$5:$H$180,"BA*")</f>
        <v>0</v>
      </c>
      <c r="F12" s="51">
        <f>COUNTIF('[4]PCs e Impresoras'!$H$5:$H$128,"BA*")</f>
        <v>9</v>
      </c>
      <c r="G12" s="51">
        <f>COUNTIF('[5]PCs e Impresoras'!$H$5:$H$114,"BA*")</f>
        <v>6</v>
      </c>
      <c r="H12" s="51">
        <f>COUNTIF('[6]PCs e Impresoras'!$H$5:$H$76,"BA*")</f>
        <v>1</v>
      </c>
      <c r="I12" s="51">
        <f>COUNTIF('[7]PCs e Impresoras'!$H$5:$H$230,"BA*")</f>
        <v>8</v>
      </c>
      <c r="J12" s="51">
        <f>COUNTIF('[8]PCs e Impresoras'!$H$5:$H$178,"BA*")</f>
        <v>9</v>
      </c>
      <c r="K12" s="51">
        <f>COUNTIF('[9]PCs e Impresoras'!$H$5:$H$45,"BA*")</f>
        <v>0</v>
      </c>
      <c r="L12" s="51">
        <f>COUNTIF('[10]PCs e Impresoras'!$H$5:$H$71,"BA*")</f>
        <v>0</v>
      </c>
      <c r="M12" s="51">
        <f>COUNTIF('[11]PCs e Impresoras'!$H$5:$H$81,"BA*")</f>
        <v>0</v>
      </c>
      <c r="N12" s="51">
        <f>COUNTIF('[12]PCs e Impresoras'!$H$5:$H$30,"BA*")</f>
        <v>1</v>
      </c>
      <c r="O12" s="51">
        <f>COUNTIF('[13]PCs e Impresoras'!$H$5:$H$14,"BA*")</f>
        <v>0</v>
      </c>
      <c r="P12" s="56">
        <f t="shared" si="1"/>
        <v>34</v>
      </c>
      <c r="Q12" s="44">
        <f t="shared" si="2"/>
        <v>3.071364046973803E-2</v>
      </c>
    </row>
    <row r="13" spans="1:18" ht="15.75" x14ac:dyDescent="0.25">
      <c r="B13" s="55" t="s">
        <v>17</v>
      </c>
      <c r="C13" s="51">
        <f>COUNTIF('[1]PCs e Impresoras'!$H$5:$H$72,"CB*")</f>
        <v>0</v>
      </c>
      <c r="D13" s="60">
        <f>COUNTIF('[2]PCs e Impresoras'!$H$5:$H$63,"CB*")</f>
        <v>0</v>
      </c>
      <c r="E13" s="60">
        <f>COUNTIF('[3]PCs e Impresoras'!$H$5:$H$180,"CB*")</f>
        <v>0</v>
      </c>
      <c r="F13" s="51">
        <f>COUNTIF('[4]PCs e Impresoras'!$H$5:$H$128,"CB*")</f>
        <v>7</v>
      </c>
      <c r="G13" s="51">
        <f>COUNTIF('[5]PCs e Impresoras'!$H$5:$H$114,"CB*")</f>
        <v>5</v>
      </c>
      <c r="H13" s="51">
        <f>COUNTIF('[6]PCs e Impresoras'!$H$5:$H$76,"CB*")</f>
        <v>1</v>
      </c>
      <c r="I13" s="51">
        <f>COUNTIF('[7]PCs e Impresoras'!$H$5:$H$230,"CB*")</f>
        <v>4</v>
      </c>
      <c r="J13" s="51">
        <f>COUNTIF('[8]PCs e Impresoras'!$H$5:$H$178,"CB*")</f>
        <v>9</v>
      </c>
      <c r="K13" s="51">
        <f>COUNTIF('[9]PCs e Impresoras'!$H$5:$H$45,"CB*")</f>
        <v>0</v>
      </c>
      <c r="L13" s="51">
        <f>COUNTIF('[10]PCs e Impresoras'!$H$5:$H$71,"CB*")</f>
        <v>0</v>
      </c>
      <c r="M13" s="51">
        <f>COUNTIF('[11]PCs e Impresoras'!$H$5:$H$81,"CB*")</f>
        <v>0</v>
      </c>
      <c r="N13" s="51">
        <f>COUNTIF('[12]PCs e Impresoras'!$H$5:$H$30,"CB*")</f>
        <v>0</v>
      </c>
      <c r="O13" s="51">
        <f>COUNTIF('[13]PCs e Impresoras'!$H$5:$H$14,"CB*")</f>
        <v>0</v>
      </c>
      <c r="P13" s="56">
        <f t="shared" si="1"/>
        <v>26</v>
      </c>
      <c r="Q13" s="44">
        <f t="shared" si="2"/>
        <v>2.3486901535682024E-2</v>
      </c>
    </row>
    <row r="14" spans="1:18" ht="15.75" x14ac:dyDescent="0.25">
      <c r="B14" s="55" t="s">
        <v>19</v>
      </c>
      <c r="C14" s="51">
        <f>COUNTIF('[1]PCs e Impresoras'!$H$5:$H$72,"VL*")</f>
        <v>0</v>
      </c>
      <c r="D14" s="60">
        <f>COUNTIF('[2]PCs e Impresoras'!$H$5:$H$63,"VL*")</f>
        <v>0</v>
      </c>
      <c r="E14" s="60">
        <f>COUNTIF('[3]PCs e Impresoras'!$H$5:$H$180,"VL*")</f>
        <v>0</v>
      </c>
      <c r="F14" s="51">
        <f>COUNTIF('[4]PCs e Impresoras'!$H$5:$H$128,"VL*")</f>
        <v>13</v>
      </c>
      <c r="G14" s="51">
        <f>COUNTIF('[5]PCs e Impresoras'!$H$5:$H$114,"VL*")</f>
        <v>0</v>
      </c>
      <c r="H14" s="51">
        <f>COUNTIF('[6]PCs e Impresoras'!$H$5:$H$76,"VL*")</f>
        <v>1</v>
      </c>
      <c r="I14" s="51">
        <f>COUNTIF('[7]PCs e Impresoras'!$H$5:$H$230,"VL*")</f>
        <v>2</v>
      </c>
      <c r="J14" s="51">
        <f>COUNTIF('[8]PCs e Impresoras'!$H$5:$H$178,"VL*")</f>
        <v>11</v>
      </c>
      <c r="K14" s="51">
        <f>COUNTIF('[9]PCs e Impresoras'!$H$5:$H$45,"VL*")</f>
        <v>0</v>
      </c>
      <c r="L14" s="51">
        <f>COUNTIF('[10]PCs e Impresoras'!$H$5:$H$71,"VL*")</f>
        <v>0</v>
      </c>
      <c r="M14" s="51">
        <f>COUNTIF('[11]PCs e Impresoras'!$H$5:$H$81,"VL*")</f>
        <v>0</v>
      </c>
      <c r="N14" s="51">
        <f>COUNTIF('[12]PCs e Impresoras'!$H$5:$H$30,"VL*")</f>
        <v>0</v>
      </c>
      <c r="O14" s="51">
        <f>COUNTIF('[13]PCs e Impresoras'!$H$5:$H$14,"VL*")</f>
        <v>0</v>
      </c>
      <c r="P14" s="56">
        <f t="shared" si="1"/>
        <v>27</v>
      </c>
      <c r="Q14" s="44">
        <f t="shared" si="2"/>
        <v>2.4390243902439025E-2</v>
      </c>
    </row>
    <row r="15" spans="1:18" ht="15.75" x14ac:dyDescent="0.25">
      <c r="B15" s="55" t="s">
        <v>26</v>
      </c>
      <c r="C15" s="51">
        <f>COUNTIF('[1]PCs e Impresoras'!$H$5:$H$72,"BJ*")</f>
        <v>17</v>
      </c>
      <c r="D15" s="60">
        <f>COUNTIF('[2]PCs e Impresoras'!$H$5:$H$63,"BJ*")</f>
        <v>0</v>
      </c>
      <c r="E15" s="60">
        <f>COUNTIF('[3]PCs e Impresoras'!$H$5:$H$180,"BJ*")</f>
        <v>0</v>
      </c>
      <c r="F15" s="51">
        <f>COUNTIF('[4]PCs e Impresoras'!$H$5:$H$128,"BJ*")</f>
        <v>0</v>
      </c>
      <c r="G15" s="51">
        <f>COUNTIF('[5]PCs e Impresoras'!$H$5:$H$114,"BJ*")</f>
        <v>1</v>
      </c>
      <c r="H15" s="51">
        <f>COUNTIF('[6]PCs e Impresoras'!$H$5:$H$76,"BJ*")</f>
        <v>1</v>
      </c>
      <c r="I15" s="51">
        <f>COUNTIF('[7]PCs e Impresoras'!$H$5:$H$230,"BJ*")</f>
        <v>10</v>
      </c>
      <c r="J15" s="51">
        <f>COUNTIF('[8]PCs e Impresoras'!$H$5:$H$178,"BJ*")</f>
        <v>0</v>
      </c>
      <c r="K15" s="51">
        <f>COUNTIF('[9]PCs e Impresoras'!$H$5:$H$45,"BJ*")</f>
        <v>0</v>
      </c>
      <c r="L15" s="51">
        <f>COUNTIF('[10]PCs e Impresoras'!$H$5:$H$71,"BJ*")</f>
        <v>0</v>
      </c>
      <c r="M15" s="51">
        <f>COUNTIF('[11]PCs e Impresoras'!$H$5:$H$81,"BJ*")</f>
        <v>0</v>
      </c>
      <c r="N15" s="51">
        <f>COUNTIF('[12]PCs e Impresoras'!$H$5:$H$30,"BJ*")</f>
        <v>0</v>
      </c>
      <c r="O15" s="51">
        <f>COUNTIF('[13]PCs e Impresoras'!$H$5:$H$14,"BJ*")</f>
        <v>0</v>
      </c>
      <c r="P15" s="56">
        <f t="shared" si="1"/>
        <v>29</v>
      </c>
      <c r="Q15" s="44">
        <f t="shared" si="2"/>
        <v>2.6196928635953028E-2</v>
      </c>
    </row>
    <row r="16" spans="1:18" ht="15.75" x14ac:dyDescent="0.25">
      <c r="B16" s="55" t="s">
        <v>25</v>
      </c>
      <c r="C16" s="51">
        <f>COUNTIF('[1]PCs e Impresoras'!$H$5:$H$72,"CL*")</f>
        <v>18</v>
      </c>
      <c r="D16" s="60">
        <f>COUNTIF('[2]PCs e Impresoras'!$H$5:$H$63,"CL*")</f>
        <v>0</v>
      </c>
      <c r="E16" s="60">
        <f>COUNTIF('[3]PCs e Impresoras'!$H$5:$H$180,"CL*")</f>
        <v>0</v>
      </c>
      <c r="F16" s="51">
        <f>COUNTIF('[4]PCs e Impresoras'!$H$5:$H$128,"CL*")</f>
        <v>0</v>
      </c>
      <c r="G16" s="51">
        <f>COUNTIF('[5]PCs e Impresoras'!$H$5:$H$114,"CL*")</f>
        <v>0</v>
      </c>
      <c r="H16" s="51">
        <f>COUNTIF('[6]PCs e Impresoras'!$H$5:$H$76,"CL*")</f>
        <v>1</v>
      </c>
      <c r="I16" s="51">
        <f>COUNTIF('[7]PCs e Impresoras'!$H$5:$H$230,"CL*")</f>
        <v>9</v>
      </c>
      <c r="J16" s="51">
        <f>COUNTIF('[8]PCs e Impresoras'!$H$5:$H$178,"CL*")</f>
        <v>0</v>
      </c>
      <c r="K16" s="51">
        <f>COUNTIF('[9]PCs e Impresoras'!$H$5:$H$45,"CL*")</f>
        <v>0</v>
      </c>
      <c r="L16" s="51">
        <f>COUNTIF('[10]PCs e Impresoras'!$H$5:$H$71,"CL*")</f>
        <v>0</v>
      </c>
      <c r="M16" s="51">
        <f>COUNTIF('[11]PCs e Impresoras'!$H$5:$H$81,"CL*")</f>
        <v>0</v>
      </c>
      <c r="N16" s="51">
        <f>COUNTIF('[12]PCs e Impresoras'!$H$5:$H$30,"CL*")</f>
        <v>0</v>
      </c>
      <c r="O16" s="51">
        <f>COUNTIF('[13]PCs e Impresoras'!$H$5:$H$14,"CL*")</f>
        <v>0</v>
      </c>
      <c r="P16" s="56">
        <f t="shared" si="1"/>
        <v>28</v>
      </c>
      <c r="Q16" s="45">
        <f t="shared" si="2"/>
        <v>2.5293586269196026E-2</v>
      </c>
    </row>
    <row r="17" spans="1:17" ht="15.75" x14ac:dyDescent="0.25">
      <c r="A17" s="43"/>
      <c r="B17" s="55" t="s">
        <v>24</v>
      </c>
      <c r="C17" s="51">
        <f>COUNTIF('[1]PCs e Impresoras'!$H$5:$H$72,"QB*")</f>
        <v>18</v>
      </c>
      <c r="D17" s="60">
        <f>COUNTIF('[2]PCs e Impresoras'!$H$5:$H$63,"QB*")</f>
        <v>0</v>
      </c>
      <c r="E17" s="60">
        <f>COUNTIF('[3]PCs e Impresoras'!$H$5:$H$180,"QB*")</f>
        <v>0</v>
      </c>
      <c r="F17" s="51">
        <f>COUNTIF('[4]PCs e Impresoras'!$H$5:$H$128,"QB*")</f>
        <v>0</v>
      </c>
      <c r="G17" s="51">
        <f>COUNTIF('[5]PCs e Impresoras'!$H$5:$H$114,"QB*")</f>
        <v>0</v>
      </c>
      <c r="H17" s="51">
        <f>COUNTIF('[6]PCs e Impresoras'!$H$5:$H$76,"QB*")</f>
        <v>1</v>
      </c>
      <c r="I17" s="51">
        <f>COUNTIF('[7]PCs e Impresoras'!$H$5:$H$230,"QB*")</f>
        <v>11</v>
      </c>
      <c r="J17" s="51">
        <f>COUNTIF('[8]PCs e Impresoras'!$H$5:$H$178,"QB*")</f>
        <v>0</v>
      </c>
      <c r="K17" s="51">
        <f>COUNTIF('[9]PCs e Impresoras'!$H$5:$H$45,"QB*")</f>
        <v>0</v>
      </c>
      <c r="L17" s="51">
        <f>COUNTIF('[10]PCs e Impresoras'!$H$5:$H$71,"QB*")</f>
        <v>0</v>
      </c>
      <c r="M17" s="51">
        <f>COUNTIF('[11]PCs e Impresoras'!$H$5:$H$81,"QB*")</f>
        <v>0</v>
      </c>
      <c r="N17" s="51">
        <f>COUNTIF('[12]PCs e Impresoras'!$H$5:$H$30,"QB*")</f>
        <v>0</v>
      </c>
      <c r="O17" s="51">
        <f>COUNTIF('[13]PCs e Impresoras'!$H$5:$H$14,"QB*")</f>
        <v>0</v>
      </c>
      <c r="P17" s="56">
        <f t="shared" si="1"/>
        <v>30</v>
      </c>
      <c r="Q17" s="44">
        <f t="shared" si="2"/>
        <v>2.7100271002710029E-2</v>
      </c>
    </row>
    <row r="18" spans="1:17" ht="15.75" x14ac:dyDescent="0.25">
      <c r="A18" s="43"/>
      <c r="B18" s="55" t="s">
        <v>143</v>
      </c>
      <c r="C18" s="51">
        <f>COUNTIF('[1]PCs e Impresoras'!$H$5:$H$72,"TJ*")</f>
        <v>0</v>
      </c>
      <c r="D18" s="60">
        <f>COUNTIF('[2]PCs e Impresoras'!$H$5:$H$63,"TJ*")</f>
        <v>0</v>
      </c>
      <c r="E18" s="60">
        <f>COUNTIF('[3]PCs e Impresoras'!$H$5:$H$180,"TJ*")</f>
        <v>0</v>
      </c>
      <c r="F18" s="51">
        <f>COUNTIF('[4]PCs e Impresoras'!$H$5:$H$128,"TJ*")</f>
        <v>0</v>
      </c>
      <c r="G18" s="51">
        <f>COUNTIF('[5]PCs e Impresoras'!$H$5:$H$114,"TJ*")</f>
        <v>0</v>
      </c>
      <c r="H18" s="51">
        <f>COUNTIF('[6]PCs e Impresoras'!$H$5:$H$76,"TJ*")</f>
        <v>0</v>
      </c>
      <c r="I18" s="51">
        <f>COUNTIF('[7]PCs e Impresoras'!$H$5:$H$230,"TJ*")</f>
        <v>0</v>
      </c>
      <c r="J18" s="51">
        <f>COUNTIF('[8]PCs e Impresoras'!$H$5:$H$178,"TJ*")</f>
        <v>0</v>
      </c>
      <c r="K18" s="51">
        <f>COUNTIF('[9]PCs e Impresoras'!$H$5:$H$45,"TJ*")</f>
        <v>0</v>
      </c>
      <c r="L18" s="51">
        <f>COUNTIF('[10]PCs e Impresoras'!$H$5:$H$71,"TJ*")</f>
        <v>0</v>
      </c>
      <c r="M18" s="51">
        <f>COUNTIF('[11]PCs e Impresoras'!$H$5:$H$81,"TJ*")</f>
        <v>62</v>
      </c>
      <c r="N18" s="51">
        <f>COUNTIF('[12]PCs e Impresoras'!$H$5:$H$30,"TJ*")</f>
        <v>0</v>
      </c>
      <c r="O18" s="51">
        <f>COUNTIF('[13]PCs e Impresoras'!$H$5:$H$14,"TJ*")</f>
        <v>0</v>
      </c>
      <c r="P18" s="56">
        <f t="shared" si="1"/>
        <v>62</v>
      </c>
      <c r="Q18" s="44">
        <f t="shared" ref="Q18:Q19" si="3">P18/$P$5</f>
        <v>5.6007226738934053E-2</v>
      </c>
    </row>
    <row r="19" spans="1:17" ht="15.75" x14ac:dyDescent="0.25">
      <c r="A19" s="43"/>
      <c r="B19" s="55" t="s">
        <v>144</v>
      </c>
      <c r="C19" s="51">
        <f>COUNTIF('[1]PCs e Impresoras'!$H$5:$H$72,"BO*")</f>
        <v>0</v>
      </c>
      <c r="D19" s="60">
        <f>COUNTIF('[2]PCs e Impresoras'!$H$5:$H$63,"BO*")</f>
        <v>0</v>
      </c>
      <c r="E19" s="60">
        <f>COUNTIF('[3]PCs e Impresoras'!$H$5:$H$180,"BO*")</f>
        <v>0</v>
      </c>
      <c r="F19" s="51">
        <f>COUNTIF('[4]PCs e Impresoras'!$H$5:$H$128,"BO*")</f>
        <v>0</v>
      </c>
      <c r="G19" s="51">
        <f>COUNTIF('[5]PCs e Impresoras'!$H$5:$H$114,"BO*")</f>
        <v>0</v>
      </c>
      <c r="H19" s="51">
        <f>COUNTIF('[6]PCs e Impresoras'!$H$5:$H$76,"BO*")</f>
        <v>0</v>
      </c>
      <c r="I19" s="51">
        <f>COUNTIF('[7]PCs e Impresoras'!$H$5:$H$230,"BO*")</f>
        <v>0</v>
      </c>
      <c r="J19" s="51">
        <f>COUNTIF('[8]PCs e Impresoras'!$H$5:$H$178,"BO*")</f>
        <v>0</v>
      </c>
      <c r="K19" s="51">
        <f>COUNTIF('[9]PCs e Impresoras'!$H$5:$H$45,"BO*")</f>
        <v>0</v>
      </c>
      <c r="L19" s="51">
        <f>COUNTIF('[10]PCs e Impresoras'!$H$5:$H$71,"BO*")</f>
        <v>0</v>
      </c>
      <c r="M19" s="51">
        <f>COUNTIF('[11]PCs e Impresoras'!$H$5:$H$81,"BO*")</f>
        <v>5</v>
      </c>
      <c r="N19" s="51">
        <f>COUNTIF('[12]PCs e Impresoras'!$H$5:$H$30,"BO*")</f>
        <v>20</v>
      </c>
      <c r="O19" s="51">
        <f>COUNTIF('[13]PCs e Impresoras'!$H$5:$H$14,"BO*")</f>
        <v>0</v>
      </c>
      <c r="P19" s="56">
        <f t="shared" si="1"/>
        <v>25</v>
      </c>
      <c r="Q19" s="44">
        <f t="shared" si="3"/>
        <v>2.2583559168925023E-2</v>
      </c>
    </row>
    <row r="20" spans="1:17" ht="15.75" x14ac:dyDescent="0.25">
      <c r="A20" s="43"/>
      <c r="B20" s="120" t="s">
        <v>180</v>
      </c>
      <c r="C20" s="51">
        <f>COUNTIF('[1]PCs e Impresoras'!$H$5:$H$72,"PO*")</f>
        <v>0</v>
      </c>
      <c r="D20" s="60">
        <f>COUNTIF('[2]PCs e Impresoras'!$H$5:$H$63,"PO*")</f>
        <v>0</v>
      </c>
      <c r="E20" s="60">
        <f>COUNTIF('[3]PCs e Impresoras'!$H$5:$H$180,"PO*")</f>
        <v>0</v>
      </c>
      <c r="F20" s="51">
        <f>COUNTIF('[4]PCs e Impresoras'!$H$5:$H$128,"PO*")</f>
        <v>3</v>
      </c>
      <c r="G20" s="51">
        <f>COUNTIF('[5]PCs e Impresoras'!$H$5:$H$114,"PO*")</f>
        <v>0</v>
      </c>
      <c r="H20" s="51">
        <f>COUNTIF('[6]PCs e Impresoras'!$H$5:$H$76,"PO*")</f>
        <v>0</v>
      </c>
      <c r="I20" s="51">
        <f>COUNTIF('[7]PCs e Impresoras'!$H$5:$H$230,"PO*")</f>
        <v>0</v>
      </c>
      <c r="J20" s="51">
        <f>COUNTIF('[8]PCs e Impresoras'!$H$5:$H$178,"PO*")</f>
        <v>0</v>
      </c>
      <c r="K20" s="51">
        <f>COUNTIF('[9]PCs e Impresoras'!$H$5:$H$45,"PO*")</f>
        <v>0</v>
      </c>
      <c r="L20" s="51">
        <f>COUNTIF('[10]PCs e Impresoras'!$H$5:$H$71,"PO*")</f>
        <v>0</v>
      </c>
      <c r="M20" s="51">
        <f>COUNTIF('[11]PCs e Impresoras'!$H$5:$H$81,"PO*")</f>
        <v>0</v>
      </c>
      <c r="N20" s="51">
        <f>COUNTIF('[12]PCs e Impresoras'!$H$5:$H$30,"PO*")</f>
        <v>0</v>
      </c>
      <c r="O20" s="51">
        <f>COUNTIF('[13]PCs e Impresoras'!$H$5:$H$14,"PO*")</f>
        <v>0</v>
      </c>
      <c r="P20" s="56">
        <f>SUM(C20:O20)</f>
        <v>3</v>
      </c>
      <c r="Q20" s="44">
        <f>P20/$P$5</f>
        <v>2.7100271002710027E-3</v>
      </c>
    </row>
    <row r="21" spans="1:17" ht="16.5" thickBot="1" x14ac:dyDescent="0.3">
      <c r="A21" s="40">
        <f>COUNTA(B6:B21)</f>
        <v>16</v>
      </c>
      <c r="B21" s="104" t="s">
        <v>161</v>
      </c>
      <c r="C21" s="58">
        <f>COUNTIF('[1]PCs e Impresoras'!$H$5:$H$72,"SC*")</f>
        <v>0</v>
      </c>
      <c r="D21" s="58">
        <f>COUNTIF('[2]PCs e Impresoras'!$H$5:$H$63,"SC*")</f>
        <v>0</v>
      </c>
      <c r="E21" s="58">
        <f>COUNTIF('[3]PCs e Impresoras'!$H$5:$H$180,"SC*")</f>
        <v>0</v>
      </c>
      <c r="F21" s="58">
        <f>COUNTIF('[4]PCs e Impresoras'!$H$5:$H$128,"SC*")</f>
        <v>0</v>
      </c>
      <c r="G21" s="58">
        <f>COUNTIF('[5]PCs e Impresoras'!$H$5:$H$114,"SC*")</f>
        <v>0</v>
      </c>
      <c r="H21" s="58">
        <f>COUNTIF('[6]PCs e Impresoras'!$H$5:$H$76,"SC*")</f>
        <v>0</v>
      </c>
      <c r="I21" s="58">
        <f>COUNTIF('[7]PCs e Impresoras'!$H$5:$H$230,"SC*")</f>
        <v>0</v>
      </c>
      <c r="J21" s="58">
        <f>COUNTIF('[8]PCs e Impresoras'!$H$5:$H$178,"SC*")</f>
        <v>0</v>
      </c>
      <c r="K21" s="58">
        <f>COUNTIF('[9]PCs e Impresoras'!$H$5:$H$45,"SC*")</f>
        <v>0</v>
      </c>
      <c r="L21" s="58">
        <f>COUNTIF('[10]PCs e Impresoras'!$H$5:$H$71,"SC*")</f>
        <v>0</v>
      </c>
      <c r="M21" s="58">
        <f>COUNTIF('[11]PCs e Impresoras'!$H$5:$H$81,"SC*")</f>
        <v>0</v>
      </c>
      <c r="N21" s="58">
        <f>COUNTIF('[12]PCs e Impresoras'!$H$5:$H$30,"SC*")</f>
        <v>0</v>
      </c>
      <c r="O21" s="58">
        <f>COUNTIF('[13]PCs e Impresoras'!$H$5:$H$14,"SC*")</f>
        <v>9</v>
      </c>
      <c r="P21" s="59">
        <f t="shared" si="1"/>
        <v>9</v>
      </c>
      <c r="Q21" s="46">
        <f t="shared" si="2"/>
        <v>8.130081300813009E-3</v>
      </c>
    </row>
  </sheetData>
  <mergeCells count="2">
    <mergeCell ref="P1:Q1"/>
    <mergeCell ref="B2:Q2"/>
  </mergeCells>
  <phoneticPr fontId="2" type="noConversion"/>
  <pageMargins left="0" right="0" top="0.39370078740157483" bottom="0.39370078740157483" header="0.39370078740157483" footer="0"/>
  <pageSetup fitToHeight="0" orientation="landscape" r:id="rId1"/>
  <headerFooter alignWithMargins="0"/>
  <ignoredErrors>
    <ignoredError sqref="O5 J9" formula="1"/>
    <ignoredError sqref="C5 P21:Q21 C9 H9:I9 H5:I5 E5:F5 E9 P6:Q17 Q5" evalError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8"/>
  <sheetViews>
    <sheetView workbookViewId="0">
      <selection activeCell="N77" sqref="N77"/>
    </sheetView>
  </sheetViews>
  <sheetFormatPr baseColWidth="10" defaultRowHeight="12.75" x14ac:dyDescent="0.2"/>
  <cols>
    <col min="1" max="1" width="3" style="1" bestFit="1" customWidth="1"/>
    <col min="2" max="2" width="9.28515625" style="1" bestFit="1" customWidth="1"/>
    <col min="3" max="3" width="8" style="1" bestFit="1" customWidth="1"/>
    <col min="4" max="4" width="10.140625" style="1" bestFit="1" customWidth="1"/>
    <col min="5" max="5" width="5.7109375" style="1" customWidth="1"/>
    <col min="6" max="7" width="7.85546875" style="1" bestFit="1" customWidth="1"/>
    <col min="8" max="8" width="5.5703125" style="1" bestFit="1" customWidth="1"/>
    <col min="9" max="9" width="4.85546875" style="86" bestFit="1" customWidth="1"/>
    <col min="10" max="10" width="4.5703125" style="1" customWidth="1"/>
    <col min="11" max="11" width="9.28515625" style="1" bestFit="1" customWidth="1"/>
    <col min="12" max="12" width="10" style="1" bestFit="1" customWidth="1"/>
    <col min="13" max="13" width="9" style="1" bestFit="1" customWidth="1"/>
    <col min="14" max="14" width="10.140625" style="3" bestFit="1" customWidth="1"/>
    <col min="15" max="15" width="6.140625" style="3" bestFit="1" customWidth="1"/>
    <col min="16" max="16" width="6.140625" style="1" bestFit="1" customWidth="1"/>
    <col min="17" max="17" width="6" style="1" bestFit="1" customWidth="1"/>
    <col min="18" max="18" width="8.140625" style="4" bestFit="1" customWidth="1"/>
    <col min="19" max="19" width="10.5703125" style="1" bestFit="1" customWidth="1"/>
    <col min="20" max="21" width="9.28515625" style="1" bestFit="1" customWidth="1"/>
    <col min="22" max="22" width="7.7109375" style="1" customWidth="1"/>
    <col min="23" max="16384" width="11.42578125" style="1"/>
  </cols>
  <sheetData>
    <row r="1" spans="1:22" x14ac:dyDescent="0.2">
      <c r="I1" s="132"/>
      <c r="J1" s="2"/>
      <c r="N1" s="1"/>
      <c r="R1" s="134">
        <f>'Plumrose Group'!P1</f>
        <v>42039</v>
      </c>
      <c r="S1" s="134"/>
    </row>
    <row r="2" spans="1:22" ht="15.75" x14ac:dyDescent="0.25">
      <c r="B2" s="133" t="str">
        <f>'Plumrose Group'!B2</f>
        <v>Plataforma Tecnológica Plumrose Group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</row>
    <row r="3" spans="1:22" ht="16.5" thickBot="1" x14ac:dyDescent="0.3">
      <c r="A3" s="5"/>
      <c r="B3" s="5"/>
      <c r="C3" s="5"/>
      <c r="D3" s="5"/>
      <c r="E3" s="5"/>
      <c r="F3" s="5"/>
      <c r="G3" s="5"/>
      <c r="H3" s="5"/>
      <c r="I3" s="131"/>
      <c r="J3" s="5"/>
      <c r="K3" s="5"/>
      <c r="L3" s="5"/>
      <c r="M3" s="5"/>
      <c r="N3" s="100"/>
      <c r="O3" s="5"/>
    </row>
    <row r="4" spans="1:22" ht="30.75" thickBot="1" x14ac:dyDescent="0.3">
      <c r="A4" s="5"/>
      <c r="B4" s="5"/>
      <c r="C4" s="5"/>
      <c r="D4" s="5"/>
      <c r="E4" s="61" t="s">
        <v>91</v>
      </c>
      <c r="F4" s="61" t="s">
        <v>102</v>
      </c>
      <c r="G4" s="61" t="s">
        <v>96</v>
      </c>
      <c r="H4" s="61" t="s">
        <v>149</v>
      </c>
      <c r="I4" s="61" t="s">
        <v>150</v>
      </c>
      <c r="J4" s="62" t="s">
        <v>39</v>
      </c>
      <c r="K4" s="62" t="s">
        <v>90</v>
      </c>
      <c r="L4" s="62" t="s">
        <v>38</v>
      </c>
      <c r="M4" s="62" t="s">
        <v>40</v>
      </c>
      <c r="N4" s="62" t="s">
        <v>35</v>
      </c>
      <c r="O4" s="62" t="s">
        <v>139</v>
      </c>
      <c r="P4" s="62" t="s">
        <v>158</v>
      </c>
      <c r="Q4" s="62" t="s">
        <v>160</v>
      </c>
      <c r="R4" s="62" t="s">
        <v>140</v>
      </c>
      <c r="S4" s="62" t="s">
        <v>12</v>
      </c>
    </row>
    <row r="5" spans="1:22" ht="16.5" thickBot="1" x14ac:dyDescent="0.3">
      <c r="B5" s="13" t="s">
        <v>51</v>
      </c>
      <c r="C5" s="13" t="s">
        <v>50</v>
      </c>
      <c r="D5" s="13" t="s">
        <v>42</v>
      </c>
      <c r="E5" s="13">
        <f>SUM(E6:E78)</f>
        <v>24</v>
      </c>
      <c r="F5" s="13">
        <f>SUM(F6:F78)</f>
        <v>26</v>
      </c>
      <c r="G5" s="13">
        <f>SUM(G6:G78)</f>
        <v>76</v>
      </c>
      <c r="H5" s="13">
        <f t="shared" ref="H5:S5" si="0">SUM(H6:H78)</f>
        <v>23</v>
      </c>
      <c r="I5" s="13">
        <f t="shared" si="0"/>
        <v>55</v>
      </c>
      <c r="J5" s="13">
        <f t="shared" si="0"/>
        <v>11</v>
      </c>
      <c r="K5" s="13">
        <f t="shared" si="0"/>
        <v>58</v>
      </c>
      <c r="L5" s="13">
        <f t="shared" si="0"/>
        <v>48</v>
      </c>
      <c r="M5" s="13">
        <f t="shared" si="0"/>
        <v>2</v>
      </c>
      <c r="N5" s="13">
        <f t="shared" si="0"/>
        <v>15</v>
      </c>
      <c r="O5" s="13">
        <f t="shared" si="0"/>
        <v>25</v>
      </c>
      <c r="P5" s="13">
        <f t="shared" si="0"/>
        <v>10</v>
      </c>
      <c r="Q5" s="13">
        <f t="shared" si="0"/>
        <v>3</v>
      </c>
      <c r="R5" s="7">
        <f t="shared" si="0"/>
        <v>376</v>
      </c>
      <c r="S5" s="31">
        <f t="shared" si="0"/>
        <v>0.99999999999999989</v>
      </c>
      <c r="U5" s="140" t="s">
        <v>51</v>
      </c>
      <c r="V5" s="140"/>
    </row>
    <row r="6" spans="1:22" ht="15.75" x14ac:dyDescent="0.25">
      <c r="B6" s="71" t="s">
        <v>52</v>
      </c>
      <c r="C6" s="71" t="s">
        <v>48</v>
      </c>
      <c r="D6" s="71">
        <v>100</v>
      </c>
      <c r="E6" s="11">
        <f>COUNTIF('[1]PCs e Impresoras'!$E$85:$E$113,D6)</f>
        <v>0</v>
      </c>
      <c r="F6" s="11">
        <f>COUNTIF('[2]PCs e Impresoras'!$E$76:$E$105,D6)</f>
        <v>0</v>
      </c>
      <c r="G6" s="11">
        <f>COUNTIF('[3]PCs e Impresoras'!$E$194:$E$276,D6)</f>
        <v>0</v>
      </c>
      <c r="H6" s="11">
        <f>COUNTIF('[4]PCs e Impresoras'!$E$144:$E$175,D6)</f>
        <v>4</v>
      </c>
      <c r="I6" s="73">
        <f>COUNTIF('[5]PCs e Impresoras'!$E$126:$E$190,D6)</f>
        <v>0</v>
      </c>
      <c r="J6" s="11">
        <f>COUNTIF('[6]PCs e Impresoras'!$E$91:$E$105,D6)</f>
        <v>0</v>
      </c>
      <c r="K6" s="11">
        <f>COUNTIF('[7]PCs e Impresoras'!$E$244:$E$313,D6)</f>
        <v>1</v>
      </c>
      <c r="L6" s="11">
        <f>COUNTIF('[8]PCs e Impresoras'!$E$194:$E$258,D6)</f>
        <v>0</v>
      </c>
      <c r="M6" s="11">
        <f>COUNTIF('[9]PCs e Impresoras'!$E$61:$E$64,D6)</f>
        <v>0</v>
      </c>
      <c r="N6" s="11">
        <f>COUNTIF('[10]PCs e Impresoras'!$E$83:$E$105,D6)</f>
        <v>0</v>
      </c>
      <c r="O6" s="11">
        <f>COUNTIF('[11]PCs e Impresoras'!$E$95:$E$125,D6)</f>
        <v>0</v>
      </c>
      <c r="P6" s="11">
        <f>COUNTIF('[12]PCs e Impresoras'!$E$49:$E$61,D6)</f>
        <v>0</v>
      </c>
      <c r="Q6" s="11">
        <f>COUNTIF('[13]PCs e Impresoras'!$E$26:$E$29,D6)</f>
        <v>0</v>
      </c>
      <c r="R6" s="21">
        <f t="shared" ref="R6:R38" si="1">SUM(E6:Q6)</f>
        <v>5</v>
      </c>
      <c r="S6" s="32">
        <f t="shared" ref="S6:S9" si="2">R6/$R$5</f>
        <v>1.3297872340425532E-2</v>
      </c>
      <c r="U6" s="75" t="s">
        <v>52</v>
      </c>
      <c r="V6" s="76">
        <f t="shared" ref="V6:V13" si="3">SUMIF($B$6:$B$78,U6,$R$6:$R$78)</f>
        <v>149</v>
      </c>
    </row>
    <row r="7" spans="1:22" ht="15.75" x14ac:dyDescent="0.25">
      <c r="B7" s="71" t="s">
        <v>52</v>
      </c>
      <c r="C7" s="71" t="s">
        <v>48</v>
      </c>
      <c r="D7" s="71">
        <v>110</v>
      </c>
      <c r="E7" s="11">
        <f>COUNTIF('[1]PCs e Impresoras'!$E$85:$E$113,D7)</f>
        <v>0</v>
      </c>
      <c r="F7" s="11">
        <f>COUNTIF('[2]PCs e Impresoras'!$E$76:$E$105,D7)</f>
        <v>0</v>
      </c>
      <c r="G7" s="11">
        <f>COUNTIF('[3]PCs e Impresoras'!$E$194:$E$276,D7)</f>
        <v>0</v>
      </c>
      <c r="H7" s="11">
        <f>COUNTIF('[4]PCs e Impresoras'!$E$144:$E$175,D7)</f>
        <v>1</v>
      </c>
      <c r="I7" s="73">
        <f>COUNTIF('[5]PCs e Impresoras'!$E$126:$E$190,D7)</f>
        <v>0</v>
      </c>
      <c r="J7" s="11">
        <f>COUNTIF('[6]PCs e Impresoras'!$E$91:$E$105,D7)</f>
        <v>0</v>
      </c>
      <c r="K7" s="11">
        <f>COUNTIF('[7]PCs e Impresoras'!$E$244:$E$313,D7)</f>
        <v>0</v>
      </c>
      <c r="L7" s="11">
        <f>COUNTIF('[8]PCs e Impresoras'!$E$194:$E$258,D7)</f>
        <v>0</v>
      </c>
      <c r="M7" s="11">
        <f>COUNTIF('[9]PCs e Impresoras'!$E$61:$E$64,D7)</f>
        <v>0</v>
      </c>
      <c r="N7" s="11">
        <f>COUNTIF('[10]PCs e Impresoras'!$E$83:$E$105,D7)</f>
        <v>0</v>
      </c>
      <c r="O7" s="11">
        <f>COUNTIF('[11]PCs e Impresoras'!$E$95:$E$125,D7)</f>
        <v>0</v>
      </c>
      <c r="P7" s="11">
        <f>COUNTIF('[12]PCs e Impresoras'!$E$49:$E$61,D7)</f>
        <v>0</v>
      </c>
      <c r="Q7" s="11">
        <f>COUNTIF('[13]PCs e Impresoras'!$E$26:$E$29,D7)</f>
        <v>0</v>
      </c>
      <c r="R7" s="21">
        <f>SUM(E7:Q7)</f>
        <v>1</v>
      </c>
      <c r="S7" s="32">
        <f>R7/$R$5</f>
        <v>2.6595744680851063E-3</v>
      </c>
      <c r="U7" s="75" t="s">
        <v>54</v>
      </c>
      <c r="V7" s="76">
        <f t="shared" si="3"/>
        <v>96</v>
      </c>
    </row>
    <row r="8" spans="1:22" ht="15.75" x14ac:dyDescent="0.25">
      <c r="B8" s="71" t="s">
        <v>52</v>
      </c>
      <c r="C8" s="71" t="s">
        <v>48</v>
      </c>
      <c r="D8" s="71">
        <v>130</v>
      </c>
      <c r="E8" s="11">
        <f>COUNTIF('[1]PCs e Impresoras'!$E$85:$E$113,D8)</f>
        <v>1</v>
      </c>
      <c r="F8" s="11">
        <f>COUNTIF('[2]PCs e Impresoras'!$E$76:$E$105,D8)</f>
        <v>0</v>
      </c>
      <c r="G8" s="11">
        <f>COUNTIF('[3]PCs e Impresoras'!$E$194:$E$276,D8)</f>
        <v>0</v>
      </c>
      <c r="H8" s="11">
        <f>COUNTIF('[4]PCs e Impresoras'!$E$144:$E$175,D8)</f>
        <v>0</v>
      </c>
      <c r="I8" s="73">
        <f>COUNTIF('[5]PCs e Impresoras'!$E$126:$E$190,D8)</f>
        <v>0</v>
      </c>
      <c r="J8" s="11">
        <f>COUNTIF('[6]PCs e Impresoras'!$E$91:$E$105,D8)</f>
        <v>0</v>
      </c>
      <c r="K8" s="11">
        <f>COUNTIF('[7]PCs e Impresoras'!$E$244:$E$313,D8)</f>
        <v>0</v>
      </c>
      <c r="L8" s="11">
        <f>COUNTIF('[8]PCs e Impresoras'!$E$194:$E$258,D8)</f>
        <v>0</v>
      </c>
      <c r="M8" s="11">
        <f>COUNTIF('[9]PCs e Impresoras'!$E$61:$E$64,D8)</f>
        <v>0</v>
      </c>
      <c r="N8" s="11">
        <f>COUNTIF('[10]PCs e Impresoras'!$E$83:$E$105,D8)</f>
        <v>0</v>
      </c>
      <c r="O8" s="11">
        <f>COUNTIF('[11]PCs e Impresoras'!$E$95:$E$125,D8)</f>
        <v>0</v>
      </c>
      <c r="P8" s="11">
        <f>COUNTIF('[12]PCs e Impresoras'!$E$49:$E$61,D8)</f>
        <v>0</v>
      </c>
      <c r="Q8" s="11">
        <f>COUNTIF('[13]PCs e Impresoras'!$E$26:$E$29,D8)</f>
        <v>0</v>
      </c>
      <c r="R8" s="21">
        <f t="shared" ref="R8" si="4">SUM(E8:Q8)</f>
        <v>1</v>
      </c>
      <c r="S8" s="32">
        <f t="shared" ref="S8" si="5">R8/$R$5</f>
        <v>2.6595744680851063E-3</v>
      </c>
      <c r="U8" s="75" t="s">
        <v>53</v>
      </c>
      <c r="V8" s="76">
        <f t="shared" si="3"/>
        <v>70</v>
      </c>
    </row>
    <row r="9" spans="1:22" ht="15.75" x14ac:dyDescent="0.25">
      <c r="B9" s="71" t="s">
        <v>52</v>
      </c>
      <c r="C9" s="71" t="s">
        <v>48</v>
      </c>
      <c r="D9" s="71">
        <v>350</v>
      </c>
      <c r="E9" s="11">
        <f>COUNTIF('[1]PCs e Impresoras'!$E$85:$E$113,D9)</f>
        <v>0</v>
      </c>
      <c r="F9" s="11">
        <f>COUNTIF('[2]PCs e Impresoras'!$E$76:$E$105,D9)</f>
        <v>0</v>
      </c>
      <c r="G9" s="11">
        <f>COUNTIF('[3]PCs e Impresoras'!$E$194:$E$276,D9)</f>
        <v>0</v>
      </c>
      <c r="H9" s="11">
        <f>COUNTIF('[4]PCs e Impresoras'!$E$144:$E$175,D9)</f>
        <v>1</v>
      </c>
      <c r="I9" s="73">
        <f>COUNTIF('[5]PCs e Impresoras'!$E$126:$E$190,D9)</f>
        <v>0</v>
      </c>
      <c r="J9" s="11">
        <f>COUNTIF('[6]PCs e Impresoras'!$E$91:$E$105,D9)</f>
        <v>0</v>
      </c>
      <c r="K9" s="11">
        <f>COUNTIF('[7]PCs e Impresoras'!$E$244:$E$313,D9)</f>
        <v>0</v>
      </c>
      <c r="L9" s="11">
        <f>COUNTIF('[8]PCs e Impresoras'!$E$194:$E$258,D9)</f>
        <v>0</v>
      </c>
      <c r="M9" s="11">
        <f>COUNTIF('[9]PCs e Impresoras'!$E$61:$E$64,D9)</f>
        <v>0</v>
      </c>
      <c r="N9" s="11">
        <f>COUNTIF('[10]PCs e Impresoras'!$E$83:$E$105,D9)</f>
        <v>0</v>
      </c>
      <c r="O9" s="11">
        <f>COUNTIF('[11]PCs e Impresoras'!$E$95:$E$125,D9)</f>
        <v>0</v>
      </c>
      <c r="P9" s="11">
        <f>COUNTIF('[12]PCs e Impresoras'!$E$49:$E$61,D9)</f>
        <v>0</v>
      </c>
      <c r="Q9" s="11">
        <f>COUNTIF('[13]PCs e Impresoras'!$E$26:$E$29,D9)</f>
        <v>0</v>
      </c>
      <c r="R9" s="21">
        <f t="shared" si="1"/>
        <v>1</v>
      </c>
      <c r="S9" s="32">
        <f t="shared" si="2"/>
        <v>2.6595744680851063E-3</v>
      </c>
      <c r="U9" s="77" t="s">
        <v>62</v>
      </c>
      <c r="V9" s="76">
        <f t="shared" si="3"/>
        <v>52</v>
      </c>
    </row>
    <row r="10" spans="1:22" ht="15.75" x14ac:dyDescent="0.25">
      <c r="B10" s="73" t="s">
        <v>52</v>
      </c>
      <c r="C10" s="73" t="s">
        <v>48</v>
      </c>
      <c r="D10" s="73">
        <v>500</v>
      </c>
      <c r="E10" s="11">
        <f>COUNTIF('[1]PCs e Impresoras'!$E$85:$E$113,D10)</f>
        <v>0</v>
      </c>
      <c r="F10" s="11">
        <f>COUNTIF('[2]PCs e Impresoras'!$E$76:$E$105,D10)</f>
        <v>0</v>
      </c>
      <c r="G10" s="11">
        <f>COUNTIF('[3]PCs e Impresoras'!$E$194:$E$276,D10)</f>
        <v>0</v>
      </c>
      <c r="H10" s="11">
        <f>COUNTIF('[4]PCs e Impresoras'!$E$144:$E$175,D10)</f>
        <v>0</v>
      </c>
      <c r="I10" s="73">
        <f>COUNTIF('[5]PCs e Impresoras'!$E$126:$E$190,D10)</f>
        <v>0</v>
      </c>
      <c r="J10" s="11">
        <f>COUNTIF('[6]PCs e Impresoras'!$E$91:$E$105,D10)</f>
        <v>0</v>
      </c>
      <c r="K10" s="11">
        <f>COUNTIF('[7]PCs e Impresoras'!$E$244:$E$313,D10)</f>
        <v>0</v>
      </c>
      <c r="L10" s="11">
        <f>COUNTIF('[8]PCs e Impresoras'!$E$194:$E$258,D10)</f>
        <v>0</v>
      </c>
      <c r="M10" s="11">
        <f>COUNTIF('[9]PCs e Impresoras'!$E$61:$E$64,D10)</f>
        <v>0</v>
      </c>
      <c r="N10" s="11">
        <f>COUNTIF('[10]PCs e Impresoras'!$E$83:$E$105,D10)</f>
        <v>1</v>
      </c>
      <c r="O10" s="11">
        <f>COUNTIF('[11]PCs e Impresoras'!$E$95:$E$125,D10)</f>
        <v>0</v>
      </c>
      <c r="P10" s="11">
        <f>COUNTIF('[12]PCs e Impresoras'!$E$49:$E$61,D10)</f>
        <v>0</v>
      </c>
      <c r="Q10" s="11">
        <f>COUNTIF('[13]PCs e Impresoras'!$E$26:$E$29,D10)</f>
        <v>0</v>
      </c>
      <c r="R10" s="21">
        <f>SUM(E10:Q10)</f>
        <v>1</v>
      </c>
      <c r="S10" s="32">
        <f>R10/$R$5</f>
        <v>2.6595744680851063E-3</v>
      </c>
      <c r="U10" s="77" t="s">
        <v>74</v>
      </c>
      <c r="V10" s="76">
        <f t="shared" si="3"/>
        <v>4</v>
      </c>
    </row>
    <row r="11" spans="1:22" ht="15.75" x14ac:dyDescent="0.25">
      <c r="B11" s="71" t="s">
        <v>52</v>
      </c>
      <c r="C11" s="71" t="s">
        <v>48</v>
      </c>
      <c r="D11" s="71">
        <v>510</v>
      </c>
      <c r="E11" s="11">
        <f>COUNTIF('[1]PCs e Impresoras'!$E$85:$E$113,D11)</f>
        <v>0</v>
      </c>
      <c r="F11" s="11">
        <f>COUNTIF('[2]PCs e Impresoras'!$E$76:$E$105,D11)</f>
        <v>1</v>
      </c>
      <c r="G11" s="11">
        <f>COUNTIF('[3]PCs e Impresoras'!$E$194:$E$276,D11)</f>
        <v>0</v>
      </c>
      <c r="H11" s="11">
        <f>COUNTIF('[4]PCs e Impresoras'!$E$144:$E$175,D11)</f>
        <v>0</v>
      </c>
      <c r="I11" s="73">
        <f>COUNTIF('[5]PCs e Impresoras'!$E$126:$E$190,D11)</f>
        <v>0</v>
      </c>
      <c r="J11" s="11">
        <f>COUNTIF('[6]PCs e Impresoras'!$E$91:$E$105,D11)</f>
        <v>0</v>
      </c>
      <c r="K11" s="11">
        <f>COUNTIF('[7]PCs e Impresoras'!$E$244:$E$313,D11)</f>
        <v>0</v>
      </c>
      <c r="L11" s="11">
        <f>COUNTIF('[8]PCs e Impresoras'!$E$194:$E$258,D11)</f>
        <v>0</v>
      </c>
      <c r="M11" s="11">
        <f>COUNTIF('[9]PCs e Impresoras'!$E$61:$E$64,D11)</f>
        <v>0</v>
      </c>
      <c r="N11" s="11">
        <f>COUNTIF('[10]PCs e Impresoras'!$E$83:$E$105,D11)</f>
        <v>0</v>
      </c>
      <c r="O11" s="11">
        <f>COUNTIF('[11]PCs e Impresoras'!$E$95:$E$125,D11)</f>
        <v>0</v>
      </c>
      <c r="P11" s="11">
        <f>COUNTIF('[12]PCs e Impresoras'!$E$49:$E$61,D11)</f>
        <v>0</v>
      </c>
      <c r="Q11" s="11">
        <f>COUNTIF('[13]PCs e Impresoras'!$E$26:$E$29,D11)</f>
        <v>0</v>
      </c>
      <c r="R11" s="21">
        <f t="shared" si="1"/>
        <v>1</v>
      </c>
      <c r="S11" s="32">
        <f t="shared" ref="S11:S15" si="6">R11/$R$5</f>
        <v>2.6595744680851063E-3</v>
      </c>
      <c r="U11" s="77" t="s">
        <v>137</v>
      </c>
      <c r="V11" s="76">
        <f t="shared" si="3"/>
        <v>2</v>
      </c>
    </row>
    <row r="12" spans="1:22" ht="15.75" x14ac:dyDescent="0.25">
      <c r="B12" s="71" t="s">
        <v>52</v>
      </c>
      <c r="C12" s="71" t="s">
        <v>48</v>
      </c>
      <c r="D12" s="71" t="s">
        <v>86</v>
      </c>
      <c r="E12" s="11">
        <f>COUNTIF('[1]PCs e Impresoras'!$E$85:$E$113,D12)</f>
        <v>0</v>
      </c>
      <c r="F12" s="11">
        <f>COUNTIF('[2]PCs e Impresoras'!$E$76:$E$105,D12)</f>
        <v>0</v>
      </c>
      <c r="G12" s="11">
        <f>COUNTIF('[3]PCs e Impresoras'!$E$194:$E$276,D12)</f>
        <v>1</v>
      </c>
      <c r="H12" s="11">
        <f>COUNTIF('[4]PCs e Impresoras'!$E$144:$E$175,D12)</f>
        <v>0</v>
      </c>
      <c r="I12" s="73">
        <f>COUNTIF('[5]PCs e Impresoras'!$E$126:$E$190,D12)</f>
        <v>0</v>
      </c>
      <c r="J12" s="11">
        <f>COUNTIF('[6]PCs e Impresoras'!$E$91:$E$105,D12)</f>
        <v>0</v>
      </c>
      <c r="K12" s="11">
        <f>COUNTIF('[7]PCs e Impresoras'!$E$244:$E$313,D12)</f>
        <v>0</v>
      </c>
      <c r="L12" s="11">
        <f>COUNTIF('[8]PCs e Impresoras'!$E$194:$E$258,D12)</f>
        <v>0</v>
      </c>
      <c r="M12" s="11">
        <f>COUNTIF('[9]PCs e Impresoras'!$E$61:$E$64,D12)</f>
        <v>0</v>
      </c>
      <c r="N12" s="11">
        <f>COUNTIF('[10]PCs e Impresoras'!$E$83:$E$105,D12)</f>
        <v>0</v>
      </c>
      <c r="O12" s="11">
        <f>COUNTIF('[11]PCs e Impresoras'!$E$95:$E$125,D12)</f>
        <v>0</v>
      </c>
      <c r="P12" s="11">
        <f>COUNTIF('[12]PCs e Impresoras'!$E$49:$E$61,D12)</f>
        <v>0</v>
      </c>
      <c r="Q12" s="11">
        <f>COUNTIF('[13]PCs e Impresoras'!$E$26:$E$29,D12)</f>
        <v>0</v>
      </c>
      <c r="R12" s="21">
        <f t="shared" si="1"/>
        <v>1</v>
      </c>
      <c r="S12" s="32">
        <f t="shared" si="6"/>
        <v>2.6595744680851063E-3</v>
      </c>
      <c r="U12" s="77" t="s">
        <v>77</v>
      </c>
      <c r="V12" s="76">
        <f t="shared" si="3"/>
        <v>1</v>
      </c>
    </row>
    <row r="13" spans="1:22" ht="15.75" x14ac:dyDescent="0.25">
      <c r="B13" s="71" t="s">
        <v>52</v>
      </c>
      <c r="C13" s="71" t="s">
        <v>48</v>
      </c>
      <c r="D13" s="71" t="s">
        <v>65</v>
      </c>
      <c r="E13" s="11">
        <f>COUNTIF('[1]PCs e Impresoras'!$E$85:$E$113,D13)</f>
        <v>0</v>
      </c>
      <c r="F13" s="11">
        <f>COUNTIF('[2]PCs e Impresoras'!$E$76:$E$105,D13)</f>
        <v>0</v>
      </c>
      <c r="G13" s="11">
        <f>COUNTIF('[3]PCs e Impresoras'!$E$194:$E$276,D13)</f>
        <v>0</v>
      </c>
      <c r="H13" s="11">
        <f>COUNTIF('[4]PCs e Impresoras'!$E$144:$E$175,D13)</f>
        <v>0</v>
      </c>
      <c r="I13" s="73">
        <f>COUNTIF('[5]PCs e Impresoras'!$E$126:$E$190,D13)</f>
        <v>1</v>
      </c>
      <c r="J13" s="11">
        <f>COUNTIF('[6]PCs e Impresoras'!$E$91:$E$105,D13)</f>
        <v>0</v>
      </c>
      <c r="K13" s="11">
        <f>COUNTIF('[7]PCs e Impresoras'!$E$244:$E$313,D13)</f>
        <v>0</v>
      </c>
      <c r="L13" s="11">
        <f>COUNTIF('[8]PCs e Impresoras'!$E$194:$E$258,D13)</f>
        <v>0</v>
      </c>
      <c r="M13" s="11">
        <f>COUNTIF('[9]PCs e Impresoras'!$E$61:$E$64,D13)</f>
        <v>0</v>
      </c>
      <c r="N13" s="11">
        <f>COUNTIF('[10]PCs e Impresoras'!$E$83:$E$105,D13)</f>
        <v>0</v>
      </c>
      <c r="O13" s="11">
        <f>COUNTIF('[11]PCs e Impresoras'!$E$95:$E$125,D13)</f>
        <v>0</v>
      </c>
      <c r="P13" s="11">
        <f>COUNTIF('[12]PCs e Impresoras'!$E$49:$E$61,D13)</f>
        <v>0</v>
      </c>
      <c r="Q13" s="11">
        <f>COUNTIF('[13]PCs e Impresoras'!$E$26:$E$29,D13)</f>
        <v>0</v>
      </c>
      <c r="R13" s="21">
        <f t="shared" si="1"/>
        <v>1</v>
      </c>
      <c r="S13" s="32">
        <f t="shared" si="6"/>
        <v>2.6595744680851063E-3</v>
      </c>
      <c r="U13" s="77" t="s">
        <v>172</v>
      </c>
      <c r="V13" s="76">
        <f t="shared" si="3"/>
        <v>1</v>
      </c>
    </row>
    <row r="14" spans="1:22" ht="15.75" x14ac:dyDescent="0.25">
      <c r="B14" s="71" t="s">
        <v>52</v>
      </c>
      <c r="C14" s="71" t="s">
        <v>48</v>
      </c>
      <c r="D14" s="71" t="s">
        <v>44</v>
      </c>
      <c r="E14" s="11">
        <f>COUNTIF('[1]PCs e Impresoras'!$E$85:$E$113,D14)</f>
        <v>0</v>
      </c>
      <c r="F14" s="11">
        <f>COUNTIF('[2]PCs e Impresoras'!$E$76:$E$105,D14)</f>
        <v>0</v>
      </c>
      <c r="G14" s="11">
        <f>COUNTIF('[3]PCs e Impresoras'!$E$194:$E$276,D14)</f>
        <v>0</v>
      </c>
      <c r="H14" s="11">
        <f>COUNTIF('[4]PCs e Impresoras'!$E$144:$E$175,D14)</f>
        <v>1</v>
      </c>
      <c r="I14" s="73">
        <f>COUNTIF('[5]PCs e Impresoras'!$E$126:$E$190,D14)</f>
        <v>0</v>
      </c>
      <c r="J14" s="11">
        <f>COUNTIF('[6]PCs e Impresoras'!$E$91:$E$105,D14)</f>
        <v>0</v>
      </c>
      <c r="K14" s="11">
        <f>COUNTIF('[7]PCs e Impresoras'!$E$244:$E$313,D14)</f>
        <v>1</v>
      </c>
      <c r="L14" s="11">
        <f>COUNTIF('[8]PCs e Impresoras'!$E$194:$E$258,D14)</f>
        <v>0</v>
      </c>
      <c r="M14" s="11">
        <f>COUNTIF('[9]PCs e Impresoras'!$E$61:$E$64,D14)</f>
        <v>0</v>
      </c>
      <c r="N14" s="11">
        <f>COUNTIF('[10]PCs e Impresoras'!$E$83:$E$105,D14)</f>
        <v>0</v>
      </c>
      <c r="O14" s="11">
        <f>COUNTIF('[11]PCs e Impresoras'!$E$95:$E$125,D14)</f>
        <v>0</v>
      </c>
      <c r="P14" s="11">
        <f>COUNTIF('[12]PCs e Impresoras'!$E$49:$E$61,D14)</f>
        <v>0</v>
      </c>
      <c r="Q14" s="11">
        <f>COUNTIF('[13]PCs e Impresoras'!$E$26:$E$29,D14)</f>
        <v>0</v>
      </c>
      <c r="R14" s="21">
        <f t="shared" si="1"/>
        <v>2</v>
      </c>
      <c r="S14" s="32">
        <f t="shared" si="6"/>
        <v>5.3191489361702126E-3</v>
      </c>
      <c r="U14" s="139">
        <f>SUM(V6:V13)</f>
        <v>375</v>
      </c>
      <c r="V14" s="139"/>
    </row>
    <row r="15" spans="1:22" ht="15.75" x14ac:dyDescent="0.25">
      <c r="B15" s="71" t="s">
        <v>52</v>
      </c>
      <c r="C15" s="71" t="s">
        <v>48</v>
      </c>
      <c r="D15" s="71">
        <v>1360</v>
      </c>
      <c r="E15" s="11">
        <f>COUNTIF('[1]PCs e Impresoras'!$E$85:$E$113,D15)</f>
        <v>0</v>
      </c>
      <c r="F15" s="11">
        <f>COUNTIF('[2]PCs e Impresoras'!$E$76:$E$105,D15)</f>
        <v>0</v>
      </c>
      <c r="G15" s="11">
        <f>COUNTIF('[3]PCs e Impresoras'!$E$194:$E$276,D15)</f>
        <v>0</v>
      </c>
      <c r="H15" s="11">
        <f>COUNTIF('[4]PCs e Impresoras'!$E$144:$E$175,D15)</f>
        <v>0</v>
      </c>
      <c r="I15" s="73">
        <f>COUNTIF('[5]PCs e Impresoras'!$E$126:$E$190,D15)</f>
        <v>0</v>
      </c>
      <c r="J15" s="11">
        <f>COUNTIF('[6]PCs e Impresoras'!$E$91:$E$105,D15)</f>
        <v>0</v>
      </c>
      <c r="K15" s="11">
        <f>COUNTIF('[7]PCs e Impresoras'!$E$244:$E$313,D15)</f>
        <v>0</v>
      </c>
      <c r="L15" s="11">
        <f>COUNTIF('[8]PCs e Impresoras'!$E$194:$E$258,D15)</f>
        <v>0</v>
      </c>
      <c r="M15" s="11">
        <f>COUNTIF('[9]PCs e Impresoras'!$E$61:$E$64,D15)</f>
        <v>0</v>
      </c>
      <c r="N15" s="11">
        <f>COUNTIF('[10]PCs e Impresoras'!$E$83:$E$105,D15)</f>
        <v>0</v>
      </c>
      <c r="O15" s="11">
        <f>COUNTIF('[11]PCs e Impresoras'!$E$95:$E$125,D15)</f>
        <v>0</v>
      </c>
      <c r="P15" s="11">
        <f>COUNTIF('[12]PCs e Impresoras'!$E$49:$E$61,D15)</f>
        <v>0</v>
      </c>
      <c r="Q15" s="11">
        <f>COUNTIF('[13]PCs e Impresoras'!$E$26:$E$29,D15)</f>
        <v>0</v>
      </c>
      <c r="R15" s="21">
        <f t="shared" si="1"/>
        <v>0</v>
      </c>
      <c r="S15" s="32">
        <f t="shared" si="6"/>
        <v>0</v>
      </c>
    </row>
    <row r="16" spans="1:22" ht="15.75" x14ac:dyDescent="0.25">
      <c r="B16" s="71" t="s">
        <v>52</v>
      </c>
      <c r="C16" s="71" t="s">
        <v>48</v>
      </c>
      <c r="D16" s="71">
        <v>1410</v>
      </c>
      <c r="E16" s="11">
        <f>COUNTIF('[1]PCs e Impresoras'!$E$85:$E$113,D16)</f>
        <v>0</v>
      </c>
      <c r="F16" s="11">
        <f>COUNTIF('[2]PCs e Impresoras'!$E$76:$E$105,D16)</f>
        <v>0</v>
      </c>
      <c r="G16" s="11">
        <f>COUNTIF('[3]PCs e Impresoras'!$E$194:$E$276,D16)</f>
        <v>0</v>
      </c>
      <c r="H16" s="11">
        <f>COUNTIF('[4]PCs e Impresoras'!$E$144:$E$175,D16)</f>
        <v>0</v>
      </c>
      <c r="I16" s="73">
        <f>COUNTIF('[5]PCs e Impresoras'!$E$126:$E$190,D16)</f>
        <v>0</v>
      </c>
      <c r="J16" s="11">
        <f>COUNTIF('[6]PCs e Impresoras'!$E$91:$E$105,D16)</f>
        <v>0</v>
      </c>
      <c r="K16" s="11">
        <f>COUNTIF('[7]PCs e Impresoras'!$E$244:$E$313,D16)</f>
        <v>0</v>
      </c>
      <c r="L16" s="11">
        <f>COUNTIF('[8]PCs e Impresoras'!$E$194:$E$258,D16)</f>
        <v>0</v>
      </c>
      <c r="M16" s="11">
        <f>COUNTIF('[9]PCs e Impresoras'!$E$61:$E$64,D16)</f>
        <v>0</v>
      </c>
      <c r="N16" s="11">
        <f>COUNTIF('[10]PCs e Impresoras'!$E$83:$E$105,D16)</f>
        <v>0</v>
      </c>
      <c r="O16" s="11">
        <f>COUNTIF('[11]PCs e Impresoras'!$E$95:$E$125,D16)</f>
        <v>0</v>
      </c>
      <c r="P16" s="11">
        <f>COUNTIF('[12]PCs e Impresoras'!$E$49:$E$61,D16)</f>
        <v>1</v>
      </c>
      <c r="Q16" s="11">
        <f>COUNTIF('[13]PCs e Impresoras'!$E$26:$E$29,D16)</f>
        <v>0</v>
      </c>
      <c r="R16" s="21">
        <f t="shared" ref="R16:R17" si="7">SUM(E16:Q16)</f>
        <v>1</v>
      </c>
      <c r="S16" s="32">
        <f t="shared" ref="S16:S17" si="8">R16/$R$5</f>
        <v>2.6595744680851063E-3</v>
      </c>
      <c r="U16" s="140" t="s">
        <v>50</v>
      </c>
      <c r="V16" s="140"/>
    </row>
    <row r="17" spans="1:22" ht="15.75" x14ac:dyDescent="0.25">
      <c r="B17" s="73" t="s">
        <v>52</v>
      </c>
      <c r="C17" s="73" t="s">
        <v>48</v>
      </c>
      <c r="D17" s="73">
        <v>2050</v>
      </c>
      <c r="E17" s="11">
        <f>COUNTIF('[1]PCs e Impresoras'!$E$85:$E$113,D17)</f>
        <v>0</v>
      </c>
      <c r="F17" s="11">
        <f>COUNTIF('[2]PCs e Impresoras'!$E$76:$E$105,D17)</f>
        <v>2</v>
      </c>
      <c r="G17" s="11">
        <f>COUNTIF('[3]PCs e Impresoras'!$E$194:$E$276,D17)</f>
        <v>0</v>
      </c>
      <c r="H17" s="11">
        <f>COUNTIF('[4]PCs e Impresoras'!$E$144:$E$175,D17)</f>
        <v>0</v>
      </c>
      <c r="I17" s="73">
        <f>COUNTIF('[5]PCs e Impresoras'!$E$126:$E$190,D17)</f>
        <v>0</v>
      </c>
      <c r="J17" s="11">
        <f>COUNTIF('[6]PCs e Impresoras'!$E$91:$E$105,D17)</f>
        <v>0</v>
      </c>
      <c r="K17" s="11">
        <f>COUNTIF('[7]PCs e Impresoras'!$E$244:$E$313,D17)</f>
        <v>0</v>
      </c>
      <c r="L17" s="11">
        <f>COUNTIF('[8]PCs e Impresoras'!$E$194:$E$258,D17)</f>
        <v>0</v>
      </c>
      <c r="M17" s="11">
        <f>COUNTIF('[9]PCs e Impresoras'!$E$61:$E$64,D17)</f>
        <v>0</v>
      </c>
      <c r="N17" s="11">
        <f>COUNTIF('[10]PCs e Impresoras'!$E$83:$E$105,D17)</f>
        <v>0</v>
      </c>
      <c r="O17" s="11">
        <f>COUNTIF('[11]PCs e Impresoras'!$E$95:$E$125,D17)</f>
        <v>0</v>
      </c>
      <c r="P17" s="11">
        <f>COUNTIF('[12]PCs e Impresoras'!$E$49:$E$61,D17)</f>
        <v>0</v>
      </c>
      <c r="Q17" s="11">
        <f>COUNTIF('[13]PCs e Impresoras'!$E$26:$E$29,D17)</f>
        <v>0</v>
      </c>
      <c r="R17" s="21">
        <f t="shared" si="7"/>
        <v>2</v>
      </c>
      <c r="S17" s="32">
        <f t="shared" si="8"/>
        <v>5.3191489361702126E-3</v>
      </c>
      <c r="U17" s="78" t="s">
        <v>49</v>
      </c>
      <c r="V17" s="76">
        <f>SUMIF($C$6:$C$78,U17,$R$6:$R$78)</f>
        <v>169</v>
      </c>
    </row>
    <row r="18" spans="1:22" ht="15.75" x14ac:dyDescent="0.25">
      <c r="B18" s="73" t="s">
        <v>52</v>
      </c>
      <c r="C18" s="73" t="s">
        <v>48</v>
      </c>
      <c r="D18" s="73">
        <v>3050</v>
      </c>
      <c r="E18" s="11">
        <f>COUNTIF('[1]PCs e Impresoras'!$E$85:$E$113,D18)</f>
        <v>0</v>
      </c>
      <c r="F18" s="11">
        <f>COUNTIF('[2]PCs e Impresoras'!$E$76:$E$105,D18)</f>
        <v>0</v>
      </c>
      <c r="G18" s="11">
        <f>COUNTIF('[3]PCs e Impresoras'!$E$194:$E$276,D18)</f>
        <v>0</v>
      </c>
      <c r="H18" s="11">
        <f>COUNTIF('[4]PCs e Impresoras'!$E$144:$E$175,D18)</f>
        <v>1</v>
      </c>
      <c r="I18" s="73">
        <f>COUNTIF('[5]PCs e Impresoras'!$E$126:$E$190,D18)</f>
        <v>0</v>
      </c>
      <c r="J18" s="11">
        <f>COUNTIF('[6]PCs e Impresoras'!$E$91:$E$105,D18)</f>
        <v>0</v>
      </c>
      <c r="K18" s="11">
        <f>COUNTIF('[7]PCs e Impresoras'!$E$244:$E$313,D18)</f>
        <v>0</v>
      </c>
      <c r="L18" s="11">
        <f>COUNTIF('[8]PCs e Impresoras'!$E$194:$E$258,D18)</f>
        <v>0</v>
      </c>
      <c r="M18" s="11">
        <f>COUNTIF('[9]PCs e Impresoras'!$E$61:$E$64,D18)</f>
        <v>0</v>
      </c>
      <c r="N18" s="11">
        <f>COUNTIF('[10]PCs e Impresoras'!$E$83:$E$105,D18)</f>
        <v>0</v>
      </c>
      <c r="O18" s="11">
        <f>COUNTIF('[11]PCs e Impresoras'!$E$95:$E$125,D18)</f>
        <v>0</v>
      </c>
      <c r="P18" s="11">
        <f>COUNTIF('[12]PCs e Impresoras'!$E$49:$E$61,D18)</f>
        <v>0</v>
      </c>
      <c r="Q18" s="11">
        <f>COUNTIF('[13]PCs e Impresoras'!$E$26:$E$29,D18)</f>
        <v>0</v>
      </c>
      <c r="R18" s="21">
        <f t="shared" si="1"/>
        <v>1</v>
      </c>
      <c r="S18" s="32">
        <f t="shared" ref="S18" si="9">R18/$R$5</f>
        <v>2.6595744680851063E-3</v>
      </c>
      <c r="U18" s="78" t="s">
        <v>56</v>
      </c>
      <c r="V18" s="76">
        <f>SUMIF($C$6:$C$78,U18,$R$6:$R$78)</f>
        <v>77</v>
      </c>
    </row>
    <row r="19" spans="1:22" ht="15.75" x14ac:dyDescent="0.25">
      <c r="B19" s="73" t="s">
        <v>52</v>
      </c>
      <c r="C19" s="73" t="s">
        <v>48</v>
      </c>
      <c r="D19" s="73">
        <v>3550</v>
      </c>
      <c r="E19" s="11">
        <f>COUNTIF('[1]PCs e Impresoras'!$E$85:$E$113,D19)</f>
        <v>0</v>
      </c>
      <c r="F19" s="11">
        <f>COUNTIF('[2]PCs e Impresoras'!$E$76:$E$105,D19)</f>
        <v>0</v>
      </c>
      <c r="G19" s="11">
        <f>COUNTIF('[3]PCs e Impresoras'!$E$194:$E$276,D19)</f>
        <v>0</v>
      </c>
      <c r="H19" s="11">
        <f>COUNTIF('[4]PCs e Impresoras'!$E$144:$E$175,D19)</f>
        <v>0</v>
      </c>
      <c r="I19" s="73">
        <f>COUNTIF('[5]PCs e Impresoras'!$E$126:$E$190,D19)</f>
        <v>0</v>
      </c>
      <c r="J19" s="11">
        <f>COUNTIF('[6]PCs e Impresoras'!$E$91:$E$105,D19)</f>
        <v>0</v>
      </c>
      <c r="K19" s="11">
        <f>COUNTIF('[7]PCs e Impresoras'!$E$244:$E$313,D19)</f>
        <v>1</v>
      </c>
      <c r="L19" s="11">
        <f>COUNTIF('[8]PCs e Impresoras'!$E$194:$E$258,D19)</f>
        <v>0</v>
      </c>
      <c r="M19" s="11">
        <f>COUNTIF('[9]PCs e Impresoras'!$E$61:$E$64,D19)</f>
        <v>0</v>
      </c>
      <c r="N19" s="11">
        <f>COUNTIF('[10]PCs e Impresoras'!$E$83:$E$105,D19)</f>
        <v>0</v>
      </c>
      <c r="O19" s="11">
        <f>COUNTIF('[11]PCs e Impresoras'!$E$95:$E$125,D19)</f>
        <v>0</v>
      </c>
      <c r="P19" s="11">
        <f>COUNTIF('[12]PCs e Impresoras'!$E$49:$E$61,D19)</f>
        <v>0</v>
      </c>
      <c r="Q19" s="11">
        <f>COUNTIF('[13]PCs e Impresoras'!$E$26:$E$29,D19)</f>
        <v>0</v>
      </c>
      <c r="R19" s="21">
        <f t="shared" si="1"/>
        <v>1</v>
      </c>
      <c r="S19" s="32">
        <f t="shared" ref="S19:S73" si="10">R19/$R$5</f>
        <v>2.6595744680851063E-3</v>
      </c>
      <c r="U19" s="78" t="s">
        <v>48</v>
      </c>
      <c r="V19" s="76">
        <f>SUMIF($C$6:$C$78,U19,$R$6:$R$78)</f>
        <v>72</v>
      </c>
    </row>
    <row r="20" spans="1:22" ht="15.75" x14ac:dyDescent="0.25">
      <c r="B20" s="73" t="s">
        <v>52</v>
      </c>
      <c r="C20" s="73" t="s">
        <v>48</v>
      </c>
      <c r="D20" s="73" t="s">
        <v>73</v>
      </c>
      <c r="E20" s="11">
        <f>COUNTIF('[1]PCs e Impresoras'!$E$85:$E$113,D20)</f>
        <v>0</v>
      </c>
      <c r="F20" s="11">
        <f>COUNTIF('[2]PCs e Impresoras'!$E$76:$E$105,D20)</f>
        <v>0</v>
      </c>
      <c r="G20" s="11">
        <f>COUNTIF('[3]PCs e Impresoras'!$E$194:$E$276,D20)</f>
        <v>0</v>
      </c>
      <c r="H20" s="11">
        <f>COUNTIF('[4]PCs e Impresoras'!$E$144:$E$175,D20)</f>
        <v>0</v>
      </c>
      <c r="I20" s="73">
        <f>COUNTIF('[5]PCs e Impresoras'!$E$126:$E$190,D20)</f>
        <v>0</v>
      </c>
      <c r="J20" s="11">
        <f>COUNTIF('[6]PCs e Impresoras'!$E$91:$E$105,D20)</f>
        <v>0</v>
      </c>
      <c r="K20" s="11">
        <f>COUNTIF('[7]PCs e Impresoras'!$E$244:$E$313,D20)</f>
        <v>1</v>
      </c>
      <c r="L20" s="11">
        <f>COUNTIF('[8]PCs e Impresoras'!$E$194:$E$258,D20)</f>
        <v>0</v>
      </c>
      <c r="M20" s="11">
        <f>COUNTIF('[9]PCs e Impresoras'!$E$61:$E$64,D20)</f>
        <v>0</v>
      </c>
      <c r="N20" s="11">
        <f>COUNTIF('[10]PCs e Impresoras'!$E$83:$E$105,D20)</f>
        <v>0</v>
      </c>
      <c r="O20" s="11">
        <f>COUNTIF('[11]PCs e Impresoras'!$E$95:$E$125,D20)</f>
        <v>0</v>
      </c>
      <c r="P20" s="11">
        <f>COUNTIF('[12]PCs e Impresoras'!$E$49:$E$61,D20)</f>
        <v>0</v>
      </c>
      <c r="Q20" s="11">
        <f>COUNTIF('[13]PCs e Impresoras'!$E$26:$E$29,D20)</f>
        <v>0</v>
      </c>
      <c r="R20" s="21">
        <f t="shared" si="1"/>
        <v>1</v>
      </c>
      <c r="S20" s="32">
        <f t="shared" si="10"/>
        <v>2.6595744680851063E-3</v>
      </c>
      <c r="U20" s="78" t="s">
        <v>63</v>
      </c>
      <c r="V20" s="76">
        <f>SUMIF($C$6:$C$78,U20,$R$6:$R$78)</f>
        <v>58</v>
      </c>
    </row>
    <row r="21" spans="1:22" ht="15.75" x14ac:dyDescent="0.25">
      <c r="B21" s="73" t="s">
        <v>52</v>
      </c>
      <c r="C21" s="73" t="s">
        <v>48</v>
      </c>
      <c r="D21" s="73">
        <v>4480</v>
      </c>
      <c r="E21" s="11">
        <f>COUNTIF('[1]PCs e Impresoras'!$E$85:$E$113,D21)</f>
        <v>0</v>
      </c>
      <c r="F21" s="11">
        <f>COUNTIF('[2]PCs e Impresoras'!$E$76:$E$105,D21)</f>
        <v>0</v>
      </c>
      <c r="G21" s="11">
        <f>COUNTIF('[3]PCs e Impresoras'!$E$194:$E$276,D21)</f>
        <v>0</v>
      </c>
      <c r="H21" s="11">
        <f>COUNTIF('[4]PCs e Impresoras'!$E$144:$E$175,D21)</f>
        <v>0</v>
      </c>
      <c r="I21" s="73">
        <f>COUNTIF('[5]PCs e Impresoras'!$E$126:$E$190,D21)</f>
        <v>0</v>
      </c>
      <c r="J21" s="11">
        <f>COUNTIF('[6]PCs e Impresoras'!$E$91:$E$105,D21)</f>
        <v>0</v>
      </c>
      <c r="K21" s="11">
        <f>COUNTIF('[7]PCs e Impresoras'!$E$244:$E$313,D21)</f>
        <v>0</v>
      </c>
      <c r="L21" s="11">
        <f>COUNTIF('[8]PCs e Impresoras'!$E$194:$E$258,D21)</f>
        <v>0</v>
      </c>
      <c r="M21" s="11">
        <f>COUNTIF('[9]PCs e Impresoras'!$E$61:$E$64,D21)</f>
        <v>0</v>
      </c>
      <c r="N21" s="11">
        <f>COUNTIF('[10]PCs e Impresoras'!$E$83:$E$105,D21)</f>
        <v>0</v>
      </c>
      <c r="O21" s="11">
        <f>COUNTIF('[11]PCs e Impresoras'!$E$95:$E$125,D21)</f>
        <v>0</v>
      </c>
      <c r="P21" s="11">
        <f>COUNTIF('[12]PCs e Impresoras'!$E$49:$E$61,D21)</f>
        <v>1</v>
      </c>
      <c r="Q21" s="11">
        <f>COUNTIF('[13]PCs e Impresoras'!$E$26:$E$29,D21)</f>
        <v>0</v>
      </c>
      <c r="R21" s="21">
        <f t="shared" si="1"/>
        <v>1</v>
      </c>
      <c r="S21" s="32">
        <f t="shared" si="10"/>
        <v>2.6595744680851063E-3</v>
      </c>
      <c r="U21" s="139">
        <f>SUM(V17:V20)</f>
        <v>376</v>
      </c>
      <c r="V21" s="139"/>
    </row>
    <row r="22" spans="1:22" ht="15.75" x14ac:dyDescent="0.25">
      <c r="B22" s="73" t="s">
        <v>52</v>
      </c>
      <c r="C22" s="73" t="s">
        <v>48</v>
      </c>
      <c r="D22" s="73">
        <v>4680</v>
      </c>
      <c r="E22" s="11">
        <f>COUNTIF('[1]PCs e Impresoras'!$E$85:$E$113,D22)</f>
        <v>0</v>
      </c>
      <c r="F22" s="11">
        <f>COUNTIF('[2]PCs e Impresoras'!$E$76:$E$105,D22)</f>
        <v>0</v>
      </c>
      <c r="G22" s="11">
        <f>COUNTIF('[3]PCs e Impresoras'!$E$194:$E$276,D22)</f>
        <v>0</v>
      </c>
      <c r="H22" s="11">
        <f>COUNTIF('[4]PCs e Impresoras'!$E$144:$E$175,D22)</f>
        <v>0</v>
      </c>
      <c r="I22" s="73">
        <f>COUNTIF('[5]PCs e Impresoras'!$E$126:$E$190,D22)</f>
        <v>0</v>
      </c>
      <c r="J22" s="11">
        <f>COUNTIF('[6]PCs e Impresoras'!$E$91:$E$105,D22)</f>
        <v>0</v>
      </c>
      <c r="K22" s="11">
        <f>COUNTIF('[7]PCs e Impresoras'!$E$244:$E$313,D22)</f>
        <v>0</v>
      </c>
      <c r="L22" s="11">
        <f>COUNTIF('[8]PCs e Impresoras'!$E$194:$E$258,D22)</f>
        <v>0</v>
      </c>
      <c r="M22" s="11">
        <f>COUNTIF('[9]PCs e Impresoras'!$E$61:$E$64,D22)</f>
        <v>0</v>
      </c>
      <c r="N22" s="11">
        <f>COUNTIF('[10]PCs e Impresoras'!$E$83:$E$105,D22)</f>
        <v>0</v>
      </c>
      <c r="O22" s="11">
        <f>COUNTIF('[11]PCs e Impresoras'!$E$95:$E$125,D22)</f>
        <v>0</v>
      </c>
      <c r="P22" s="11">
        <f>COUNTIF('[12]PCs e Impresoras'!$E$49:$E$61,D22)</f>
        <v>0</v>
      </c>
      <c r="Q22" s="11">
        <f>COUNTIF('[13]PCs e Impresoras'!$E$26:$E$29,D22)</f>
        <v>0</v>
      </c>
      <c r="R22" s="21">
        <f t="shared" si="1"/>
        <v>0</v>
      </c>
      <c r="S22" s="32">
        <f t="shared" ref="S22" si="11">R22/$R$5</f>
        <v>0</v>
      </c>
    </row>
    <row r="23" spans="1:22" ht="15.75" x14ac:dyDescent="0.25">
      <c r="B23" s="73" t="s">
        <v>52</v>
      </c>
      <c r="C23" s="73" t="s">
        <v>48</v>
      </c>
      <c r="D23" s="73">
        <v>5150</v>
      </c>
      <c r="E23" s="11">
        <f>COUNTIF('[1]PCs e Impresoras'!$E$85:$E$113,D23)</f>
        <v>0</v>
      </c>
      <c r="F23" s="11">
        <f>COUNTIF('[2]PCs e Impresoras'!$E$76:$E$105,D23)</f>
        <v>0</v>
      </c>
      <c r="G23" s="11">
        <f>COUNTIF('[3]PCs e Impresoras'!$E$194:$E$276,D23)</f>
        <v>0</v>
      </c>
      <c r="H23" s="11">
        <f>COUNTIF('[4]PCs e Impresoras'!$E$144:$E$175,D23)</f>
        <v>0</v>
      </c>
      <c r="I23" s="73">
        <f>COUNTIF('[5]PCs e Impresoras'!$E$126:$E$190,D23)</f>
        <v>0</v>
      </c>
      <c r="J23" s="11">
        <f>COUNTIF('[6]PCs e Impresoras'!$E$91:$E$105,D23)</f>
        <v>0</v>
      </c>
      <c r="K23" s="11">
        <f>COUNTIF('[7]PCs e Impresoras'!$E$244:$E$313,D23)</f>
        <v>0</v>
      </c>
      <c r="L23" s="11">
        <f>COUNTIF('[8]PCs e Impresoras'!$E$194:$E$258,D23)</f>
        <v>0</v>
      </c>
      <c r="M23" s="11">
        <f>COUNTIF('[9]PCs e Impresoras'!$E$61:$E$64,D23)</f>
        <v>0</v>
      </c>
      <c r="N23" s="11">
        <f>COUNTIF('[10]PCs e Impresoras'!$E$83:$E$105,D23)</f>
        <v>0</v>
      </c>
      <c r="O23" s="11">
        <f>COUNTIF('[11]PCs e Impresoras'!$E$95:$E$125,D23)</f>
        <v>0</v>
      </c>
      <c r="P23" s="11">
        <f>COUNTIF('[12]PCs e Impresoras'!$E$49:$E$61,D23)</f>
        <v>0</v>
      </c>
      <c r="Q23" s="11">
        <f>COUNTIF('[13]PCs e Impresoras'!$E$26:$E$29,D23)</f>
        <v>0</v>
      </c>
      <c r="R23" s="21">
        <f t="shared" si="1"/>
        <v>0</v>
      </c>
      <c r="S23" s="32">
        <f t="shared" si="10"/>
        <v>0</v>
      </c>
      <c r="U23" s="141" t="s">
        <v>78</v>
      </c>
      <c r="V23" s="141"/>
    </row>
    <row r="24" spans="1:22" ht="15.75" x14ac:dyDescent="0.25">
      <c r="A24" s="40"/>
      <c r="B24" s="73" t="s">
        <v>52</v>
      </c>
      <c r="C24" s="73" t="s">
        <v>48</v>
      </c>
      <c r="D24" s="73">
        <v>5440</v>
      </c>
      <c r="E24" s="11">
        <f>COUNTIF('[1]PCs e Impresoras'!$E$85:$E$113,D24)</f>
        <v>0</v>
      </c>
      <c r="F24" s="11">
        <f>COUNTIF('[2]PCs e Impresoras'!$E$76:$E$105,D24)</f>
        <v>0</v>
      </c>
      <c r="G24" s="11">
        <f>COUNTIF('[3]PCs e Impresoras'!$E$194:$E$276,D24)</f>
        <v>0</v>
      </c>
      <c r="H24" s="11">
        <f>COUNTIF('[4]PCs e Impresoras'!$E$144:$E$175,D24)</f>
        <v>0</v>
      </c>
      <c r="I24" s="73">
        <f>COUNTIF('[5]PCs e Impresoras'!$E$126:$E$190,D24)</f>
        <v>0</v>
      </c>
      <c r="J24" s="11">
        <f>COUNTIF('[6]PCs e Impresoras'!$E$91:$E$105,D24)</f>
        <v>0</v>
      </c>
      <c r="K24" s="11">
        <f>COUNTIF('[7]PCs e Impresoras'!$E$244:$E$313,D24)</f>
        <v>1</v>
      </c>
      <c r="L24" s="11">
        <f>COUNTIF('[8]PCs e Impresoras'!$E$194:$E$258,D24)</f>
        <v>0</v>
      </c>
      <c r="M24" s="11">
        <f>COUNTIF('[9]PCs e Impresoras'!$E$61:$E$64,D24)</f>
        <v>0</v>
      </c>
      <c r="N24" s="11">
        <f>COUNTIF('[10]PCs e Impresoras'!$E$83:$E$105,D24)</f>
        <v>0</v>
      </c>
      <c r="O24" s="11">
        <f>COUNTIF('[11]PCs e Impresoras'!$E$95:$E$125,D24)</f>
        <v>0</v>
      </c>
      <c r="P24" s="11">
        <f>COUNTIF('[12]PCs e Impresoras'!$E$49:$E$61,D24)</f>
        <v>0</v>
      </c>
      <c r="Q24" s="11">
        <f>COUNTIF('[13]PCs e Impresoras'!$E$26:$E$29,D24)</f>
        <v>0</v>
      </c>
      <c r="R24" s="21">
        <f t="shared" si="1"/>
        <v>1</v>
      </c>
      <c r="S24" s="32">
        <f t="shared" si="10"/>
        <v>2.6595744680851063E-3</v>
      </c>
      <c r="U24" s="77" t="s">
        <v>57</v>
      </c>
      <c r="V24" s="76">
        <f t="shared" ref="V24:V33" si="12">SUMIF($D$6:$D$78,U24,$R$6:$R$78)</f>
        <v>53</v>
      </c>
    </row>
    <row r="25" spans="1:22" ht="15.75" x14ac:dyDescent="0.25">
      <c r="A25" s="40"/>
      <c r="B25" s="73" t="s">
        <v>52</v>
      </c>
      <c r="C25" s="73" t="s">
        <v>48</v>
      </c>
      <c r="D25" s="73">
        <v>5550</v>
      </c>
      <c r="E25" s="11">
        <f>COUNTIF('[1]PCs e Impresoras'!$E$85:$E$113,D25)</f>
        <v>1</v>
      </c>
      <c r="F25" s="11">
        <f>COUNTIF('[2]PCs e Impresoras'!$E$76:$E$105,D25)</f>
        <v>0</v>
      </c>
      <c r="G25" s="11">
        <f>COUNTIF('[3]PCs e Impresoras'!$E$194:$E$276,D25)</f>
        <v>0</v>
      </c>
      <c r="H25" s="11">
        <f>COUNTIF('[4]PCs e Impresoras'!$E$144:$E$175,D25)</f>
        <v>0</v>
      </c>
      <c r="I25" s="73">
        <f>COUNTIF('[5]PCs e Impresoras'!$E$126:$E$190,D25)</f>
        <v>0</v>
      </c>
      <c r="J25" s="11">
        <f>COUNTIF('[6]PCs e Impresoras'!$E$91:$E$105,D25)</f>
        <v>0</v>
      </c>
      <c r="K25" s="11">
        <f>COUNTIF('[7]PCs e Impresoras'!$E$244:$E$313,D25)</f>
        <v>0</v>
      </c>
      <c r="L25" s="11">
        <f>COUNTIF('[8]PCs e Impresoras'!$E$194:$E$258,D25)</f>
        <v>0</v>
      </c>
      <c r="M25" s="11">
        <f>COUNTIF('[9]PCs e Impresoras'!$E$61:$E$64,D25)</f>
        <v>0</v>
      </c>
      <c r="N25" s="11">
        <f>COUNTIF('[10]PCs e Impresoras'!$E$83:$E$105,D25)</f>
        <v>0</v>
      </c>
      <c r="O25" s="11">
        <f>COUNTIF('[11]PCs e Impresoras'!$E$95:$E$125,D25)</f>
        <v>0</v>
      </c>
      <c r="P25" s="11">
        <f>COUNTIF('[12]PCs e Impresoras'!$E$49:$E$61,D25)</f>
        <v>0</v>
      </c>
      <c r="Q25" s="11">
        <f>COUNTIF('[13]PCs e Impresoras'!$E$26:$E$29,D25)</f>
        <v>0</v>
      </c>
      <c r="R25" s="21">
        <f t="shared" si="1"/>
        <v>1</v>
      </c>
      <c r="S25" s="32">
        <f t="shared" si="10"/>
        <v>2.6595744680851063E-3</v>
      </c>
      <c r="U25" s="77" t="s">
        <v>83</v>
      </c>
      <c r="V25" s="76">
        <f t="shared" si="12"/>
        <v>43</v>
      </c>
    </row>
    <row r="26" spans="1:22" ht="15.75" x14ac:dyDescent="0.25">
      <c r="A26" s="40"/>
      <c r="B26" s="73" t="s">
        <v>52</v>
      </c>
      <c r="C26" s="73" t="s">
        <v>48</v>
      </c>
      <c r="D26" s="73">
        <v>5560</v>
      </c>
      <c r="E26" s="11">
        <f>COUNTIF('[1]PCs e Impresoras'!$E$85:$E$113,D26)</f>
        <v>0</v>
      </c>
      <c r="F26" s="11">
        <f>COUNTIF('[2]PCs e Impresoras'!$E$76:$E$105,D26)</f>
        <v>0</v>
      </c>
      <c r="G26" s="11">
        <f>COUNTIF('[3]PCs e Impresoras'!$E$194:$E$276,D26)</f>
        <v>1</v>
      </c>
      <c r="H26" s="11">
        <f>COUNTIF('[4]PCs e Impresoras'!$E$144:$E$175,D26)</f>
        <v>0</v>
      </c>
      <c r="I26" s="73">
        <f>COUNTIF('[5]PCs e Impresoras'!$E$126:$E$190,D26)</f>
        <v>0</v>
      </c>
      <c r="J26" s="11">
        <f>COUNTIF('[6]PCs e Impresoras'!$E$91:$E$105,D26)</f>
        <v>0</v>
      </c>
      <c r="K26" s="11">
        <f>COUNTIF('[7]PCs e Impresoras'!$E$244:$E$313,D26)</f>
        <v>1</v>
      </c>
      <c r="L26" s="11">
        <f>COUNTIF('[8]PCs e Impresoras'!$E$194:$E$258,D26)</f>
        <v>0</v>
      </c>
      <c r="M26" s="11">
        <f>COUNTIF('[9]PCs e Impresoras'!$E$61:$E$64,D26)</f>
        <v>0</v>
      </c>
      <c r="N26" s="11">
        <f>COUNTIF('[10]PCs e Impresoras'!$E$83:$E$105,D26)</f>
        <v>1</v>
      </c>
      <c r="O26" s="11">
        <f>COUNTIF('[11]PCs e Impresoras'!$E$95:$E$125,D26)</f>
        <v>0</v>
      </c>
      <c r="P26" s="11">
        <f>COUNTIF('[12]PCs e Impresoras'!$E$49:$E$61,D26)</f>
        <v>0</v>
      </c>
      <c r="Q26" s="11">
        <f>COUNTIF('[13]PCs e Impresoras'!$E$26:$E$29,D26)</f>
        <v>0</v>
      </c>
      <c r="R26" s="21">
        <f t="shared" si="1"/>
        <v>3</v>
      </c>
      <c r="S26" s="32">
        <f t="shared" si="10"/>
        <v>7.9787234042553185E-3</v>
      </c>
      <c r="U26" s="77" t="s">
        <v>99</v>
      </c>
      <c r="V26" s="76">
        <f t="shared" si="12"/>
        <v>35</v>
      </c>
    </row>
    <row r="27" spans="1:22" ht="15.75" x14ac:dyDescent="0.25">
      <c r="B27" s="73" t="s">
        <v>52</v>
      </c>
      <c r="C27" s="73" t="s">
        <v>48</v>
      </c>
      <c r="D27" s="73" t="s">
        <v>58</v>
      </c>
      <c r="E27" s="11">
        <f>COUNTIF('[1]PCs e Impresoras'!$E$85:$E$113,D27)</f>
        <v>0</v>
      </c>
      <c r="F27" s="11">
        <f>COUNTIF('[2]PCs e Impresoras'!$E$76:$E$105,D27)</f>
        <v>0</v>
      </c>
      <c r="G27" s="11">
        <f>COUNTIF('[3]PCs e Impresoras'!$E$194:$E$276,D27)</f>
        <v>0</v>
      </c>
      <c r="H27" s="11">
        <f>COUNTIF('[4]PCs e Impresoras'!$E$144:$E$175,D27)</f>
        <v>0</v>
      </c>
      <c r="I27" s="73">
        <f>COUNTIF('[5]PCs e Impresoras'!$E$126:$E$190,D27)</f>
        <v>0</v>
      </c>
      <c r="J27" s="11">
        <f>COUNTIF('[6]PCs e Impresoras'!$E$91:$E$105,D27)</f>
        <v>0</v>
      </c>
      <c r="K27" s="11">
        <f>COUNTIF('[7]PCs e Impresoras'!$E$244:$E$313,D27)</f>
        <v>0</v>
      </c>
      <c r="L27" s="11">
        <f>COUNTIF('[8]PCs e Impresoras'!$E$194:$E$258,D27)</f>
        <v>1</v>
      </c>
      <c r="M27" s="11">
        <f>COUNTIF('[9]PCs e Impresoras'!$E$61:$E$64,D27)</f>
        <v>0</v>
      </c>
      <c r="N27" s="11">
        <f>COUNTIF('[10]PCs e Impresoras'!$E$83:$E$105,D27)</f>
        <v>0</v>
      </c>
      <c r="O27" s="11">
        <f>COUNTIF('[11]PCs e Impresoras'!$E$95:$E$125,D27)</f>
        <v>0</v>
      </c>
      <c r="P27" s="11">
        <f>COUNTIF('[12]PCs e Impresoras'!$E$49:$E$61,D27)</f>
        <v>0</v>
      </c>
      <c r="Q27" s="11">
        <f>COUNTIF('[13]PCs e Impresoras'!$E$26:$E$29,D27)</f>
        <v>0</v>
      </c>
      <c r="R27" s="21">
        <f t="shared" si="1"/>
        <v>1</v>
      </c>
      <c r="S27" s="32">
        <f t="shared" si="10"/>
        <v>2.6595744680851063E-3</v>
      </c>
      <c r="U27" s="77" t="s">
        <v>72</v>
      </c>
      <c r="V27" s="76">
        <f t="shared" si="12"/>
        <v>32</v>
      </c>
    </row>
    <row r="28" spans="1:22" ht="15.75" x14ac:dyDescent="0.25">
      <c r="A28" s="40"/>
      <c r="B28" s="73" t="s">
        <v>52</v>
      </c>
      <c r="C28" s="73" t="s">
        <v>48</v>
      </c>
      <c r="D28" s="73">
        <v>7500</v>
      </c>
      <c r="E28" s="11">
        <f>COUNTIF('[1]PCs e Impresoras'!$E$85:$E$113,D28)</f>
        <v>0</v>
      </c>
      <c r="F28" s="11">
        <f>COUNTIF('[2]PCs e Impresoras'!$E$76:$E$105,D28)</f>
        <v>0</v>
      </c>
      <c r="G28" s="11">
        <f>COUNTIF('[3]PCs e Impresoras'!$E$194:$E$276,D28)</f>
        <v>0</v>
      </c>
      <c r="H28" s="11">
        <f>COUNTIF('[4]PCs e Impresoras'!$E$144:$E$175,D28)</f>
        <v>0</v>
      </c>
      <c r="I28" s="73">
        <f>COUNTIF('[5]PCs e Impresoras'!$E$126:$E$190,D28)</f>
        <v>0</v>
      </c>
      <c r="J28" s="11">
        <f>COUNTIF('[6]PCs e Impresoras'!$E$91:$E$105,D28)</f>
        <v>0</v>
      </c>
      <c r="K28" s="11">
        <f>COUNTIF('[7]PCs e Impresoras'!$E$244:$E$313,D28)</f>
        <v>0</v>
      </c>
      <c r="L28" s="11">
        <f>COUNTIF('[8]PCs e Impresoras'!$E$194:$E$258,D28)</f>
        <v>0</v>
      </c>
      <c r="M28" s="11">
        <f>COUNTIF('[9]PCs e Impresoras'!$E$61:$E$64,D28)</f>
        <v>0</v>
      </c>
      <c r="N28" s="11">
        <f>COUNTIF('[10]PCs e Impresoras'!$E$83:$E$105,D28)</f>
        <v>0</v>
      </c>
      <c r="O28" s="11">
        <f>COUNTIF('[11]PCs e Impresoras'!$E$95:$E$125,D28)</f>
        <v>0</v>
      </c>
      <c r="P28" s="11">
        <f>COUNTIF('[12]PCs e Impresoras'!$E$49:$E$61,D28)</f>
        <v>0</v>
      </c>
      <c r="Q28" s="11">
        <f>COUNTIF('[13]PCs e Impresoras'!$E$26:$E$29,D28)</f>
        <v>1</v>
      </c>
      <c r="R28" s="21">
        <f t="shared" ref="R28" si="13">SUM(E28:Q28)</f>
        <v>1</v>
      </c>
      <c r="S28" s="32">
        <f t="shared" ref="S28" si="14">R28/$R$5</f>
        <v>2.6595744680851063E-3</v>
      </c>
      <c r="U28" s="77" t="s">
        <v>136</v>
      </c>
      <c r="V28" s="76">
        <f t="shared" si="12"/>
        <v>34</v>
      </c>
    </row>
    <row r="29" spans="1:22" ht="15.75" x14ac:dyDescent="0.25">
      <c r="B29" s="73" t="s">
        <v>52</v>
      </c>
      <c r="C29" s="73" t="s">
        <v>48</v>
      </c>
      <c r="D29" s="73">
        <v>8000</v>
      </c>
      <c r="E29" s="11">
        <f>COUNTIF('[1]PCs e Impresoras'!$E$85:$E$113,D29)</f>
        <v>1</v>
      </c>
      <c r="F29" s="11">
        <f>COUNTIF('[2]PCs e Impresoras'!$E$76:$E$105,D29)</f>
        <v>0</v>
      </c>
      <c r="G29" s="11">
        <f>COUNTIF('[3]PCs e Impresoras'!$E$194:$E$276,D29)</f>
        <v>1</v>
      </c>
      <c r="H29" s="11">
        <f>COUNTIF('[4]PCs e Impresoras'!$E$144:$E$175,D29)</f>
        <v>0</v>
      </c>
      <c r="I29" s="73">
        <f>COUNTIF('[5]PCs e Impresoras'!$E$126:$E$190,D29)</f>
        <v>0</v>
      </c>
      <c r="J29" s="11">
        <f>COUNTIF('[6]PCs e Impresoras'!$E$91:$E$105,D29)</f>
        <v>1</v>
      </c>
      <c r="K29" s="11">
        <f>COUNTIF('[7]PCs e Impresoras'!$E$244:$E$313,D29)</f>
        <v>0</v>
      </c>
      <c r="L29" s="11">
        <f>COUNTIF('[8]PCs e Impresoras'!$E$194:$E$258,D29)</f>
        <v>0</v>
      </c>
      <c r="M29" s="11">
        <f>COUNTIF('[9]PCs e Impresoras'!$E$61:$E$64,D29)</f>
        <v>0</v>
      </c>
      <c r="N29" s="11">
        <f>COUNTIF('[10]PCs e Impresoras'!$E$83:$E$105,D29)</f>
        <v>0</v>
      </c>
      <c r="O29" s="11">
        <f>COUNTIF('[11]PCs e Impresoras'!$E$95:$E$125,D29)</f>
        <v>0</v>
      </c>
      <c r="P29" s="11">
        <f>COUNTIF('[12]PCs e Impresoras'!$E$49:$E$61,D29)</f>
        <v>0</v>
      </c>
      <c r="Q29" s="11">
        <f>COUNTIF('[13]PCs e Impresoras'!$E$26:$E$29,D29)</f>
        <v>0</v>
      </c>
      <c r="R29" s="21">
        <f t="shared" si="1"/>
        <v>3</v>
      </c>
      <c r="S29" s="32">
        <f t="shared" si="10"/>
        <v>7.9787234042553185E-3</v>
      </c>
      <c r="U29" s="77" t="s">
        <v>71</v>
      </c>
      <c r="V29" s="76">
        <f t="shared" si="12"/>
        <v>17</v>
      </c>
    </row>
    <row r="30" spans="1:22" ht="15.75" x14ac:dyDescent="0.25">
      <c r="A30" s="40"/>
      <c r="B30" s="73" t="s">
        <v>52</v>
      </c>
      <c r="C30" s="73" t="s">
        <v>48</v>
      </c>
      <c r="D30" s="73">
        <v>8100</v>
      </c>
      <c r="E30" s="11">
        <f>COUNTIF('[1]PCs e Impresoras'!$E$85:$E$113,D30)</f>
        <v>0</v>
      </c>
      <c r="F30" s="11">
        <f>COUNTIF('[2]PCs e Impresoras'!$E$76:$E$105,D30)</f>
        <v>0</v>
      </c>
      <c r="G30" s="11">
        <f>COUNTIF('[3]PCs e Impresoras'!$E$194:$E$276,D30)</f>
        <v>0</v>
      </c>
      <c r="H30" s="11">
        <f>COUNTIF('[4]PCs e Impresoras'!$E$144:$E$175,D30)</f>
        <v>0</v>
      </c>
      <c r="I30" s="73">
        <f>COUNTIF('[5]PCs e Impresoras'!$E$126:$E$190,D30)</f>
        <v>0</v>
      </c>
      <c r="J30" s="11">
        <f>COUNTIF('[6]PCs e Impresoras'!$E$91:$E$105,D30)</f>
        <v>0</v>
      </c>
      <c r="K30" s="11">
        <f>COUNTIF('[7]PCs e Impresoras'!$E$244:$E$313,D30)</f>
        <v>1</v>
      </c>
      <c r="L30" s="11">
        <f>COUNTIF('[8]PCs e Impresoras'!$E$194:$E$258,D30)</f>
        <v>0</v>
      </c>
      <c r="M30" s="11">
        <f>COUNTIF('[9]PCs e Impresoras'!$E$61:$E$64,D30)</f>
        <v>0</v>
      </c>
      <c r="N30" s="11">
        <f>COUNTIF('[10]PCs e Impresoras'!$E$83:$E$105,D30)</f>
        <v>3</v>
      </c>
      <c r="O30" s="11">
        <f>COUNTIF('[11]PCs e Impresoras'!$E$95:$E$125,D30)</f>
        <v>0</v>
      </c>
      <c r="P30" s="11">
        <f>COUNTIF('[12]PCs e Impresoras'!$E$49:$E$61,D30)</f>
        <v>0</v>
      </c>
      <c r="Q30" s="11">
        <f>COUNTIF('[13]PCs e Impresoras'!$E$26:$E$29,D30)</f>
        <v>0</v>
      </c>
      <c r="R30" s="21">
        <f t="shared" si="1"/>
        <v>4</v>
      </c>
      <c r="S30" s="32">
        <f t="shared" ref="S30" si="15">R30/$R$5</f>
        <v>1.0638297872340425E-2</v>
      </c>
      <c r="U30" s="77" t="s">
        <v>68</v>
      </c>
      <c r="V30" s="76">
        <f t="shared" si="12"/>
        <v>14</v>
      </c>
    </row>
    <row r="31" spans="1:22" ht="15.75" x14ac:dyDescent="0.25">
      <c r="A31" s="40"/>
      <c r="B31" s="73" t="s">
        <v>52</v>
      </c>
      <c r="C31" s="73" t="s">
        <v>48</v>
      </c>
      <c r="D31" s="73">
        <v>8500</v>
      </c>
      <c r="E31" s="11">
        <f>COUNTIF('[1]PCs e Impresoras'!$E$85:$E$113,D31)</f>
        <v>1</v>
      </c>
      <c r="F31" s="11">
        <f>COUNTIF('[2]PCs e Impresoras'!$E$76:$E$105,D31)</f>
        <v>0</v>
      </c>
      <c r="G31" s="11">
        <f>COUNTIF('[3]PCs e Impresoras'!$E$194:$E$276,D31)</f>
        <v>0</v>
      </c>
      <c r="H31" s="11">
        <f>COUNTIF('[4]PCs e Impresoras'!$E$144:$E$175,D31)</f>
        <v>0</v>
      </c>
      <c r="I31" s="73">
        <f>COUNTIF('[5]PCs e Impresoras'!$E$126:$E$190,D31)</f>
        <v>0</v>
      </c>
      <c r="J31" s="11">
        <f>COUNTIF('[6]PCs e Impresoras'!$E$91:$E$105,D31)</f>
        <v>1</v>
      </c>
      <c r="K31" s="11">
        <f>COUNTIF('[7]PCs e Impresoras'!$E$244:$E$313,D31)</f>
        <v>1</v>
      </c>
      <c r="L31" s="11">
        <f>COUNTIF('[8]PCs e Impresoras'!$E$194:$E$258,D31)</f>
        <v>0</v>
      </c>
      <c r="M31" s="11">
        <f>COUNTIF('[9]PCs e Impresoras'!$E$61:$E$64,D31)</f>
        <v>1</v>
      </c>
      <c r="N31" s="11">
        <f>COUNTIF('[10]PCs e Impresoras'!$E$83:$E$105,D31)</f>
        <v>0</v>
      </c>
      <c r="O31" s="11">
        <f>COUNTIF('[11]PCs e Impresoras'!$E$95:$E$125,D31)</f>
        <v>0</v>
      </c>
      <c r="P31" s="11">
        <f>COUNTIF('[12]PCs e Impresoras'!$E$49:$E$61,D31)</f>
        <v>0</v>
      </c>
      <c r="Q31" s="11">
        <f>COUNTIF('[13]PCs e Impresoras'!$E$26:$E$29,D31)</f>
        <v>0</v>
      </c>
      <c r="R31" s="21">
        <f t="shared" si="1"/>
        <v>4</v>
      </c>
      <c r="S31" s="32">
        <f t="shared" si="10"/>
        <v>1.0638297872340425E-2</v>
      </c>
      <c r="U31" s="77" t="s">
        <v>47</v>
      </c>
      <c r="V31" s="76">
        <f t="shared" si="12"/>
        <v>11</v>
      </c>
    </row>
    <row r="32" spans="1:22" ht="15.75" x14ac:dyDescent="0.25">
      <c r="B32" s="73" t="s">
        <v>52</v>
      </c>
      <c r="C32" s="73" t="s">
        <v>48</v>
      </c>
      <c r="D32" s="73">
        <v>8600</v>
      </c>
      <c r="E32" s="11">
        <f>COUNTIF('[1]PCs e Impresoras'!$E$85:$E$113,D32)</f>
        <v>1</v>
      </c>
      <c r="F32" s="11">
        <f>COUNTIF('[2]PCs e Impresoras'!$E$76:$E$105,D32)</f>
        <v>0</v>
      </c>
      <c r="G32" s="11">
        <f>COUNTIF('[3]PCs e Impresoras'!$E$194:$E$276,D32)</f>
        <v>0</v>
      </c>
      <c r="H32" s="11">
        <f>COUNTIF('[4]PCs e Impresoras'!$E$144:$E$175,D32)</f>
        <v>1</v>
      </c>
      <c r="I32" s="73">
        <f>COUNTIF('[5]PCs e Impresoras'!$E$126:$E$190,D32)</f>
        <v>0</v>
      </c>
      <c r="J32" s="11">
        <f>COUNTIF('[6]PCs e Impresoras'!$E$91:$E$105,D32)</f>
        <v>1</v>
      </c>
      <c r="K32" s="11">
        <f>COUNTIF('[7]PCs e Impresoras'!$E$244:$E$313,D32)</f>
        <v>4</v>
      </c>
      <c r="L32" s="11">
        <f>COUNTIF('[8]PCs e Impresoras'!$E$194:$E$258,D32)</f>
        <v>1</v>
      </c>
      <c r="M32" s="11">
        <f>COUNTIF('[9]PCs e Impresoras'!$E$61:$E$64,D32)</f>
        <v>0</v>
      </c>
      <c r="N32" s="11">
        <f>COUNTIF('[10]PCs e Impresoras'!$E$83:$E$105,D32)</f>
        <v>0</v>
      </c>
      <c r="O32" s="11">
        <f>COUNTIF('[11]PCs e Impresoras'!$E$95:$E$125,D32)</f>
        <v>1</v>
      </c>
      <c r="P32" s="11">
        <f>COUNTIF('[12]PCs e Impresoras'!$E$49:$E$61,D32)</f>
        <v>0</v>
      </c>
      <c r="Q32" s="11">
        <f>COUNTIF('[13]PCs e Impresoras'!$E$26:$E$29,D32)</f>
        <v>0</v>
      </c>
      <c r="R32" s="21">
        <f t="shared" si="1"/>
        <v>9</v>
      </c>
      <c r="S32" s="32">
        <f t="shared" ref="S32" si="16">R32/$R$5</f>
        <v>2.3936170212765957E-2</v>
      </c>
      <c r="U32" s="77" t="s">
        <v>98</v>
      </c>
      <c r="V32" s="76">
        <f t="shared" si="12"/>
        <v>14</v>
      </c>
    </row>
    <row r="33" spans="1:22" ht="15.75" x14ac:dyDescent="0.25">
      <c r="B33" s="71" t="s">
        <v>52</v>
      </c>
      <c r="C33" s="71" t="s">
        <v>48</v>
      </c>
      <c r="D33" s="71" t="s">
        <v>80</v>
      </c>
      <c r="E33" s="11">
        <f>COUNTIF('[1]PCs e Impresoras'!$E$85:$E$113,D33)</f>
        <v>0</v>
      </c>
      <c r="F33" s="11">
        <f>COUNTIF('[2]PCs e Impresoras'!$E$76:$E$105,D33)</f>
        <v>0</v>
      </c>
      <c r="G33" s="11">
        <f>COUNTIF('[3]PCs e Impresoras'!$E$194:$E$276,D33)</f>
        <v>0</v>
      </c>
      <c r="H33" s="11">
        <f>COUNTIF('[4]PCs e Impresoras'!$E$144:$E$175,D33)</f>
        <v>1</v>
      </c>
      <c r="I33" s="73">
        <f>COUNTIF('[5]PCs e Impresoras'!$E$126:$E$190,D33)</f>
        <v>0</v>
      </c>
      <c r="J33" s="11">
        <f>COUNTIF('[6]PCs e Impresoras'!$E$91:$E$105,D33)</f>
        <v>0</v>
      </c>
      <c r="K33" s="11">
        <f>COUNTIF('[7]PCs e Impresoras'!$E$244:$E$313,D33)</f>
        <v>0</v>
      </c>
      <c r="L33" s="11">
        <f>COUNTIF('[8]PCs e Impresoras'!$E$194:$E$258,D33)</f>
        <v>0</v>
      </c>
      <c r="M33" s="11">
        <f>COUNTIF('[9]PCs e Impresoras'!$E$61:$E$64,D33)</f>
        <v>0</v>
      </c>
      <c r="N33" s="11">
        <f>COUNTIF('[10]PCs e Impresoras'!$E$83:$E$105,D33)</f>
        <v>0</v>
      </c>
      <c r="O33" s="11">
        <f>COUNTIF('[11]PCs e Impresoras'!$E$95:$E$125,D33)</f>
        <v>0</v>
      </c>
      <c r="P33" s="11">
        <f>COUNTIF('[12]PCs e Impresoras'!$E$49:$E$61,D33)</f>
        <v>0</v>
      </c>
      <c r="Q33" s="11">
        <f>COUNTIF('[13]PCs e Impresoras'!$E$26:$E$29,D33)</f>
        <v>0</v>
      </c>
      <c r="R33" s="21">
        <f t="shared" si="1"/>
        <v>1</v>
      </c>
      <c r="S33" s="32">
        <f t="shared" si="10"/>
        <v>2.6595744680851063E-3</v>
      </c>
      <c r="U33" s="77" t="s">
        <v>89</v>
      </c>
      <c r="V33" s="76">
        <f t="shared" si="12"/>
        <v>10</v>
      </c>
    </row>
    <row r="34" spans="1:22" ht="15.75" x14ac:dyDescent="0.25">
      <c r="B34" s="71" t="s">
        <v>52</v>
      </c>
      <c r="C34" s="71" t="s">
        <v>48</v>
      </c>
      <c r="D34" s="71" t="s">
        <v>114</v>
      </c>
      <c r="E34" s="11">
        <f>COUNTIF('[1]PCs e Impresoras'!$E$85:$E$113,D34)</f>
        <v>1</v>
      </c>
      <c r="F34" s="11">
        <f>COUNTIF('[2]PCs e Impresoras'!$E$76:$E$105,D34)</f>
        <v>0</v>
      </c>
      <c r="G34" s="11">
        <f>COUNTIF('[3]PCs e Impresoras'!$E$194:$E$276,D34)</f>
        <v>0</v>
      </c>
      <c r="H34" s="11">
        <f>COUNTIF('[4]PCs e Impresoras'!$E$144:$E$175,D34)</f>
        <v>0</v>
      </c>
      <c r="I34" s="73">
        <f>COUNTIF('[5]PCs e Impresoras'!$E$126:$E$190,D34)</f>
        <v>0</v>
      </c>
      <c r="J34" s="11">
        <f>COUNTIF('[6]PCs e Impresoras'!$E$91:$E$105,D34)</f>
        <v>0</v>
      </c>
      <c r="K34" s="11">
        <f>COUNTIF('[7]PCs e Impresoras'!$E$244:$E$313,D34)</f>
        <v>0</v>
      </c>
      <c r="L34" s="11">
        <f>COUNTIF('[8]PCs e Impresoras'!$E$194:$E$258,D34)</f>
        <v>0</v>
      </c>
      <c r="M34" s="11">
        <f>COUNTIF('[9]PCs e Impresoras'!$E$61:$E$64,D34)</f>
        <v>0</v>
      </c>
      <c r="N34" s="11">
        <f>COUNTIF('[10]PCs e Impresoras'!$E$83:$E$105,D34)</f>
        <v>0</v>
      </c>
      <c r="O34" s="11">
        <f>COUNTIF('[11]PCs e Impresoras'!$E$95:$E$125,D34)</f>
        <v>0</v>
      </c>
      <c r="P34" s="11">
        <f>COUNTIF('[12]PCs e Impresoras'!$E$49:$E$61,D34)</f>
        <v>0</v>
      </c>
      <c r="Q34" s="11">
        <f>COUNTIF('[13]PCs e Impresoras'!$E$26:$E$29,D34)</f>
        <v>0</v>
      </c>
      <c r="R34" s="21">
        <f t="shared" si="1"/>
        <v>1</v>
      </c>
      <c r="S34" s="32">
        <f t="shared" ref="S34" si="17">R34/$R$5</f>
        <v>2.6595744680851063E-3</v>
      </c>
      <c r="U34" s="139">
        <f>SUM(V24:V33)</f>
        <v>263</v>
      </c>
      <c r="V34" s="139"/>
    </row>
    <row r="35" spans="1:22" ht="15.75" x14ac:dyDescent="0.25">
      <c r="B35" s="71" t="s">
        <v>52</v>
      </c>
      <c r="C35" s="71" t="s">
        <v>48</v>
      </c>
      <c r="D35" s="71" t="s">
        <v>146</v>
      </c>
      <c r="E35" s="11">
        <f>COUNTIF('[1]PCs e Impresoras'!$E$85:$E$113,D35)</f>
        <v>0</v>
      </c>
      <c r="F35" s="11">
        <f>COUNTIF('[2]PCs e Impresoras'!$E$76:$E$105,D35)</f>
        <v>0</v>
      </c>
      <c r="G35" s="11">
        <f>COUNTIF('[3]PCs e Impresoras'!$E$194:$E$276,D35)</f>
        <v>0</v>
      </c>
      <c r="H35" s="11">
        <f>COUNTIF('[4]PCs e Impresoras'!$E$144:$E$175,D35)</f>
        <v>0</v>
      </c>
      <c r="I35" s="73">
        <f>COUNTIF('[5]PCs e Impresoras'!$E$126:$E$190,D35)</f>
        <v>0</v>
      </c>
      <c r="J35" s="11">
        <f>COUNTIF('[6]PCs e Impresoras'!$E$91:$E$105,D35)</f>
        <v>0</v>
      </c>
      <c r="K35" s="11">
        <f>COUNTIF('[7]PCs e Impresoras'!$E$244:$E$313,D35)</f>
        <v>0</v>
      </c>
      <c r="L35" s="11">
        <f>COUNTIF('[8]PCs e Impresoras'!$E$194:$E$258,D35)</f>
        <v>0</v>
      </c>
      <c r="M35" s="11">
        <f>COUNTIF('[9]PCs e Impresoras'!$E$61:$E$64,D35)</f>
        <v>0</v>
      </c>
      <c r="N35" s="11">
        <f>COUNTIF('[10]PCs e Impresoras'!$E$83:$E$105,D35)</f>
        <v>0</v>
      </c>
      <c r="O35" s="11">
        <f>COUNTIF('[11]PCs e Impresoras'!$E$95:$E$125,D35)</f>
        <v>1</v>
      </c>
      <c r="P35" s="11">
        <f>COUNTIF('[12]PCs e Impresoras'!$E$49:$E$61,D35)</f>
        <v>0</v>
      </c>
      <c r="Q35" s="11">
        <f>COUNTIF('[13]PCs e Impresoras'!$E$26:$E$29,D35)</f>
        <v>0</v>
      </c>
      <c r="R35" s="21">
        <f t="shared" si="1"/>
        <v>1</v>
      </c>
      <c r="S35" s="32">
        <f t="shared" ref="S35" si="18">R35/$R$5</f>
        <v>2.6595744680851063E-3</v>
      </c>
      <c r="T35" s="86"/>
      <c r="U35" s="138">
        <f>U34/U21</f>
        <v>0.69946808510638303</v>
      </c>
      <c r="V35" s="138"/>
    </row>
    <row r="36" spans="1:22" ht="15.75" x14ac:dyDescent="0.25">
      <c r="B36" s="71" t="s">
        <v>54</v>
      </c>
      <c r="C36" s="71" t="s">
        <v>48</v>
      </c>
      <c r="D36" s="71" t="s">
        <v>45</v>
      </c>
      <c r="E36" s="11">
        <f>COUNTIF('[1]PCs e Impresoras'!$E$85:$E$113,D36)</f>
        <v>0</v>
      </c>
      <c r="F36" s="11">
        <f>COUNTIF('[2]PCs e Impresoras'!$E$76:$E$105,D36)</f>
        <v>0</v>
      </c>
      <c r="G36" s="11">
        <f>COUNTIF('[3]PCs e Impresoras'!$E$194:$E$276,D36)</f>
        <v>0</v>
      </c>
      <c r="H36" s="11">
        <f>COUNTIF('[4]PCs e Impresoras'!$E$144:$E$175,D36)</f>
        <v>0</v>
      </c>
      <c r="I36" s="73">
        <f>COUNTIF('[5]PCs e Impresoras'!$E$126:$E$190,D36)</f>
        <v>0</v>
      </c>
      <c r="J36" s="11">
        <f>COUNTIF('[6]PCs e Impresoras'!$E$91:$E$105,D36)</f>
        <v>0</v>
      </c>
      <c r="K36" s="11">
        <f>COUNTIF('[7]PCs e Impresoras'!$E$244:$E$313,D36)</f>
        <v>0</v>
      </c>
      <c r="L36" s="11">
        <f>COUNTIF('[8]PCs e Impresoras'!$E$194:$E$258,D36)</f>
        <v>0</v>
      </c>
      <c r="M36" s="11">
        <f>COUNTIF('[9]PCs e Impresoras'!$E$61:$E$64,D36)</f>
        <v>0</v>
      </c>
      <c r="N36" s="11">
        <f>COUNTIF('[10]PCs e Impresoras'!$E$83:$E$105,D36)</f>
        <v>1</v>
      </c>
      <c r="O36" s="11">
        <f>COUNTIF('[11]PCs e Impresoras'!$E$95:$E$125,D36)</f>
        <v>0</v>
      </c>
      <c r="P36" s="11">
        <f>COUNTIF('[12]PCs e Impresoras'!$E$49:$E$61,D36)</f>
        <v>0</v>
      </c>
      <c r="Q36" s="11">
        <f>COUNTIF('[13]PCs e Impresoras'!$E$26:$E$29,D36)</f>
        <v>0</v>
      </c>
      <c r="R36" s="21">
        <f t="shared" si="1"/>
        <v>1</v>
      </c>
      <c r="S36" s="32">
        <f t="shared" si="10"/>
        <v>2.6595744680851063E-3</v>
      </c>
    </row>
    <row r="37" spans="1:22" ht="15.75" x14ac:dyDescent="0.25">
      <c r="B37" s="71" t="s">
        <v>54</v>
      </c>
      <c r="C37" s="71" t="s">
        <v>48</v>
      </c>
      <c r="D37" s="71" t="s">
        <v>59</v>
      </c>
      <c r="E37" s="11">
        <f>COUNTIF('[1]PCs e Impresoras'!$E$85:$E$113,D37)</f>
        <v>1</v>
      </c>
      <c r="F37" s="11">
        <f>COUNTIF('[2]PCs e Impresoras'!$E$76:$E$105,D37)</f>
        <v>0</v>
      </c>
      <c r="G37" s="11">
        <f>COUNTIF('[3]PCs e Impresoras'!$E$194:$E$276,D37)</f>
        <v>0</v>
      </c>
      <c r="H37" s="11">
        <f>COUNTIF('[4]PCs e Impresoras'!$E$144:$E$175,D37)</f>
        <v>1</v>
      </c>
      <c r="I37" s="73">
        <f>COUNTIF('[5]PCs e Impresoras'!$E$126:$E$190,D37)</f>
        <v>1</v>
      </c>
      <c r="J37" s="11">
        <f>COUNTIF('[6]PCs e Impresoras'!$E$91:$E$105,D37)</f>
        <v>0</v>
      </c>
      <c r="K37" s="11">
        <f>COUNTIF('[7]PCs e Impresoras'!$E$244:$E$313,D37)</f>
        <v>0</v>
      </c>
      <c r="L37" s="11">
        <f>COUNTIF('[8]PCs e Impresoras'!$E$194:$E$258,D37)</f>
        <v>0</v>
      </c>
      <c r="M37" s="11">
        <f>COUNTIF('[9]PCs e Impresoras'!$E$61:$E$64,D37)</f>
        <v>0</v>
      </c>
      <c r="N37" s="11">
        <f>COUNTIF('[10]PCs e Impresoras'!$E$83:$E$105,D37)</f>
        <v>0</v>
      </c>
      <c r="O37" s="11">
        <f>COUNTIF('[11]PCs e Impresoras'!$E$95:$E$125,D37)</f>
        <v>0</v>
      </c>
      <c r="P37" s="11">
        <f>COUNTIF('[12]PCs e Impresoras'!$E$49:$E$61,D37)</f>
        <v>0</v>
      </c>
      <c r="Q37" s="11">
        <f>COUNTIF('[13]PCs e Impresoras'!$E$26:$E$29,D37)</f>
        <v>0</v>
      </c>
      <c r="R37" s="21">
        <f t="shared" si="1"/>
        <v>3</v>
      </c>
      <c r="S37" s="32">
        <f t="shared" si="10"/>
        <v>7.9787234042553185E-3</v>
      </c>
    </row>
    <row r="38" spans="1:22" ht="15.75" x14ac:dyDescent="0.25">
      <c r="A38" s="40"/>
      <c r="B38" s="71" t="s">
        <v>54</v>
      </c>
      <c r="C38" s="71" t="s">
        <v>48</v>
      </c>
      <c r="D38" s="71" t="s">
        <v>43</v>
      </c>
      <c r="E38" s="11">
        <f>COUNTIF('[1]PCs e Impresoras'!$E$85:$E$113,D38)</f>
        <v>0</v>
      </c>
      <c r="F38" s="11">
        <f>COUNTIF('[2]PCs e Impresoras'!$E$76:$E$105,D38)</f>
        <v>0</v>
      </c>
      <c r="G38" s="11">
        <f>COUNTIF('[3]PCs e Impresoras'!$E$194:$E$276,D38)</f>
        <v>0</v>
      </c>
      <c r="H38" s="11">
        <f>COUNTIF('[4]PCs e Impresoras'!$E$144:$E$175,D38)</f>
        <v>2</v>
      </c>
      <c r="I38" s="73">
        <f>COUNTIF('[5]PCs e Impresoras'!$E$126:$E$190,D38)</f>
        <v>1</v>
      </c>
      <c r="J38" s="11">
        <f>COUNTIF('[6]PCs e Impresoras'!$E$91:$E$105,D38)</f>
        <v>0</v>
      </c>
      <c r="K38" s="11">
        <f>COUNTIF('[7]PCs e Impresoras'!$E$244:$E$313,D38)</f>
        <v>2</v>
      </c>
      <c r="L38" s="11">
        <f>COUNTIF('[8]PCs e Impresoras'!$E$194:$E$258,D38)</f>
        <v>4</v>
      </c>
      <c r="M38" s="11">
        <f>COUNTIF('[9]PCs e Impresoras'!$E$61:$E$64,D38)</f>
        <v>0</v>
      </c>
      <c r="N38" s="11">
        <f>COUNTIF('[10]PCs e Impresoras'!$E$83:$E$105,D38)</f>
        <v>1</v>
      </c>
      <c r="O38" s="11">
        <f>COUNTIF('[11]PCs e Impresoras'!$E$95:$E$125,D38)</f>
        <v>0</v>
      </c>
      <c r="P38" s="11">
        <f>COUNTIF('[12]PCs e Impresoras'!$E$49:$E$61,D38)</f>
        <v>0</v>
      </c>
      <c r="Q38" s="11">
        <f>COUNTIF('[13]PCs e Impresoras'!$E$26:$E$29,D38)</f>
        <v>0</v>
      </c>
      <c r="R38" s="21">
        <f t="shared" si="1"/>
        <v>10</v>
      </c>
      <c r="S38" s="32">
        <f t="shared" si="10"/>
        <v>2.6595744680851064E-2</v>
      </c>
    </row>
    <row r="39" spans="1:22" ht="15.75" x14ac:dyDescent="0.25">
      <c r="A39" s="118"/>
      <c r="B39" s="71" t="s">
        <v>54</v>
      </c>
      <c r="C39" s="71" t="s">
        <v>48</v>
      </c>
      <c r="D39" s="71" t="s">
        <v>186</v>
      </c>
      <c r="E39" s="11">
        <f>COUNTIF('[1]PCs e Impresoras'!$E$85:$E$113,D39)</f>
        <v>0</v>
      </c>
      <c r="F39" s="11">
        <f>COUNTIF('[2]PCs e Impresoras'!$E$76:$E$105,D39)</f>
        <v>0</v>
      </c>
      <c r="G39" s="11">
        <f>COUNTIF('[3]PCs e Impresoras'!$E$194:$E$276,D39)</f>
        <v>0</v>
      </c>
      <c r="H39" s="11">
        <f>COUNTIF('[4]PCs e Impresoras'!$E$144:$E$175,D39)</f>
        <v>0</v>
      </c>
      <c r="I39" s="73">
        <f>COUNTIF('[5]PCs e Impresoras'!$E$126:$E$190,D39)</f>
        <v>1</v>
      </c>
      <c r="J39" s="11">
        <f>COUNTIF('[6]PCs e Impresoras'!$E$91:$E$105,D39)</f>
        <v>0</v>
      </c>
      <c r="K39" s="11">
        <f>COUNTIF('[7]PCs e Impresoras'!$E$244:$E$313,D39)</f>
        <v>0</v>
      </c>
      <c r="L39" s="11">
        <f>COUNTIF('[8]PCs e Impresoras'!$E$194:$E$258,D39)</f>
        <v>2</v>
      </c>
      <c r="M39" s="11">
        <f>COUNTIF('[9]PCs e Impresoras'!$E$61:$E$64,D39)</f>
        <v>0</v>
      </c>
      <c r="N39" s="11">
        <f>COUNTIF('[10]PCs e Impresoras'!$E$83:$E$105,D39)</f>
        <v>1</v>
      </c>
      <c r="O39" s="11">
        <f>COUNTIF('[11]PCs e Impresoras'!$E$95:$E$125,D39)</f>
        <v>1</v>
      </c>
      <c r="P39" s="11">
        <f>COUNTIF('[12]PCs e Impresoras'!$E$49:$E$61,D39)</f>
        <v>0</v>
      </c>
      <c r="Q39" s="11">
        <f>COUNTIF('[13]PCs e Impresoras'!$E$26:$E$29,D39)</f>
        <v>0</v>
      </c>
      <c r="R39" s="21">
        <f t="shared" ref="R39:R72" si="19">SUM(E39:Q39)</f>
        <v>5</v>
      </c>
      <c r="S39" s="32">
        <f t="shared" ref="S39:S42" si="20">R39/$R$5</f>
        <v>1.3297872340425532E-2</v>
      </c>
      <c r="T39" s="86"/>
    </row>
    <row r="40" spans="1:22" ht="15.75" x14ac:dyDescent="0.25">
      <c r="A40" s="121"/>
      <c r="B40" s="71" t="s">
        <v>54</v>
      </c>
      <c r="C40" s="71" t="s">
        <v>48</v>
      </c>
      <c r="D40" s="71" t="s">
        <v>115</v>
      </c>
      <c r="E40" s="11">
        <f>COUNTIF('[1]PCs e Impresoras'!$E$85:$E$113,D40)</f>
        <v>0</v>
      </c>
      <c r="F40" s="11">
        <f>COUNTIF('[2]PCs e Impresoras'!$E$76:$E$105,D40)</f>
        <v>0</v>
      </c>
      <c r="G40" s="11">
        <f>COUNTIF('[3]PCs e Impresoras'!$E$194:$E$276,D40)</f>
        <v>0</v>
      </c>
      <c r="H40" s="11">
        <f>COUNTIF('[4]PCs e Impresoras'!$E$144:$E$175,D40)</f>
        <v>1</v>
      </c>
      <c r="I40" s="73">
        <f>COUNTIF('[5]PCs e Impresoras'!$E$126:$E$190,D40)</f>
        <v>0</v>
      </c>
      <c r="J40" s="11">
        <f>COUNTIF('[6]PCs e Impresoras'!$E$91:$E$105,D40)</f>
        <v>0</v>
      </c>
      <c r="K40" s="11">
        <f>COUNTIF('[7]PCs e Impresoras'!$E$244:$E$313,D40)</f>
        <v>0</v>
      </c>
      <c r="L40" s="11">
        <f>COUNTIF('[8]PCs e Impresoras'!$E$194:$E$258,D40)</f>
        <v>0</v>
      </c>
      <c r="M40" s="11">
        <f>COUNTIF('[9]PCs e Impresoras'!$E$61:$E$64,D40)</f>
        <v>0</v>
      </c>
      <c r="N40" s="11">
        <f>COUNTIF('[10]PCs e Impresoras'!$E$83:$E$105,D40)</f>
        <v>0</v>
      </c>
      <c r="O40" s="11">
        <f>COUNTIF('[11]PCs e Impresoras'!$E$95:$E$125,D40)</f>
        <v>0</v>
      </c>
      <c r="P40" s="11">
        <f>COUNTIF('[12]PCs e Impresoras'!$E$49:$E$61,D40)</f>
        <v>0</v>
      </c>
      <c r="Q40" s="11">
        <f>COUNTIF('[13]PCs e Impresoras'!$E$26:$E$29,D40)</f>
        <v>0</v>
      </c>
      <c r="R40" s="21">
        <f t="shared" ref="R40" si="21">SUM(E40:Q40)</f>
        <v>1</v>
      </c>
      <c r="S40" s="32">
        <f t="shared" ref="S40" si="22">R40/$R$5</f>
        <v>2.6595744680851063E-3</v>
      </c>
      <c r="T40" s="86"/>
    </row>
    <row r="41" spans="1:22" ht="15.75" x14ac:dyDescent="0.25">
      <c r="A41" s="40"/>
      <c r="B41" s="71" t="s">
        <v>172</v>
      </c>
      <c r="C41" s="71" t="s">
        <v>48</v>
      </c>
      <c r="D41" s="71" t="s">
        <v>168</v>
      </c>
      <c r="E41" s="11">
        <f>COUNTIF('[1]PCs e Impresoras'!$E$85:$E$113,D41)</f>
        <v>0</v>
      </c>
      <c r="F41" s="11">
        <f>COUNTIF('[2]PCs e Impresoras'!$E$76:$E$105,D41)</f>
        <v>0</v>
      </c>
      <c r="G41" s="11">
        <f>COUNTIF('[3]PCs e Impresoras'!$E$194:$E$276,D41)</f>
        <v>0</v>
      </c>
      <c r="H41" s="11">
        <f>COUNTIF('[4]PCs e Impresoras'!$E$144:$E$175,D41)</f>
        <v>1</v>
      </c>
      <c r="I41" s="73">
        <f>COUNTIF('[5]PCs e Impresoras'!$E$126:$E$190,D41)</f>
        <v>0</v>
      </c>
      <c r="J41" s="11">
        <f>COUNTIF('[6]PCs e Impresoras'!$E$91:$E$105,D41)</f>
        <v>0</v>
      </c>
      <c r="K41" s="11">
        <f>COUNTIF('[7]PCs e Impresoras'!$E$244:$E$313,D41)</f>
        <v>0</v>
      </c>
      <c r="L41" s="11">
        <f>COUNTIF('[8]PCs e Impresoras'!$E$194:$E$258,D41)</f>
        <v>0</v>
      </c>
      <c r="M41" s="11">
        <f>COUNTIF('[9]PCs e Impresoras'!$E$61:$E$64,D41)</f>
        <v>0</v>
      </c>
      <c r="N41" s="11">
        <f>COUNTIF('[10]PCs e Impresoras'!$E$83:$E$105,D41)</f>
        <v>0</v>
      </c>
      <c r="O41" s="11">
        <f>COUNTIF('[11]PCs e Impresoras'!$E$95:$E$125,D41)</f>
        <v>0</v>
      </c>
      <c r="P41" s="11">
        <f>COUNTIF('[12]PCs e Impresoras'!$E$49:$E$61,D41)</f>
        <v>0</v>
      </c>
      <c r="Q41" s="11">
        <f>COUNTIF('[13]PCs e Impresoras'!$E$26:$E$29,D41)</f>
        <v>0</v>
      </c>
      <c r="R41" s="21">
        <f t="shared" ref="R41" si="23">SUM(E41:Q41)</f>
        <v>1</v>
      </c>
      <c r="S41" s="32">
        <f t="shared" ref="S41" si="24">R41/$R$5</f>
        <v>2.6595744680851063E-3</v>
      </c>
      <c r="T41" s="86"/>
    </row>
    <row r="42" spans="1:22" ht="15.75" x14ac:dyDescent="0.25">
      <c r="A42" s="40"/>
      <c r="B42" s="71" t="s">
        <v>52</v>
      </c>
      <c r="C42" s="71" t="s">
        <v>49</v>
      </c>
      <c r="D42" s="71">
        <v>1025</v>
      </c>
      <c r="E42" s="11">
        <f>COUNTIF('[1]PCs e Impresoras'!$E$85:$E$113,D42)</f>
        <v>0</v>
      </c>
      <c r="F42" s="11">
        <f>COUNTIF('[2]PCs e Impresoras'!$E$76:$E$105,D42)</f>
        <v>1</v>
      </c>
      <c r="G42" s="11">
        <f>COUNTIF('[3]PCs e Impresoras'!$E$194:$E$276,D42)</f>
        <v>0</v>
      </c>
      <c r="H42" s="11">
        <f>COUNTIF('[4]PCs e Impresoras'!$E$144:$E$175,D42)</f>
        <v>0</v>
      </c>
      <c r="I42" s="73">
        <f>COUNTIF('[5]PCs e Impresoras'!$E$126:$E$190,D42)</f>
        <v>0</v>
      </c>
      <c r="J42" s="11">
        <f>COUNTIF('[6]PCs e Impresoras'!$E$91:$E$105,D42)</f>
        <v>0</v>
      </c>
      <c r="K42" s="11">
        <f>COUNTIF('[7]PCs e Impresoras'!$E$244:$E$313,D42)</f>
        <v>0</v>
      </c>
      <c r="L42" s="11">
        <f>COUNTIF('[8]PCs e Impresoras'!$E$194:$E$258,D42)</f>
        <v>1</v>
      </c>
      <c r="M42" s="11">
        <f>COUNTIF('[9]PCs e Impresoras'!$E$61:$E$64,D42)</f>
        <v>0</v>
      </c>
      <c r="N42" s="11">
        <f>COUNTIF('[10]PCs e Impresoras'!$E$83:$E$105,D42)</f>
        <v>0</v>
      </c>
      <c r="O42" s="11">
        <f>COUNTIF('[11]PCs e Impresoras'!$E$95:$E$125,D42)</f>
        <v>0</v>
      </c>
      <c r="P42" s="11">
        <f>COUNTIF('[12]PCs e Impresoras'!$E$49:$E$61,D42)</f>
        <v>0</v>
      </c>
      <c r="Q42" s="11">
        <f>COUNTIF('[13]PCs e Impresoras'!$E$26:$E$29,D42)</f>
        <v>0</v>
      </c>
      <c r="R42" s="21">
        <f t="shared" si="19"/>
        <v>2</v>
      </c>
      <c r="S42" s="32">
        <f t="shared" si="20"/>
        <v>5.3191489361702126E-3</v>
      </c>
      <c r="T42" s="86"/>
    </row>
    <row r="43" spans="1:22" ht="15.75" x14ac:dyDescent="0.25">
      <c r="A43" s="79"/>
      <c r="B43" s="71" t="s">
        <v>52</v>
      </c>
      <c r="C43" s="71" t="s">
        <v>49</v>
      </c>
      <c r="D43" s="71" t="s">
        <v>46</v>
      </c>
      <c r="E43" s="11">
        <f>COUNTIF('[1]PCs e Impresoras'!$E$85:$E$113,D43)</f>
        <v>0</v>
      </c>
      <c r="F43" s="11">
        <f>COUNTIF('[2]PCs e Impresoras'!$E$76:$E$105,D43)</f>
        <v>0</v>
      </c>
      <c r="G43" s="11">
        <f>COUNTIF('[3]PCs e Impresoras'!$E$194:$E$276,D43)</f>
        <v>0</v>
      </c>
      <c r="H43" s="11">
        <f>COUNTIF('[4]PCs e Impresoras'!$E$144:$E$175,D43)</f>
        <v>0</v>
      </c>
      <c r="I43" s="73">
        <f>COUNTIF('[5]PCs e Impresoras'!$E$126:$E$190,D43)</f>
        <v>0</v>
      </c>
      <c r="J43" s="11">
        <f>COUNTIF('[6]PCs e Impresoras'!$E$91:$E$105,D43)</f>
        <v>0</v>
      </c>
      <c r="K43" s="11">
        <f>COUNTIF('[7]PCs e Impresoras'!$E$244:$E$313,D43)</f>
        <v>0</v>
      </c>
      <c r="L43" s="11">
        <f>COUNTIF('[8]PCs e Impresoras'!$E$194:$E$258,D43)</f>
        <v>1</v>
      </c>
      <c r="M43" s="11">
        <f>COUNTIF('[9]PCs e Impresoras'!$E$61:$E$64,D43)</f>
        <v>0</v>
      </c>
      <c r="N43" s="11">
        <f>COUNTIF('[10]PCs e Impresoras'!$E$83:$E$105,D43)</f>
        <v>0</v>
      </c>
      <c r="O43" s="11">
        <f>COUNTIF('[11]PCs e Impresoras'!$E$95:$E$125,D43)</f>
        <v>0</v>
      </c>
      <c r="P43" s="11">
        <f>COUNTIF('[12]PCs e Impresoras'!$E$49:$E$61,D43)</f>
        <v>0</v>
      </c>
      <c r="Q43" s="11">
        <f>COUNTIF('[13]PCs e Impresoras'!$E$26:$E$29,D43)</f>
        <v>0</v>
      </c>
      <c r="R43" s="21">
        <f t="shared" si="19"/>
        <v>1</v>
      </c>
      <c r="S43" s="32">
        <f t="shared" si="10"/>
        <v>2.6595744680851063E-3</v>
      </c>
    </row>
    <row r="44" spans="1:22" ht="15.75" x14ac:dyDescent="0.25">
      <c r="A44" s="40"/>
      <c r="B44" s="71" t="s">
        <v>52</v>
      </c>
      <c r="C44" s="71" t="s">
        <v>49</v>
      </c>
      <c r="D44" s="71" t="s">
        <v>47</v>
      </c>
      <c r="E44" s="11">
        <f>COUNTIF('[1]PCs e Impresoras'!$E$85:$E$113,D44)</f>
        <v>2</v>
      </c>
      <c r="F44" s="11">
        <f>COUNTIF('[2]PCs e Impresoras'!$E$76:$E$105,D44)</f>
        <v>0</v>
      </c>
      <c r="G44" s="11">
        <f>COUNTIF('[3]PCs e Impresoras'!$E$194:$E$276,D44)</f>
        <v>3</v>
      </c>
      <c r="H44" s="11">
        <f>COUNTIF('[4]PCs e Impresoras'!$E$144:$E$175,D44)</f>
        <v>0</v>
      </c>
      <c r="I44" s="73">
        <f>COUNTIF('[5]PCs e Impresoras'!$E$126:$E$190,D44)</f>
        <v>2</v>
      </c>
      <c r="J44" s="11">
        <f>COUNTIF('[6]PCs e Impresoras'!$E$91:$E$105,D44)</f>
        <v>0</v>
      </c>
      <c r="K44" s="11">
        <f>COUNTIF('[7]PCs e Impresoras'!$E$244:$E$313,D44)</f>
        <v>2</v>
      </c>
      <c r="L44" s="11">
        <f>COUNTIF('[8]PCs e Impresoras'!$E$194:$E$258,D44)</f>
        <v>2</v>
      </c>
      <c r="M44" s="11">
        <f>COUNTIF('[9]PCs e Impresoras'!$E$61:$E$64,D44)</f>
        <v>0</v>
      </c>
      <c r="N44" s="11">
        <f>COUNTIF('[10]PCs e Impresoras'!$E$83:$E$105,D44)</f>
        <v>0</v>
      </c>
      <c r="O44" s="11">
        <f>COUNTIF('[11]PCs e Impresoras'!$E$95:$E$125,D44)</f>
        <v>0</v>
      </c>
      <c r="P44" s="11">
        <f>COUNTIF('[12]PCs e Impresoras'!$E$49:$E$61,D44)</f>
        <v>0</v>
      </c>
      <c r="Q44" s="11">
        <f>COUNTIF('[13]PCs e Impresoras'!$E$26:$E$29,D44)</f>
        <v>0</v>
      </c>
      <c r="R44" s="21">
        <f t="shared" si="19"/>
        <v>11</v>
      </c>
      <c r="S44" s="32">
        <f t="shared" si="10"/>
        <v>2.9255319148936171E-2</v>
      </c>
    </row>
    <row r="45" spans="1:22" ht="15.75" x14ac:dyDescent="0.25">
      <c r="A45" s="99"/>
      <c r="B45" s="71" t="s">
        <v>52</v>
      </c>
      <c r="C45" s="71" t="s">
        <v>49</v>
      </c>
      <c r="D45" s="71" t="s">
        <v>83</v>
      </c>
      <c r="E45" s="11">
        <f>COUNTIF('[1]PCs e Impresoras'!$E$85:$E$113,D45)</f>
        <v>4</v>
      </c>
      <c r="F45" s="11">
        <f>COUNTIF('[2]PCs e Impresoras'!$E$76:$E$105,D45)</f>
        <v>4</v>
      </c>
      <c r="G45" s="11">
        <f>COUNTIF('[3]PCs e Impresoras'!$E$194:$E$276,D45)</f>
        <v>11</v>
      </c>
      <c r="H45" s="11">
        <f>COUNTIF('[4]PCs e Impresoras'!$E$144:$E$175,D45)</f>
        <v>0</v>
      </c>
      <c r="I45" s="73">
        <f>COUNTIF('[5]PCs e Impresoras'!$E$126:$E$190,D45)</f>
        <v>2</v>
      </c>
      <c r="J45" s="11">
        <f>COUNTIF('[6]PCs e Impresoras'!$E$91:$E$105,D45)</f>
        <v>1</v>
      </c>
      <c r="K45" s="11">
        <f>COUNTIF('[7]PCs e Impresoras'!$E$244:$E$313,D45)</f>
        <v>11</v>
      </c>
      <c r="L45" s="11">
        <f>COUNTIF('[8]PCs e Impresoras'!$E$194:$E$258,D45)</f>
        <v>4</v>
      </c>
      <c r="M45" s="11">
        <f>COUNTIF('[9]PCs e Impresoras'!$E$61:$E$64,D45)</f>
        <v>0</v>
      </c>
      <c r="N45" s="11">
        <f>COUNTIF('[10]PCs e Impresoras'!$E$83:$E$105,D45)</f>
        <v>3</v>
      </c>
      <c r="O45" s="11">
        <f>COUNTIF('[11]PCs e Impresoras'!$E$95:$E$125,D45)</f>
        <v>3</v>
      </c>
      <c r="P45" s="11">
        <f>COUNTIF('[12]PCs e Impresoras'!$E$49:$E$61,D45)</f>
        <v>0</v>
      </c>
      <c r="Q45" s="11">
        <f>COUNTIF('[13]PCs e Impresoras'!$E$26:$E$29,D45)</f>
        <v>0</v>
      </c>
      <c r="R45" s="21">
        <f t="shared" si="19"/>
        <v>43</v>
      </c>
      <c r="S45" s="32">
        <f t="shared" si="10"/>
        <v>0.11436170212765957</v>
      </c>
      <c r="T45" s="86"/>
    </row>
    <row r="46" spans="1:22" ht="15.75" x14ac:dyDescent="0.25">
      <c r="A46" s="40"/>
      <c r="B46" s="71" t="s">
        <v>52</v>
      </c>
      <c r="C46" s="71" t="s">
        <v>49</v>
      </c>
      <c r="D46" s="71" t="s">
        <v>60</v>
      </c>
      <c r="E46" s="11">
        <f>COUNTIF('[1]PCs e Impresoras'!$E$85:$E$113,D46)</f>
        <v>0</v>
      </c>
      <c r="F46" s="11">
        <f>COUNTIF('[2]PCs e Impresoras'!$E$76:$E$105,D46)</f>
        <v>0</v>
      </c>
      <c r="G46" s="11">
        <f>COUNTIF('[3]PCs e Impresoras'!$E$194:$E$276,D46)</f>
        <v>0</v>
      </c>
      <c r="H46" s="11">
        <f>COUNTIF('[4]PCs e Impresoras'!$E$144:$E$175,D46)</f>
        <v>0</v>
      </c>
      <c r="I46" s="73">
        <f>COUNTIF('[5]PCs e Impresoras'!$E$126:$E$190,D46)</f>
        <v>0</v>
      </c>
      <c r="J46" s="11">
        <f>COUNTIF('[6]PCs e Impresoras'!$E$91:$E$105,D46)</f>
        <v>0</v>
      </c>
      <c r="K46" s="11">
        <f>COUNTIF('[7]PCs e Impresoras'!$E$244:$E$313,D46)</f>
        <v>1</v>
      </c>
      <c r="L46" s="11">
        <f>COUNTIF('[8]PCs e Impresoras'!$E$194:$E$258,D46)</f>
        <v>0</v>
      </c>
      <c r="M46" s="11">
        <f>COUNTIF('[9]PCs e Impresoras'!$E$61:$E$64,D46)</f>
        <v>0</v>
      </c>
      <c r="N46" s="11">
        <f>COUNTIF('[10]PCs e Impresoras'!$E$83:$E$105,D46)</f>
        <v>0</v>
      </c>
      <c r="O46" s="11">
        <f>COUNTIF('[11]PCs e Impresoras'!$E$95:$E$125,D46)</f>
        <v>0</v>
      </c>
      <c r="P46" s="11">
        <f>COUNTIF('[12]PCs e Impresoras'!$E$49:$E$61,D46)</f>
        <v>0</v>
      </c>
      <c r="Q46" s="11">
        <f>COUNTIF('[13]PCs e Impresoras'!$E$26:$E$29,D46)</f>
        <v>0</v>
      </c>
      <c r="R46" s="21">
        <f t="shared" si="19"/>
        <v>1</v>
      </c>
      <c r="S46" s="32">
        <f t="shared" si="10"/>
        <v>2.6595744680851063E-3</v>
      </c>
      <c r="T46" s="86"/>
    </row>
    <row r="47" spans="1:22" ht="15.75" x14ac:dyDescent="0.25">
      <c r="A47" s="111"/>
      <c r="B47" s="71" t="s">
        <v>52</v>
      </c>
      <c r="C47" s="71" t="s">
        <v>49</v>
      </c>
      <c r="D47" s="71" t="s">
        <v>136</v>
      </c>
      <c r="E47" s="11">
        <f>COUNTIF('[1]PCs e Impresoras'!$E$85:$E$113,D47)</f>
        <v>2</v>
      </c>
      <c r="F47" s="11">
        <f>COUNTIF('[2]PCs e Impresoras'!$E$76:$E$105,D47)</f>
        <v>4</v>
      </c>
      <c r="G47" s="11">
        <f>COUNTIF('[3]PCs e Impresoras'!$E$194:$E$276,D47)</f>
        <v>12</v>
      </c>
      <c r="H47" s="11">
        <f>COUNTIF('[4]PCs e Impresoras'!$E$144:$E$175,D47)</f>
        <v>1</v>
      </c>
      <c r="I47" s="73">
        <f>COUNTIF('[5]PCs e Impresoras'!$E$126:$E$190,D47)</f>
        <v>3</v>
      </c>
      <c r="J47" s="11">
        <f>COUNTIF('[6]PCs e Impresoras'!$E$91:$E$105,D47)</f>
        <v>0</v>
      </c>
      <c r="K47" s="11">
        <f>COUNTIF('[7]PCs e Impresoras'!$E$244:$E$313,D47)</f>
        <v>3</v>
      </c>
      <c r="L47" s="11">
        <f>COUNTIF('[8]PCs e Impresoras'!$E$194:$E$258,D47)</f>
        <v>3</v>
      </c>
      <c r="M47" s="11">
        <f>COUNTIF('[9]PCs e Impresoras'!$E$61:$E$64,D47)</f>
        <v>0</v>
      </c>
      <c r="N47" s="11">
        <f>COUNTIF('[10]PCs e Impresoras'!$E$83:$E$105,D47)</f>
        <v>0</v>
      </c>
      <c r="O47" s="11">
        <f>COUNTIF('[11]PCs e Impresoras'!$E$95:$E$125,D47)</f>
        <v>5</v>
      </c>
      <c r="P47" s="11">
        <f>COUNTIF('[12]PCs e Impresoras'!$E$49:$E$61,D47)</f>
        <v>1</v>
      </c>
      <c r="Q47" s="11">
        <f>COUNTIF('[13]PCs e Impresoras'!$E$26:$E$29,D47)</f>
        <v>0</v>
      </c>
      <c r="R47" s="21">
        <f t="shared" si="19"/>
        <v>34</v>
      </c>
      <c r="S47" s="32">
        <f t="shared" ref="S47" si="25">R47/$R$5</f>
        <v>9.0425531914893623E-2</v>
      </c>
      <c r="T47" s="86"/>
    </row>
    <row r="48" spans="1:22" ht="15.75" x14ac:dyDescent="0.25">
      <c r="A48" s="40"/>
      <c r="B48" s="71" t="s">
        <v>52</v>
      </c>
      <c r="C48" s="71" t="s">
        <v>49</v>
      </c>
      <c r="D48" s="71" t="s">
        <v>153</v>
      </c>
      <c r="E48" s="11">
        <f>COUNTIF('[1]PCs e Impresoras'!$E$85:$E$113,D48)</f>
        <v>0</v>
      </c>
      <c r="F48" s="11">
        <f>COUNTIF('[2]PCs e Impresoras'!$E$76:$E$105,D48)</f>
        <v>0</v>
      </c>
      <c r="G48" s="11">
        <f>COUNTIF('[3]PCs e Impresoras'!$E$194:$E$276,D48)</f>
        <v>0</v>
      </c>
      <c r="H48" s="11">
        <f>COUNTIF('[4]PCs e Impresoras'!$E$144:$E$175,D48)</f>
        <v>1</v>
      </c>
      <c r="I48" s="73">
        <f>COUNTIF('[5]PCs e Impresoras'!$E$126:$E$190,D48)</f>
        <v>0</v>
      </c>
      <c r="J48" s="11">
        <f>COUNTIF('[6]PCs e Impresoras'!$E$91:$E$105,D48)</f>
        <v>0</v>
      </c>
      <c r="K48" s="11">
        <f>COUNTIF('[7]PCs e Impresoras'!$E$244:$E$313,D48)</f>
        <v>0</v>
      </c>
      <c r="L48" s="11">
        <f>COUNTIF('[8]PCs e Impresoras'!$E$194:$E$258,D48)</f>
        <v>0</v>
      </c>
      <c r="M48" s="11">
        <f>COUNTIF('[9]PCs e Impresoras'!$E$61:$E$64,D48)</f>
        <v>0</v>
      </c>
      <c r="N48" s="11">
        <f>COUNTIF('[10]PCs e Impresoras'!$E$83:$E$105,D48)</f>
        <v>0</v>
      </c>
      <c r="O48" s="11">
        <f>COUNTIF('[11]PCs e Impresoras'!$E$95:$E$125,D48)</f>
        <v>0</v>
      </c>
      <c r="P48" s="11">
        <f>COUNTIF('[12]PCs e Impresoras'!$E$49:$E$61,D48)</f>
        <v>1</v>
      </c>
      <c r="Q48" s="11">
        <f>COUNTIF('[13]PCs e Impresoras'!$E$26:$E$29,D48)</f>
        <v>0</v>
      </c>
      <c r="R48" s="21">
        <f t="shared" si="19"/>
        <v>2</v>
      </c>
      <c r="S48" s="32">
        <f t="shared" ref="S48" si="26">R48/$R$5</f>
        <v>5.3191489361702126E-3</v>
      </c>
      <c r="T48" s="86"/>
    </row>
    <row r="49" spans="1:20" ht="15.75" x14ac:dyDescent="0.25">
      <c r="A49" s="119"/>
      <c r="B49" s="71" t="s">
        <v>52</v>
      </c>
      <c r="C49" s="71" t="s">
        <v>49</v>
      </c>
      <c r="D49" s="71" t="s">
        <v>176</v>
      </c>
      <c r="E49" s="11">
        <f>COUNTIF('[1]PCs e Impresoras'!$E$85:$E$113,D49)</f>
        <v>0</v>
      </c>
      <c r="F49" s="11">
        <f>COUNTIF('[2]PCs e Impresoras'!$E$76:$E$105,D49)</f>
        <v>0</v>
      </c>
      <c r="G49" s="11">
        <f>COUNTIF('[3]PCs e Impresoras'!$E$194:$E$276,D49)</f>
        <v>1</v>
      </c>
      <c r="H49" s="11">
        <f>COUNTIF('[4]PCs e Impresoras'!$E$144:$E$175,D49)</f>
        <v>0</v>
      </c>
      <c r="I49" s="73">
        <f>COUNTIF('[5]PCs e Impresoras'!$E$126:$E$190,D49)</f>
        <v>0</v>
      </c>
      <c r="J49" s="11">
        <f>COUNTIF('[6]PCs e Impresoras'!$E$91:$E$105,D49)</f>
        <v>0</v>
      </c>
      <c r="K49" s="11">
        <f>COUNTIF('[7]PCs e Impresoras'!$E$244:$E$313,D49)</f>
        <v>0</v>
      </c>
      <c r="L49" s="11">
        <f>COUNTIF('[8]PCs e Impresoras'!$E$194:$E$258,D49)</f>
        <v>0</v>
      </c>
      <c r="M49" s="11">
        <f>COUNTIF('[9]PCs e Impresoras'!$E$61:$E$64,D49)</f>
        <v>0</v>
      </c>
      <c r="N49" s="11">
        <f>COUNTIF('[10]PCs e Impresoras'!$E$83:$E$105,D49)</f>
        <v>0</v>
      </c>
      <c r="O49" s="11">
        <f>COUNTIF('[11]PCs e Impresoras'!$E$95:$E$125,D49)</f>
        <v>0</v>
      </c>
      <c r="P49" s="11">
        <f>COUNTIF('[12]PCs e Impresoras'!$E$49:$E$61,D49)</f>
        <v>0</v>
      </c>
      <c r="Q49" s="11">
        <f>COUNTIF('[13]PCs e Impresoras'!$E$26:$E$29,D49)</f>
        <v>0</v>
      </c>
      <c r="R49" s="21">
        <f t="shared" ref="R49" si="27">SUM(E49:Q49)</f>
        <v>1</v>
      </c>
      <c r="S49" s="32">
        <f t="shared" ref="S49" si="28">R49/$R$5</f>
        <v>2.6595744680851063E-3</v>
      </c>
    </row>
    <row r="50" spans="1:20" ht="15.75" x14ac:dyDescent="0.25">
      <c r="A50" s="40"/>
      <c r="B50" s="71" t="s">
        <v>52</v>
      </c>
      <c r="C50" s="71" t="s">
        <v>49</v>
      </c>
      <c r="D50" s="71" t="s">
        <v>97</v>
      </c>
      <c r="E50" s="11">
        <f>COUNTIF('[1]PCs e Impresoras'!$E$85:$E$113,D50)</f>
        <v>0</v>
      </c>
      <c r="F50" s="11">
        <f>COUNTIF('[2]PCs e Impresoras'!$E$76:$E$105,D50)</f>
        <v>0</v>
      </c>
      <c r="G50" s="11">
        <f>COUNTIF('[3]PCs e Impresoras'!$E$194:$E$276,D50)</f>
        <v>0</v>
      </c>
      <c r="H50" s="11">
        <f>COUNTIF('[4]PCs e Impresoras'!$E$144:$E$175,D50)</f>
        <v>0</v>
      </c>
      <c r="I50" s="73">
        <f>COUNTIF('[5]PCs e Impresoras'!$E$126:$E$190,D50)</f>
        <v>0</v>
      </c>
      <c r="J50" s="11">
        <f>COUNTIF('[6]PCs e Impresoras'!$E$91:$E$105,D50)</f>
        <v>0</v>
      </c>
      <c r="K50" s="11">
        <f>COUNTIF('[7]PCs e Impresoras'!$E$244:$E$313,D50)</f>
        <v>1</v>
      </c>
      <c r="L50" s="11">
        <f>COUNTIF('[8]PCs e Impresoras'!$E$194:$E$258,D50)</f>
        <v>0</v>
      </c>
      <c r="M50" s="11">
        <f>COUNTIF('[9]PCs e Impresoras'!$E$61:$E$64,D50)</f>
        <v>0</v>
      </c>
      <c r="N50" s="11">
        <f>COUNTIF('[10]PCs e Impresoras'!$E$83:$E$105,D50)</f>
        <v>1</v>
      </c>
      <c r="O50" s="11">
        <f>COUNTIF('[11]PCs e Impresoras'!$E$95:$E$125,D50)</f>
        <v>0</v>
      </c>
      <c r="P50" s="11">
        <f>COUNTIF('[12]PCs e Impresoras'!$E$49:$E$61,D50)</f>
        <v>0</v>
      </c>
      <c r="Q50" s="11">
        <f>COUNTIF('[13]PCs e Impresoras'!$E$26:$E$29,D50)</f>
        <v>0</v>
      </c>
      <c r="R50" s="21">
        <f t="shared" si="19"/>
        <v>2</v>
      </c>
      <c r="S50" s="32">
        <f t="shared" si="10"/>
        <v>5.3191489361702126E-3</v>
      </c>
    </row>
    <row r="51" spans="1:20" ht="15.75" x14ac:dyDescent="0.25">
      <c r="A51" s="74"/>
      <c r="B51" s="71" t="s">
        <v>52</v>
      </c>
      <c r="C51" s="71" t="s">
        <v>49</v>
      </c>
      <c r="D51" s="71" t="s">
        <v>55</v>
      </c>
      <c r="E51" s="11">
        <f>COUNTIF('[1]PCs e Impresoras'!$E$85:$E$113,D51)</f>
        <v>1</v>
      </c>
      <c r="F51" s="11">
        <f>COUNTIF('[2]PCs e Impresoras'!$E$76:$E$105,D51)</f>
        <v>0</v>
      </c>
      <c r="G51" s="11">
        <f>COUNTIF('[3]PCs e Impresoras'!$E$194:$E$276,D51)</f>
        <v>0</v>
      </c>
      <c r="H51" s="11">
        <f>COUNTIF('[4]PCs e Impresoras'!$E$144:$E$175,D51)</f>
        <v>0</v>
      </c>
      <c r="I51" s="73">
        <f>COUNTIF('[5]PCs e Impresoras'!$E$126:$E$190,D51)</f>
        <v>0</v>
      </c>
      <c r="J51" s="11">
        <f>COUNTIF('[6]PCs e Impresoras'!$E$91:$E$105,D51)</f>
        <v>0</v>
      </c>
      <c r="K51" s="11">
        <f>COUNTIF('[7]PCs e Impresoras'!$E$244:$E$313,D51)</f>
        <v>0</v>
      </c>
      <c r="L51" s="11">
        <f>COUNTIF('[8]PCs e Impresoras'!$E$194:$E$258,D51)</f>
        <v>0</v>
      </c>
      <c r="M51" s="11">
        <f>COUNTIF('[9]PCs e Impresoras'!$E$61:$E$64,D51)</f>
        <v>0</v>
      </c>
      <c r="N51" s="11">
        <f>COUNTIF('[10]PCs e Impresoras'!$E$83:$E$105,D51)</f>
        <v>0</v>
      </c>
      <c r="O51" s="11">
        <f>COUNTIF('[11]PCs e Impresoras'!$E$95:$E$125,D51)</f>
        <v>0</v>
      </c>
      <c r="P51" s="11">
        <f>COUNTIF('[12]PCs e Impresoras'!$E$49:$E$61,D51)</f>
        <v>0</v>
      </c>
      <c r="Q51" s="11">
        <f>COUNTIF('[13]PCs e Impresoras'!$E$26:$E$29,D51)</f>
        <v>0</v>
      </c>
      <c r="R51" s="21">
        <f t="shared" si="19"/>
        <v>1</v>
      </c>
      <c r="S51" s="32">
        <f t="shared" si="10"/>
        <v>2.6595744680851063E-3</v>
      </c>
    </row>
    <row r="52" spans="1:20" ht="15.75" x14ac:dyDescent="0.25">
      <c r="A52" s="74"/>
      <c r="B52" s="71" t="s">
        <v>190</v>
      </c>
      <c r="C52" s="71" t="s">
        <v>49</v>
      </c>
      <c r="D52" s="71" t="s">
        <v>189</v>
      </c>
      <c r="E52" s="11">
        <f>COUNTIF('[1]PCs e Impresoras'!$E$85:$E$113,D52)</f>
        <v>0</v>
      </c>
      <c r="F52" s="11">
        <f>COUNTIF('[2]PCs e Impresoras'!$E$76:$E$105,D52)</f>
        <v>0</v>
      </c>
      <c r="G52" s="11">
        <f>COUNTIF('[3]PCs e Impresoras'!$E$194:$E$276,D52)</f>
        <v>0</v>
      </c>
      <c r="H52" s="11">
        <f>COUNTIF('[4]PCs e Impresoras'!$E$144:$E$175,D52)</f>
        <v>0</v>
      </c>
      <c r="I52" s="73">
        <f>COUNTIF('[5]PCs e Impresoras'!$E$126:$E$190,D52)</f>
        <v>0</v>
      </c>
      <c r="J52" s="11">
        <f>COUNTIF('[6]PCs e Impresoras'!$E$91:$E$105,D52)</f>
        <v>0</v>
      </c>
      <c r="K52" s="11">
        <f>COUNTIF('[7]PCs e Impresoras'!$E$244:$E$313,D52)</f>
        <v>1</v>
      </c>
      <c r="L52" s="11">
        <f>COUNTIF('[8]PCs e Impresoras'!$E$194:$E$258,D52)</f>
        <v>0</v>
      </c>
      <c r="M52" s="11">
        <f>COUNTIF('[9]PCs e Impresoras'!$E$61:$E$64,D52)</f>
        <v>0</v>
      </c>
      <c r="N52" s="11">
        <f>COUNTIF('[10]PCs e Impresoras'!$E$83:$E$105,D52)</f>
        <v>0</v>
      </c>
      <c r="O52" s="11">
        <f>COUNTIF('[11]PCs e Impresoras'!$E$95:$E$125,D52)</f>
        <v>0</v>
      </c>
      <c r="P52" s="11">
        <f>COUNTIF('[12]PCs e Impresoras'!$E$49:$E$61,D52)</f>
        <v>0</v>
      </c>
      <c r="Q52" s="11">
        <f>COUNTIF('[13]PCs e Impresoras'!$E$26:$E$29,D52)</f>
        <v>0</v>
      </c>
      <c r="R52" s="21">
        <f t="shared" ref="R52" si="29">SUM(E52:Q52)</f>
        <v>1</v>
      </c>
      <c r="S52" s="32">
        <f t="shared" ref="S52" si="30">R52/$R$5</f>
        <v>2.6595744680851063E-3</v>
      </c>
    </row>
    <row r="53" spans="1:20" ht="15.75" x14ac:dyDescent="0.25">
      <c r="A53" s="74"/>
      <c r="B53" s="71" t="s">
        <v>53</v>
      </c>
      <c r="C53" s="71" t="s">
        <v>49</v>
      </c>
      <c r="D53" s="71" t="s">
        <v>100</v>
      </c>
      <c r="E53" s="11">
        <f>COUNTIF('[1]PCs e Impresoras'!$E$85:$E$113,D53)</f>
        <v>0</v>
      </c>
      <c r="F53" s="11">
        <f>COUNTIF('[2]PCs e Impresoras'!$E$76:$E$105,D53)</f>
        <v>0</v>
      </c>
      <c r="G53" s="11">
        <f>COUNTIF('[3]PCs e Impresoras'!$E$194:$E$276,D53)</f>
        <v>1</v>
      </c>
      <c r="H53" s="11">
        <f>COUNTIF('[4]PCs e Impresoras'!$E$144:$E$175,D53)</f>
        <v>0</v>
      </c>
      <c r="I53" s="73">
        <f>COUNTIF('[5]PCs e Impresoras'!$E$126:$E$190,D53)</f>
        <v>0</v>
      </c>
      <c r="J53" s="11">
        <f>COUNTIF('[6]PCs e Impresoras'!$E$91:$E$105,D53)</f>
        <v>0</v>
      </c>
      <c r="K53" s="11">
        <f>COUNTIF('[7]PCs e Impresoras'!$E$244:$E$313,D53)</f>
        <v>1</v>
      </c>
      <c r="L53" s="11">
        <f>COUNTIF('[8]PCs e Impresoras'!$E$194:$E$258,D53)</f>
        <v>0</v>
      </c>
      <c r="M53" s="11">
        <f>COUNTIF('[9]PCs e Impresoras'!$E$61:$E$64,D53)</f>
        <v>0</v>
      </c>
      <c r="N53" s="11">
        <f>COUNTIF('[10]PCs e Impresoras'!$E$83:$E$105,D53)</f>
        <v>1</v>
      </c>
      <c r="O53" s="11">
        <f>COUNTIF('[11]PCs e Impresoras'!$E$95:$E$125,D53)</f>
        <v>0</v>
      </c>
      <c r="P53" s="11">
        <f>COUNTIF('[12]PCs e Impresoras'!$E$49:$E$61,D53)</f>
        <v>0</v>
      </c>
      <c r="Q53" s="11">
        <f>COUNTIF('[13]PCs e Impresoras'!$E$26:$E$29,D53)</f>
        <v>0</v>
      </c>
      <c r="R53" s="21">
        <f t="shared" si="19"/>
        <v>3</v>
      </c>
      <c r="S53" s="32">
        <f t="shared" si="10"/>
        <v>7.9787234042553185E-3</v>
      </c>
    </row>
    <row r="54" spans="1:20" ht="15.75" x14ac:dyDescent="0.25">
      <c r="A54" s="74"/>
      <c r="B54" s="71" t="s">
        <v>53</v>
      </c>
      <c r="C54" s="71" t="s">
        <v>49</v>
      </c>
      <c r="D54" s="71" t="s">
        <v>162</v>
      </c>
      <c r="E54" s="11">
        <f>COUNTIF('[1]PCs e Impresoras'!$E$85:$E$113,D54)</f>
        <v>0</v>
      </c>
      <c r="F54" s="11">
        <f>COUNTIF('[2]PCs e Impresoras'!$E$76:$E$105,D54)</f>
        <v>0</v>
      </c>
      <c r="G54" s="11">
        <f>COUNTIF('[3]PCs e Impresoras'!$E$194:$E$276,D54)</f>
        <v>0</v>
      </c>
      <c r="H54" s="11">
        <f>COUNTIF('[4]PCs e Impresoras'!$E$144:$E$175,D54)</f>
        <v>0</v>
      </c>
      <c r="I54" s="73">
        <f>COUNTIF('[5]PCs e Impresoras'!$E$126:$E$190,D54)</f>
        <v>0</v>
      </c>
      <c r="J54" s="11">
        <f>COUNTIF('[6]PCs e Impresoras'!$E$91:$E$105,D54)</f>
        <v>0</v>
      </c>
      <c r="K54" s="11">
        <f>COUNTIF('[7]PCs e Impresoras'!$E$244:$E$313,D54)</f>
        <v>0</v>
      </c>
      <c r="L54" s="11">
        <f>COUNTIF('[8]PCs e Impresoras'!$E$194:$E$258,D54)</f>
        <v>0</v>
      </c>
      <c r="M54" s="11">
        <f>COUNTIF('[9]PCs e Impresoras'!$E$61:$E$64,D54)</f>
        <v>0</v>
      </c>
      <c r="N54" s="11">
        <f>COUNTIF('[10]PCs e Impresoras'!$E$83:$E$105,D54)</f>
        <v>0</v>
      </c>
      <c r="O54" s="11">
        <f>COUNTIF('[11]PCs e Impresoras'!$E$95:$E$125,D54)</f>
        <v>0</v>
      </c>
      <c r="P54" s="11">
        <f>COUNTIF('[12]PCs e Impresoras'!$E$49:$E$61,D54)</f>
        <v>0</v>
      </c>
      <c r="Q54" s="11">
        <f>COUNTIF('[13]PCs e Impresoras'!$E$26:$E$29,D54)</f>
        <v>1</v>
      </c>
      <c r="R54" s="21">
        <f t="shared" ref="R54" si="31">SUM(E54:Q54)</f>
        <v>1</v>
      </c>
      <c r="S54" s="32">
        <f t="shared" ref="S54" si="32">R54/$R$5</f>
        <v>2.6595744680851063E-3</v>
      </c>
    </row>
    <row r="55" spans="1:20" ht="15.75" x14ac:dyDescent="0.25">
      <c r="A55" s="74"/>
      <c r="B55" s="71" t="s">
        <v>53</v>
      </c>
      <c r="C55" s="71" t="s">
        <v>49</v>
      </c>
      <c r="D55" s="71" t="s">
        <v>95</v>
      </c>
      <c r="E55" s="11">
        <f>COUNTIF('[1]PCs e Impresoras'!$E$85:$E$113,D55)</f>
        <v>0</v>
      </c>
      <c r="F55" s="11">
        <f>COUNTIF('[2]PCs e Impresoras'!$E$76:$E$105,D55)</f>
        <v>0</v>
      </c>
      <c r="G55" s="11">
        <f>COUNTIF('[3]PCs e Impresoras'!$E$194:$E$276,D55)</f>
        <v>0</v>
      </c>
      <c r="H55" s="11">
        <f>COUNTIF('[4]PCs e Impresoras'!$E$144:$E$175,D55)</f>
        <v>0</v>
      </c>
      <c r="I55" s="73">
        <f>COUNTIF('[5]PCs e Impresoras'!$E$126:$E$190,D55)</f>
        <v>2</v>
      </c>
      <c r="J55" s="11">
        <f>COUNTIF('[6]PCs e Impresoras'!$E$91:$E$105,D55)</f>
        <v>0</v>
      </c>
      <c r="K55" s="11">
        <f>COUNTIF('[7]PCs e Impresoras'!$E$244:$E$313,D55)</f>
        <v>0</v>
      </c>
      <c r="L55" s="11">
        <f>COUNTIF('[8]PCs e Impresoras'!$E$194:$E$258,D55)</f>
        <v>0</v>
      </c>
      <c r="M55" s="11">
        <f>COUNTIF('[9]PCs e Impresoras'!$E$61:$E$64,D55)</f>
        <v>0</v>
      </c>
      <c r="N55" s="11">
        <f>COUNTIF('[10]PCs e Impresoras'!$E$83:$E$105,D55)</f>
        <v>0</v>
      </c>
      <c r="O55" s="11">
        <f>COUNTIF('[11]PCs e Impresoras'!$E$95:$E$125,D55)</f>
        <v>0</v>
      </c>
      <c r="P55" s="11">
        <f>COUNTIF('[12]PCs e Impresoras'!$E$49:$E$61,D55)</f>
        <v>0</v>
      </c>
      <c r="Q55" s="11">
        <f>COUNTIF('[13]PCs e Impresoras'!$E$26:$E$29,D55)</f>
        <v>0</v>
      </c>
      <c r="R55" s="21">
        <f t="shared" si="19"/>
        <v>2</v>
      </c>
      <c r="S55" s="32">
        <f t="shared" si="10"/>
        <v>5.3191489361702126E-3</v>
      </c>
    </row>
    <row r="56" spans="1:20" ht="15.75" x14ac:dyDescent="0.25">
      <c r="B56" s="71" t="s">
        <v>53</v>
      </c>
      <c r="C56" s="71" t="s">
        <v>49</v>
      </c>
      <c r="D56" s="71" t="s">
        <v>145</v>
      </c>
      <c r="E56" s="11">
        <f>COUNTIF('[1]PCs e Impresoras'!$E$85:$E$113,D56)</f>
        <v>0</v>
      </c>
      <c r="F56" s="11">
        <f>COUNTIF('[2]PCs e Impresoras'!$E$76:$E$105,D56)</f>
        <v>0</v>
      </c>
      <c r="G56" s="11">
        <f>COUNTIF('[3]PCs e Impresoras'!$E$194:$E$276,D56)</f>
        <v>0</v>
      </c>
      <c r="H56" s="11">
        <f>COUNTIF('[4]PCs e Impresoras'!$E$144:$E$175,D56)</f>
        <v>0</v>
      </c>
      <c r="I56" s="73">
        <f>COUNTIF('[5]PCs e Impresoras'!$E$126:$E$190,D56)</f>
        <v>0</v>
      </c>
      <c r="J56" s="11">
        <f>COUNTIF('[6]PCs e Impresoras'!$E$91:$E$105,D56)</f>
        <v>0</v>
      </c>
      <c r="K56" s="11">
        <f>COUNTIF('[7]PCs e Impresoras'!$E$244:$E$313,D56)</f>
        <v>0</v>
      </c>
      <c r="L56" s="11">
        <f>COUNTIF('[8]PCs e Impresoras'!$E$194:$E$258,D56)</f>
        <v>0</v>
      </c>
      <c r="M56" s="11">
        <f>COUNTIF('[9]PCs e Impresoras'!$E$61:$E$64,D56)</f>
        <v>0</v>
      </c>
      <c r="N56" s="11">
        <f>COUNTIF('[10]PCs e Impresoras'!$E$83:$E$105,D56)</f>
        <v>0</v>
      </c>
      <c r="O56" s="11">
        <f>COUNTIF('[11]PCs e Impresoras'!$E$95:$E$125,D56)</f>
        <v>1</v>
      </c>
      <c r="P56" s="11">
        <f>COUNTIF('[12]PCs e Impresoras'!$E$49:$E$61,D56)</f>
        <v>1</v>
      </c>
      <c r="Q56" s="11">
        <f>COUNTIF('[13]PCs e Impresoras'!$E$26:$E$29,D56)</f>
        <v>0</v>
      </c>
      <c r="R56" s="21">
        <f t="shared" si="19"/>
        <v>2</v>
      </c>
      <c r="S56" s="32">
        <f t="shared" ref="S56" si="33">R56/$R$5</f>
        <v>5.3191489361702126E-3</v>
      </c>
    </row>
    <row r="57" spans="1:20" ht="15" customHeight="1" x14ac:dyDescent="0.25">
      <c r="B57" s="71" t="s">
        <v>53</v>
      </c>
      <c r="C57" s="71" t="s">
        <v>49</v>
      </c>
      <c r="D57" s="71" t="s">
        <v>98</v>
      </c>
      <c r="E57" s="11">
        <f>COUNTIF('[1]PCs e Impresoras'!$E$85:$E$113,D57)</f>
        <v>1</v>
      </c>
      <c r="F57" s="11">
        <f>COUNTIF('[2]PCs e Impresoras'!$E$76:$E$105,D57)</f>
        <v>1</v>
      </c>
      <c r="G57" s="11">
        <f>COUNTIF('[3]PCs e Impresoras'!$E$194:$E$276,D57)</f>
        <v>2</v>
      </c>
      <c r="H57" s="73">
        <f>COUNTIF('[4]PCs e Impresoras'!$E$143:$E$175,D57)</f>
        <v>2</v>
      </c>
      <c r="I57" s="73">
        <f>COUNTIF('[5]PCs e Impresoras'!$E$126:$E$190,D57)</f>
        <v>1</v>
      </c>
      <c r="J57" s="11">
        <f>COUNTIF('[6]PCs e Impresoras'!$E$91:$E$105,D57)</f>
        <v>0</v>
      </c>
      <c r="K57" s="11">
        <f>COUNTIF('[7]PCs e Impresoras'!$E$244:$E$313,D57)</f>
        <v>1</v>
      </c>
      <c r="L57" s="11">
        <f>COUNTIF('[8]PCs e Impresoras'!$E$194:$E$258,D57)</f>
        <v>3</v>
      </c>
      <c r="M57" s="11">
        <f>COUNTIF('[9]PCs e Impresoras'!$E$61:$E$64,D57)</f>
        <v>0</v>
      </c>
      <c r="N57" s="11">
        <f>COUNTIF('[10]PCs e Impresoras'!$E$83:$E$105,D57)</f>
        <v>1</v>
      </c>
      <c r="O57" s="11">
        <f>COUNTIF('[11]PCs e Impresoras'!$E$95:$E$125,D57)</f>
        <v>0</v>
      </c>
      <c r="P57" s="11">
        <f>COUNTIF('[12]PCs e Impresoras'!$E$49:$E$61,D57)</f>
        <v>2</v>
      </c>
      <c r="Q57" s="11">
        <f>COUNTIF('[13]PCs e Impresoras'!$E$26:$E$29,D57)</f>
        <v>0</v>
      </c>
      <c r="R57" s="21">
        <f t="shared" si="19"/>
        <v>14</v>
      </c>
      <c r="S57" s="32">
        <f t="shared" si="10"/>
        <v>3.7234042553191488E-2</v>
      </c>
      <c r="T57" s="4"/>
    </row>
    <row r="58" spans="1:20" ht="15.75" x14ac:dyDescent="0.25">
      <c r="B58" s="71" t="s">
        <v>53</v>
      </c>
      <c r="C58" s="71" t="s">
        <v>49</v>
      </c>
      <c r="D58" s="71" t="s">
        <v>99</v>
      </c>
      <c r="E58" s="11">
        <f>COUNTIF('[1]PCs e Impresoras'!$E$85:$E$113,D58)</f>
        <v>3</v>
      </c>
      <c r="F58" s="11">
        <f>COUNTIF('[2]PCs e Impresoras'!$E$76:$E$105,D58)</f>
        <v>2</v>
      </c>
      <c r="G58" s="11">
        <f>COUNTIF('[3]PCs e Impresoras'!$E$194:$E$276,D58)</f>
        <v>1</v>
      </c>
      <c r="H58" s="11">
        <f>COUNTIF('[4]PCs e Impresoras'!$E$144:$E$175,D58)</f>
        <v>1</v>
      </c>
      <c r="I58" s="73">
        <f>COUNTIF('[5]PCs e Impresoras'!$E$126:$E$190,D58)</f>
        <v>14</v>
      </c>
      <c r="J58" s="11">
        <f>COUNTIF('[6]PCs e Impresoras'!$E$91:$E$105,D58)</f>
        <v>1</v>
      </c>
      <c r="K58" s="11">
        <f>COUNTIF('[7]PCs e Impresoras'!$E$244:$E$313,D58)</f>
        <v>3</v>
      </c>
      <c r="L58" s="11">
        <f>COUNTIF('[8]PCs e Impresoras'!$E$194:$E$258,D58)</f>
        <v>7</v>
      </c>
      <c r="M58" s="11">
        <f>COUNTIF('[9]PCs e Impresoras'!$E$61:$E$64,D58)</f>
        <v>1</v>
      </c>
      <c r="N58" s="11">
        <f>COUNTIF('[10]PCs e Impresoras'!$E$83:$E$105,D58)</f>
        <v>1</v>
      </c>
      <c r="O58" s="11">
        <f>COUNTIF('[11]PCs e Impresoras'!$E$95:$E$125,D58)</f>
        <v>1</v>
      </c>
      <c r="P58" s="11">
        <f>COUNTIF('[12]PCs e Impresoras'!$E$49:$E$61,D58)</f>
        <v>0</v>
      </c>
      <c r="Q58" s="11">
        <f>COUNTIF('[13]PCs e Impresoras'!$E$26:$E$29,D58)</f>
        <v>0</v>
      </c>
      <c r="R58" s="21">
        <f t="shared" si="19"/>
        <v>35</v>
      </c>
      <c r="S58" s="32">
        <f t="shared" si="10"/>
        <v>9.3085106382978719E-2</v>
      </c>
      <c r="T58" s="4"/>
    </row>
    <row r="59" spans="1:20" ht="15.75" x14ac:dyDescent="0.25">
      <c r="B59" s="71" t="s">
        <v>53</v>
      </c>
      <c r="C59" s="71" t="s">
        <v>49</v>
      </c>
      <c r="D59" s="71" t="s">
        <v>64</v>
      </c>
      <c r="E59" s="11">
        <f>COUNTIF('[1]PCs e Impresoras'!$E$85:$E$113,D59)</f>
        <v>0</v>
      </c>
      <c r="F59" s="11">
        <f>COUNTIF('[2]PCs e Impresoras'!$E$76:$E$105,D59)</f>
        <v>0</v>
      </c>
      <c r="G59" s="11">
        <f>COUNTIF('[3]PCs e Impresoras'!$E$194:$E$276,D59)</f>
        <v>0</v>
      </c>
      <c r="H59" s="11">
        <f>COUNTIF('[4]PCs e Impresoras'!$E$144:$E$175,D59)</f>
        <v>0</v>
      </c>
      <c r="I59" s="73">
        <f>COUNTIF('[5]PCs e Impresoras'!$E$126:$E$190,D59)</f>
        <v>0</v>
      </c>
      <c r="J59" s="11">
        <f>COUNTIF('[6]PCs e Impresoras'!$E$91:$E$105,D59)</f>
        <v>0</v>
      </c>
      <c r="K59" s="11">
        <f>COUNTIF('[7]PCs e Impresoras'!$E$244:$E$313,D59)</f>
        <v>0</v>
      </c>
      <c r="L59" s="11">
        <f>COUNTIF('[8]PCs e Impresoras'!$E$194:$E$258,D59)</f>
        <v>2</v>
      </c>
      <c r="M59" s="11">
        <f>COUNTIF('[9]PCs e Impresoras'!$E$61:$E$64,D59)</f>
        <v>0</v>
      </c>
      <c r="N59" s="11">
        <f>COUNTIF('[10]PCs e Impresoras'!$E$83:$E$105,D59)</f>
        <v>0</v>
      </c>
      <c r="O59" s="11">
        <f>COUNTIF('[11]PCs e Impresoras'!$E$95:$E$125,D59)</f>
        <v>0</v>
      </c>
      <c r="P59" s="11">
        <f>COUNTIF('[12]PCs e Impresoras'!$E$49:$E$61,D59)</f>
        <v>0</v>
      </c>
      <c r="Q59" s="11">
        <f>COUNTIF('[13]PCs e Impresoras'!$E$26:$E$29,D59)</f>
        <v>0</v>
      </c>
      <c r="R59" s="21">
        <f t="shared" si="19"/>
        <v>2</v>
      </c>
      <c r="S59" s="32">
        <f t="shared" ref="S59" si="34">R59/$R$5</f>
        <v>5.3191489361702126E-3</v>
      </c>
      <c r="T59" s="4"/>
    </row>
    <row r="60" spans="1:20" ht="15.75" x14ac:dyDescent="0.25">
      <c r="B60" s="71" t="s">
        <v>53</v>
      </c>
      <c r="C60" s="71" t="s">
        <v>49</v>
      </c>
      <c r="D60" s="71" t="s">
        <v>191</v>
      </c>
      <c r="E60" s="11">
        <f>COUNTIF('[1]PCs e Impresoras'!$E$85:$E$113,D60)</f>
        <v>0</v>
      </c>
      <c r="F60" s="11">
        <f>COUNTIF('[2]PCs e Impresoras'!$E$76:$E$105,D60)</f>
        <v>0</v>
      </c>
      <c r="G60" s="11">
        <f>COUNTIF('[3]PCs e Impresoras'!$E$194:$E$276,D60)</f>
        <v>0</v>
      </c>
      <c r="H60" s="11">
        <f>COUNTIF('[4]PCs e Impresoras'!$E$144:$E$175,D60)</f>
        <v>0</v>
      </c>
      <c r="I60" s="73">
        <f>COUNTIF('[5]PCs e Impresoras'!$E$126:$E$190,D60)</f>
        <v>0</v>
      </c>
      <c r="J60" s="11">
        <f>COUNTIF('[6]PCs e Impresoras'!$E$91:$E$105,D60)</f>
        <v>0</v>
      </c>
      <c r="K60" s="11">
        <f>COUNTIF('[7]PCs e Impresoras'!$E$244:$E$313,D60)</f>
        <v>0</v>
      </c>
      <c r="L60" s="11">
        <f>COUNTIF('[8]PCs e Impresoras'!$E$194:$E$258,D60)</f>
        <v>1</v>
      </c>
      <c r="M60" s="11">
        <f>COUNTIF('[9]PCs e Impresoras'!$E$61:$E$64,D60)</f>
        <v>0</v>
      </c>
      <c r="N60" s="11">
        <f>COUNTIF('[10]PCs e Impresoras'!$E$83:$E$105,D60)</f>
        <v>0</v>
      </c>
      <c r="O60" s="11">
        <f>COUNTIF('[11]PCs e Impresoras'!$E$95:$E$125,D60)</f>
        <v>0</v>
      </c>
      <c r="P60" s="11">
        <f>COUNTIF('[12]PCs e Impresoras'!$E$49:$E$61,D60)</f>
        <v>0</v>
      </c>
      <c r="Q60" s="11">
        <f>COUNTIF('[13]PCs e Impresoras'!$E$26:$E$29,D60)</f>
        <v>0</v>
      </c>
      <c r="R60" s="21">
        <f t="shared" ref="R60" si="35">SUM(E60:Q60)</f>
        <v>1</v>
      </c>
      <c r="S60" s="32">
        <f t="shared" ref="S60" si="36">R60/$R$5</f>
        <v>2.6595744680851063E-3</v>
      </c>
      <c r="T60" s="4"/>
    </row>
    <row r="61" spans="1:20" ht="15.75" x14ac:dyDescent="0.25">
      <c r="B61" s="71" t="s">
        <v>53</v>
      </c>
      <c r="C61" s="71" t="s">
        <v>49</v>
      </c>
      <c r="D61" s="71" t="s">
        <v>89</v>
      </c>
      <c r="E61" s="11">
        <f>COUNTIF('[1]PCs e Impresoras'!$E$85:$E$113,D61)</f>
        <v>0</v>
      </c>
      <c r="F61" s="11">
        <f>COUNTIF('[2]PCs e Impresoras'!$E$76:$E$105,D61)</f>
        <v>1</v>
      </c>
      <c r="G61" s="11">
        <f>COUNTIF('[3]PCs e Impresoras'!$E$194:$E$276,D61)</f>
        <v>2</v>
      </c>
      <c r="H61" s="11">
        <f>COUNTIF('[4]PCs e Impresoras'!$E$144:$E$175,D61)</f>
        <v>1</v>
      </c>
      <c r="I61" s="73">
        <f>COUNTIF('[5]PCs e Impresoras'!$E$126:$E$190,D61)</f>
        <v>0</v>
      </c>
      <c r="J61" s="11">
        <f>COUNTIF('[6]PCs e Impresoras'!$E$91:$E$105,D61)</f>
        <v>0</v>
      </c>
      <c r="K61" s="11">
        <f>COUNTIF('[7]PCs e Impresoras'!$E$244:$E$313,D61)</f>
        <v>2</v>
      </c>
      <c r="L61" s="11">
        <f>COUNTIF('[8]PCs e Impresoras'!$E$194:$E$258,D61)</f>
        <v>3</v>
      </c>
      <c r="M61" s="11">
        <f>COUNTIF('[9]PCs e Impresoras'!$E$61:$E$64,D61)</f>
        <v>0</v>
      </c>
      <c r="N61" s="11">
        <f>COUNTIF('[10]PCs e Impresoras'!$E$83:$E$105,D61)</f>
        <v>0</v>
      </c>
      <c r="O61" s="11">
        <f>COUNTIF('[11]PCs e Impresoras'!$E$95:$E$125,D61)</f>
        <v>1</v>
      </c>
      <c r="P61" s="11">
        <f>COUNTIF('[12]PCs e Impresoras'!$E$49:$E$61,D61)</f>
        <v>0</v>
      </c>
      <c r="Q61" s="11">
        <f>COUNTIF('[13]PCs e Impresoras'!$E$26:$E$29,D61)</f>
        <v>0</v>
      </c>
      <c r="R61" s="21">
        <f t="shared" si="19"/>
        <v>10</v>
      </c>
      <c r="S61" s="32">
        <f t="shared" si="10"/>
        <v>2.6595744680851064E-2</v>
      </c>
      <c r="T61" s="4"/>
    </row>
    <row r="62" spans="1:20" ht="15.75" x14ac:dyDescent="0.25">
      <c r="B62" s="71" t="s">
        <v>77</v>
      </c>
      <c r="C62" s="71" t="s">
        <v>56</v>
      </c>
      <c r="D62" s="71">
        <v>320</v>
      </c>
      <c r="E62" s="11">
        <f>COUNTIF('[1]PCs e Impresoras'!$E$85:$E$113,D62)</f>
        <v>0</v>
      </c>
      <c r="F62" s="11">
        <f>COUNTIF('[2]PCs e Impresoras'!$E$76:$E$105,D62)</f>
        <v>0</v>
      </c>
      <c r="G62" s="11">
        <f>COUNTIF('[3]PCs e Impresoras'!$E$194:$E$276,D62)</f>
        <v>1</v>
      </c>
      <c r="H62" s="11">
        <f>COUNTIF('[4]PCs e Impresoras'!$E$144:$E$175,D62)</f>
        <v>0</v>
      </c>
      <c r="I62" s="73">
        <f>COUNTIF('[5]PCs e Impresoras'!$E$126:$E$190,D62)</f>
        <v>0</v>
      </c>
      <c r="J62" s="11">
        <f>COUNTIF('[6]PCs e Impresoras'!$E$91:$E$105,D62)</f>
        <v>0</v>
      </c>
      <c r="K62" s="11">
        <f>COUNTIF('[7]PCs e Impresoras'!$E$244:$E$313,D62)</f>
        <v>0</v>
      </c>
      <c r="L62" s="11">
        <f>COUNTIF('[8]PCs e Impresoras'!$E$194:$E$258,D62)</f>
        <v>0</v>
      </c>
      <c r="M62" s="11">
        <f>COUNTIF('[9]PCs e Impresoras'!$E$61:$E$64,D62)</f>
        <v>0</v>
      </c>
      <c r="N62" s="11">
        <f>COUNTIF('[10]PCs e Impresoras'!$E$83:$E$105,D62)</f>
        <v>0</v>
      </c>
      <c r="O62" s="11">
        <f>COUNTIF('[11]PCs e Impresoras'!$E$95:$E$125,D62)</f>
        <v>0</v>
      </c>
      <c r="P62" s="11">
        <f>COUNTIF('[12]PCs e Impresoras'!$E$49:$E$61,D62)</f>
        <v>0</v>
      </c>
      <c r="Q62" s="11">
        <f>COUNTIF('[13]PCs e Impresoras'!$E$26:$E$29,D62)</f>
        <v>0</v>
      </c>
      <c r="R62" s="21">
        <f t="shared" si="19"/>
        <v>1</v>
      </c>
      <c r="S62" s="32">
        <f t="shared" si="10"/>
        <v>2.6595744680851063E-3</v>
      </c>
      <c r="T62" s="4"/>
    </row>
    <row r="63" spans="1:20" ht="15.75" x14ac:dyDescent="0.25">
      <c r="B63" s="71" t="s">
        <v>54</v>
      </c>
      <c r="C63" s="71" t="s">
        <v>56</v>
      </c>
      <c r="D63" s="71" t="s">
        <v>61</v>
      </c>
      <c r="E63" s="11">
        <f>COUNTIF('[1]PCs e Impresoras'!$E$85:$E$113,D63)</f>
        <v>0</v>
      </c>
      <c r="F63" s="11">
        <f>COUNTIF('[2]PCs e Impresoras'!$E$76:$E$105,D63)</f>
        <v>0</v>
      </c>
      <c r="G63" s="11">
        <f>COUNTIF('[3]PCs e Impresoras'!$E$194:$E$276,D63)</f>
        <v>0</v>
      </c>
      <c r="H63" s="11">
        <f>COUNTIF('[4]PCs e Impresoras'!$E$144:$E$175,D63)</f>
        <v>0</v>
      </c>
      <c r="I63" s="73">
        <f>COUNTIF('[5]PCs e Impresoras'!$E$126:$E$190,D63)</f>
        <v>0</v>
      </c>
      <c r="J63" s="11">
        <f>COUNTIF('[6]PCs e Impresoras'!$E$91:$E$105,D63)</f>
        <v>0</v>
      </c>
      <c r="K63" s="11">
        <f>COUNTIF('[7]PCs e Impresoras'!$E$244:$E$313,D63)</f>
        <v>0</v>
      </c>
      <c r="L63" s="11">
        <f>COUNTIF('[8]PCs e Impresoras'!$E$194:$E$258,D63)</f>
        <v>0</v>
      </c>
      <c r="M63" s="11">
        <f>COUNTIF('[9]PCs e Impresoras'!$E$61:$E$64,D63)</f>
        <v>0</v>
      </c>
      <c r="N63" s="11">
        <f>COUNTIF('[10]PCs e Impresoras'!$E$83:$E$105,D63)</f>
        <v>0</v>
      </c>
      <c r="O63" s="11">
        <f>COUNTIF('[11]PCs e Impresoras'!$E$95:$E$125,D63)</f>
        <v>0</v>
      </c>
      <c r="P63" s="11">
        <f>COUNTIF('[12]PCs e Impresoras'!$E$49:$E$61,D63)</f>
        <v>0</v>
      </c>
      <c r="Q63" s="11">
        <f>COUNTIF('[13]PCs e Impresoras'!$E$26:$E$29,D63)</f>
        <v>0</v>
      </c>
      <c r="R63" s="21">
        <f t="shared" si="19"/>
        <v>0</v>
      </c>
      <c r="S63" s="32">
        <f t="shared" si="10"/>
        <v>0</v>
      </c>
      <c r="T63" s="4"/>
    </row>
    <row r="64" spans="1:20" ht="15.75" x14ac:dyDescent="0.25">
      <c r="B64" s="71" t="s">
        <v>54</v>
      </c>
      <c r="C64" s="71" t="s">
        <v>56</v>
      </c>
      <c r="D64" s="71" t="s">
        <v>159</v>
      </c>
      <c r="E64" s="11">
        <f>COUNTIF('[1]PCs e Impresoras'!$E$85:$E$113,D64)</f>
        <v>0</v>
      </c>
      <c r="F64" s="11">
        <f>COUNTIF('[2]PCs e Impresoras'!$E$76:$E$105,D64)</f>
        <v>0</v>
      </c>
      <c r="G64" s="11">
        <f>COUNTIF('[3]PCs e Impresoras'!$E$194:$E$276,D64)</f>
        <v>0</v>
      </c>
      <c r="H64" s="11">
        <f>COUNTIF('[4]PCs e Impresoras'!$E$144:$E$175,D64)</f>
        <v>0</v>
      </c>
      <c r="I64" s="73">
        <f>COUNTIF('[5]PCs e Impresoras'!$E$126:$E$190,D64)</f>
        <v>0</v>
      </c>
      <c r="J64" s="11">
        <f>COUNTIF('[6]PCs e Impresoras'!$E$91:$E$105,D64)</f>
        <v>0</v>
      </c>
      <c r="K64" s="11">
        <f>COUNTIF('[7]PCs e Impresoras'!$E$244:$E$313,D64)</f>
        <v>0</v>
      </c>
      <c r="L64" s="11">
        <f>COUNTIF('[8]PCs e Impresoras'!$E$194:$E$258,D64)</f>
        <v>0</v>
      </c>
      <c r="M64" s="11">
        <f>COUNTIF('[9]PCs e Impresoras'!$E$61:$E$64,D64)</f>
        <v>0</v>
      </c>
      <c r="N64" s="11">
        <f>COUNTIF('[10]PCs e Impresoras'!$E$83:$E$105,D64)</f>
        <v>0</v>
      </c>
      <c r="O64" s="11">
        <f>COUNTIF('[11]PCs e Impresoras'!$E$95:$E$125,D64)</f>
        <v>0</v>
      </c>
      <c r="P64" s="11">
        <f>COUNTIF('[12]PCs e Impresoras'!$E$49:$E$61,D64)</f>
        <v>1</v>
      </c>
      <c r="Q64" s="11">
        <f>COUNTIF('[13]PCs e Impresoras'!$E$26:$E$29,D64)</f>
        <v>0</v>
      </c>
      <c r="R64" s="21">
        <f t="shared" si="19"/>
        <v>1</v>
      </c>
      <c r="S64" s="32">
        <f t="shared" ref="S64" si="37">R64/$R$5</f>
        <v>2.6595744680851063E-3</v>
      </c>
      <c r="T64" s="4"/>
    </row>
    <row r="65" spans="1:20" ht="15.75" x14ac:dyDescent="0.25">
      <c r="B65" s="71" t="s">
        <v>54</v>
      </c>
      <c r="C65" s="71" t="s">
        <v>56</v>
      </c>
      <c r="D65" s="71" t="s">
        <v>76</v>
      </c>
      <c r="E65" s="11">
        <f>COUNTIF('[1]PCs e Impresoras'!$E$85:$E$113,D65)</f>
        <v>0</v>
      </c>
      <c r="F65" s="11">
        <f>COUNTIF('[2]PCs e Impresoras'!$E$76:$E$105,D65)</f>
        <v>0</v>
      </c>
      <c r="G65" s="11">
        <f>COUNTIF('[3]PCs e Impresoras'!$E$194:$E$276,D65)</f>
        <v>1</v>
      </c>
      <c r="H65" s="11">
        <f>COUNTIF('[4]PCs e Impresoras'!$E$144:$E$175,D65)</f>
        <v>0</v>
      </c>
      <c r="I65" s="73">
        <f>COUNTIF('[5]PCs e Impresoras'!$E$126:$E$190,D65)</f>
        <v>0</v>
      </c>
      <c r="J65" s="11">
        <f>COUNTIF('[6]PCs e Impresoras'!$E$91:$E$105,D65)</f>
        <v>0</v>
      </c>
      <c r="K65" s="11">
        <f>COUNTIF('[7]PCs e Impresoras'!$E$244:$E$313,D65)</f>
        <v>0</v>
      </c>
      <c r="L65" s="11">
        <f>COUNTIF('[8]PCs e Impresoras'!$E$194:$E$258,D65)</f>
        <v>0</v>
      </c>
      <c r="M65" s="11">
        <f>COUNTIF('[9]PCs e Impresoras'!$E$61:$E$64,D65)</f>
        <v>0</v>
      </c>
      <c r="N65" s="11">
        <f>COUNTIF('[10]PCs e Impresoras'!$E$83:$E$105,D65)</f>
        <v>0</v>
      </c>
      <c r="O65" s="11">
        <f>COUNTIF('[11]PCs e Impresoras'!$E$95:$E$125,D65)</f>
        <v>0</v>
      </c>
      <c r="P65" s="11">
        <f>COUNTIF('[12]PCs e Impresoras'!$E$49:$E$61,D65)</f>
        <v>0</v>
      </c>
      <c r="Q65" s="11">
        <f>COUNTIF('[13]PCs e Impresoras'!$E$26:$E$29,D65)</f>
        <v>0</v>
      </c>
      <c r="R65" s="21">
        <f t="shared" si="19"/>
        <v>1</v>
      </c>
      <c r="S65" s="32">
        <f t="shared" si="10"/>
        <v>2.6595744680851063E-3</v>
      </c>
      <c r="T65" s="4"/>
    </row>
    <row r="66" spans="1:20" ht="15.75" x14ac:dyDescent="0.25">
      <c r="B66" s="71" t="s">
        <v>54</v>
      </c>
      <c r="C66" s="71" t="s">
        <v>56</v>
      </c>
      <c r="D66" s="71" t="s">
        <v>67</v>
      </c>
      <c r="E66" s="11">
        <f>COUNTIF('[1]PCs e Impresoras'!$E$85:$E$113,D66)</f>
        <v>0</v>
      </c>
      <c r="F66" s="11">
        <f>COUNTIF('[2]PCs e Impresoras'!$E$76:$E$105,D66)</f>
        <v>0</v>
      </c>
      <c r="G66" s="11">
        <f>COUNTIF('[3]PCs e Impresoras'!$E$194:$E$276,D66)</f>
        <v>0</v>
      </c>
      <c r="H66" s="11">
        <f>COUNTIF('[4]PCs e Impresoras'!$E$144:$E$175,D66)</f>
        <v>0</v>
      </c>
      <c r="I66" s="73">
        <f>COUNTIF('[5]PCs e Impresoras'!$E$126:$E$190,D66)</f>
        <v>0</v>
      </c>
      <c r="J66" s="11">
        <f>COUNTIF('[6]PCs e Impresoras'!$E$91:$E$105,D66)</f>
        <v>0</v>
      </c>
      <c r="K66" s="11">
        <f>COUNTIF('[7]PCs e Impresoras'!$E$244:$E$313,D66)</f>
        <v>1</v>
      </c>
      <c r="L66" s="11">
        <f>COUNTIF('[8]PCs e Impresoras'!$E$194:$E$258,D66)</f>
        <v>0</v>
      </c>
      <c r="M66" s="11">
        <f>COUNTIF('[9]PCs e Impresoras'!$E$61:$E$64,D66)</f>
        <v>0</v>
      </c>
      <c r="N66" s="11">
        <f>COUNTIF('[10]PCs e Impresoras'!$E$83:$E$105,D66)</f>
        <v>0</v>
      </c>
      <c r="O66" s="11">
        <f>COUNTIF('[11]PCs e Impresoras'!$E$95:$E$125,D66)</f>
        <v>0</v>
      </c>
      <c r="P66" s="11">
        <f>COUNTIF('[12]PCs e Impresoras'!$E$49:$E$61,D66)</f>
        <v>0</v>
      </c>
      <c r="Q66" s="11">
        <f>COUNTIF('[13]PCs e Impresoras'!$E$26:$E$29,D66)</f>
        <v>0</v>
      </c>
      <c r="R66" s="21">
        <f t="shared" si="19"/>
        <v>1</v>
      </c>
      <c r="S66" s="32">
        <f t="shared" si="10"/>
        <v>2.6595744680851063E-3</v>
      </c>
      <c r="T66" s="4"/>
    </row>
    <row r="67" spans="1:20" ht="15.75" x14ac:dyDescent="0.25">
      <c r="B67" s="71" t="s">
        <v>54</v>
      </c>
      <c r="C67" s="71" t="s">
        <v>56</v>
      </c>
      <c r="D67" s="71" t="s">
        <v>69</v>
      </c>
      <c r="E67" s="11">
        <f>COUNTIF('[1]PCs e Impresoras'!$E$85:$E$113,D67)</f>
        <v>1</v>
      </c>
      <c r="F67" s="11">
        <f>COUNTIF('[2]PCs e Impresoras'!$E$76:$E$105,D67)</f>
        <v>0</v>
      </c>
      <c r="G67" s="11">
        <f>COUNTIF('[3]PCs e Impresoras'!$E$194:$E$276,D67)</f>
        <v>0</v>
      </c>
      <c r="H67" s="11">
        <f>COUNTIF('[4]PCs e Impresoras'!$E$144:$E$175,D67)</f>
        <v>0</v>
      </c>
      <c r="I67" s="73">
        <f>COUNTIF('[5]PCs e Impresoras'!$E$126:$E$190,D67)</f>
        <v>0</v>
      </c>
      <c r="J67" s="11">
        <f>COUNTIF('[6]PCs e Impresoras'!$E$91:$E$105,D67)</f>
        <v>0</v>
      </c>
      <c r="K67" s="11">
        <f>COUNTIF('[7]PCs e Impresoras'!$E$244:$E$313,D67)</f>
        <v>0</v>
      </c>
      <c r="L67" s="11">
        <f>COUNTIF('[8]PCs e Impresoras'!$E$194:$E$258,D67)</f>
        <v>0</v>
      </c>
      <c r="M67" s="11">
        <f>COUNTIF('[9]PCs e Impresoras'!$E$61:$E$64,D67)</f>
        <v>0</v>
      </c>
      <c r="N67" s="11">
        <f>COUNTIF('[10]PCs e Impresoras'!$E$83:$E$105,D67)</f>
        <v>0</v>
      </c>
      <c r="O67" s="11">
        <f>COUNTIF('[11]PCs e Impresoras'!$E$95:$E$125,D67)</f>
        <v>1</v>
      </c>
      <c r="P67" s="11">
        <f>COUNTIF('[12]PCs e Impresoras'!$E$49:$E$61,D67)</f>
        <v>0</v>
      </c>
      <c r="Q67" s="11">
        <f>COUNTIF('[13]PCs e Impresoras'!$E$26:$E$29,D67)</f>
        <v>0</v>
      </c>
      <c r="R67" s="21">
        <f t="shared" si="19"/>
        <v>2</v>
      </c>
      <c r="S67" s="32">
        <f t="shared" si="10"/>
        <v>5.3191489361702126E-3</v>
      </c>
      <c r="T67" s="4"/>
    </row>
    <row r="68" spans="1:20" ht="15.75" x14ac:dyDescent="0.25">
      <c r="B68" s="71" t="s">
        <v>54</v>
      </c>
      <c r="C68" s="71" t="s">
        <v>56</v>
      </c>
      <c r="D68" s="71" t="s">
        <v>57</v>
      </c>
      <c r="E68" s="11">
        <f>COUNTIF('[1]PCs e Impresoras'!$E$85:$E$113,D68)</f>
        <v>3</v>
      </c>
      <c r="F68" s="11">
        <f>COUNTIF('[2]PCs e Impresoras'!$E$76:$E$105,D68)</f>
        <v>3</v>
      </c>
      <c r="G68" s="11">
        <f>COUNTIF('[3]PCs e Impresoras'!$E$194:$E$276,D68)</f>
        <v>8</v>
      </c>
      <c r="H68" s="11">
        <f>COUNTIF('[4]PCs e Impresoras'!$E$144:$E$175,D68)</f>
        <v>2</v>
      </c>
      <c r="I68" s="73">
        <f>COUNTIF('[5]PCs e Impresoras'!$E$126:$E$190,D68)</f>
        <v>5</v>
      </c>
      <c r="J68" s="11">
        <f>COUNTIF('[6]PCs e Impresoras'!$E$91:$E$105,D68)</f>
        <v>1</v>
      </c>
      <c r="K68" s="11">
        <f>COUNTIF('[7]PCs e Impresoras'!$E$244:$E$313,D68)</f>
        <v>13</v>
      </c>
      <c r="L68" s="11">
        <f>COUNTIF('[8]PCs e Impresoras'!$E$194:$E$258,D68)</f>
        <v>13</v>
      </c>
      <c r="M68" s="11">
        <f>COUNTIF('[9]PCs e Impresoras'!$E$61:$E$64,D68)</f>
        <v>0</v>
      </c>
      <c r="N68" s="11">
        <f>COUNTIF('[10]PCs e Impresoras'!$E$83:$E$105,D68)</f>
        <v>0</v>
      </c>
      <c r="O68" s="11">
        <f>COUNTIF('[11]PCs e Impresoras'!$E$95:$E$125,D68)</f>
        <v>3</v>
      </c>
      <c r="P68" s="11">
        <f>COUNTIF('[12]PCs e Impresoras'!$E$49:$E$61,D68)</f>
        <v>1</v>
      </c>
      <c r="Q68" s="11">
        <f>COUNTIF('[13]PCs e Impresoras'!$E$26:$E$29,D68)</f>
        <v>1</v>
      </c>
      <c r="R68" s="21">
        <f t="shared" si="19"/>
        <v>53</v>
      </c>
      <c r="S68" s="32">
        <f t="shared" si="10"/>
        <v>0.14095744680851063</v>
      </c>
      <c r="T68" s="4"/>
    </row>
    <row r="69" spans="1:20" ht="15.75" x14ac:dyDescent="0.25">
      <c r="B69" s="71" t="s">
        <v>54</v>
      </c>
      <c r="C69" s="71" t="s">
        <v>56</v>
      </c>
      <c r="D69" s="71" t="s">
        <v>70</v>
      </c>
      <c r="E69" s="11">
        <f>COUNTIF('[1]PCs e Impresoras'!$E$85:$E$113,D69)</f>
        <v>0</v>
      </c>
      <c r="F69" s="11">
        <f>COUNTIF('[2]PCs e Impresoras'!$E$76:$E$105,D69)</f>
        <v>0</v>
      </c>
      <c r="G69" s="11">
        <f>COUNTIF('[3]PCs e Impresoras'!$E$194:$E$276,D69)</f>
        <v>0</v>
      </c>
      <c r="H69" s="11">
        <f>COUNTIF('[4]PCs e Impresoras'!$E$144:$E$175,D69)</f>
        <v>0</v>
      </c>
      <c r="I69" s="73">
        <f>COUNTIF('[5]PCs e Impresoras'!$E$126:$E$190,D69)</f>
        <v>0</v>
      </c>
      <c r="J69" s="11">
        <f>COUNTIF('[6]PCs e Impresoras'!$E$91:$E$105,D69)</f>
        <v>2</v>
      </c>
      <c r="K69" s="11">
        <f>COUNTIF('[7]PCs e Impresoras'!$E$244:$E$313,D69)</f>
        <v>0</v>
      </c>
      <c r="L69" s="11">
        <f>COUNTIF('[8]PCs e Impresoras'!$E$194:$E$258,D69)</f>
        <v>0</v>
      </c>
      <c r="M69" s="11">
        <f>COUNTIF('[9]PCs e Impresoras'!$E$61:$E$64,D69)</f>
        <v>0</v>
      </c>
      <c r="N69" s="11">
        <f>COUNTIF('[10]PCs e Impresoras'!$E$83:$E$105,D69)</f>
        <v>0</v>
      </c>
      <c r="O69" s="11">
        <f>COUNTIF('[11]PCs e Impresoras'!$E$95:$E$125,D69)</f>
        <v>0</v>
      </c>
      <c r="P69" s="11">
        <f>COUNTIF('[12]PCs e Impresoras'!$E$49:$E$61,D69)</f>
        <v>0</v>
      </c>
      <c r="Q69" s="11">
        <f>COUNTIF('[13]PCs e Impresoras'!$E$26:$E$29,D69)</f>
        <v>0</v>
      </c>
      <c r="R69" s="21">
        <f t="shared" si="19"/>
        <v>2</v>
      </c>
      <c r="S69" s="32">
        <f t="shared" si="10"/>
        <v>5.3191489361702126E-3</v>
      </c>
      <c r="T69" s="85"/>
    </row>
    <row r="70" spans="1:20" ht="15.75" x14ac:dyDescent="0.25">
      <c r="B70" s="71" t="s">
        <v>54</v>
      </c>
      <c r="C70" s="71" t="s">
        <v>56</v>
      </c>
      <c r="D70" s="71" t="s">
        <v>66</v>
      </c>
      <c r="E70" s="11">
        <f>COUNTIF('[1]PCs e Impresoras'!$E$85:$E$113,D70)</f>
        <v>0</v>
      </c>
      <c r="F70" s="11">
        <f>COUNTIF('[2]PCs e Impresoras'!$E$76:$E$105,D70)</f>
        <v>0</v>
      </c>
      <c r="G70" s="11">
        <f>COUNTIF('[3]PCs e Impresoras'!$E$194:$E$276,D70)</f>
        <v>0</v>
      </c>
      <c r="H70" s="11">
        <f>COUNTIF('[4]PCs e Impresoras'!$E$144:$E$175,D70)</f>
        <v>0</v>
      </c>
      <c r="I70" s="73">
        <f>COUNTIF('[5]PCs e Impresoras'!$E$126:$E$190,D70)</f>
        <v>0</v>
      </c>
      <c r="J70" s="11">
        <f>COUNTIF('[6]PCs e Impresoras'!$E$91:$E$105,D70)</f>
        <v>1</v>
      </c>
      <c r="K70" s="11">
        <f>COUNTIF('[7]PCs e Impresoras'!$E$244:$E$313,D70)</f>
        <v>0</v>
      </c>
      <c r="L70" s="11">
        <f>COUNTIF('[8]PCs e Impresoras'!$E$194:$E$258,D70)</f>
        <v>0</v>
      </c>
      <c r="M70" s="11">
        <f>COUNTIF('[9]PCs e Impresoras'!$E$61:$E$64,D70)</f>
        <v>0</v>
      </c>
      <c r="N70" s="11">
        <f>COUNTIF('[10]PCs e Impresoras'!$E$83:$E$105,D70)</f>
        <v>0</v>
      </c>
      <c r="O70" s="11">
        <f>COUNTIF('[11]PCs e Impresoras'!$E$95:$E$125,D70)</f>
        <v>0</v>
      </c>
      <c r="P70" s="11">
        <f>COUNTIF('[12]PCs e Impresoras'!$E$49:$E$61,D70)</f>
        <v>1</v>
      </c>
      <c r="Q70" s="11">
        <f>COUNTIF('[13]PCs e Impresoras'!$E$26:$E$29,D70)</f>
        <v>0</v>
      </c>
      <c r="R70" s="21">
        <f t="shared" si="19"/>
        <v>2</v>
      </c>
      <c r="S70" s="32">
        <f t="shared" si="10"/>
        <v>5.3191489361702126E-3</v>
      </c>
      <c r="T70" s="4"/>
    </row>
    <row r="71" spans="1:20" ht="15.75" x14ac:dyDescent="0.25">
      <c r="B71" s="71" t="s">
        <v>54</v>
      </c>
      <c r="C71" s="71" t="s">
        <v>56</v>
      </c>
      <c r="D71" s="71" t="s">
        <v>68</v>
      </c>
      <c r="E71" s="11">
        <f>COUNTIF('[1]PCs e Impresoras'!$E$85:$E$113,D71)</f>
        <v>0</v>
      </c>
      <c r="F71" s="11">
        <f>COUNTIF('[2]PCs e Impresoras'!$E$76:$E$105,D71)</f>
        <v>0</v>
      </c>
      <c r="G71" s="11">
        <f>COUNTIF('[3]PCs e Impresoras'!$E$194:$E$276,D71)</f>
        <v>0</v>
      </c>
      <c r="H71" s="11">
        <f>COUNTIF('[4]PCs e Impresoras'!$E$144:$E$175,D71)</f>
        <v>0</v>
      </c>
      <c r="I71" s="73">
        <f>COUNTIF('[5]PCs e Impresoras'!$E$126:$E$190,D71)</f>
        <v>12</v>
      </c>
      <c r="J71" s="11">
        <f>COUNTIF('[6]PCs e Impresoras'!$E$91:$E$105,D71)</f>
        <v>0</v>
      </c>
      <c r="K71" s="11">
        <f>COUNTIF('[7]PCs e Impresoras'!$E$244:$E$313,D71)</f>
        <v>2</v>
      </c>
      <c r="L71" s="11">
        <f>COUNTIF('[8]PCs e Impresoras'!$E$194:$E$258,D71)</f>
        <v>0</v>
      </c>
      <c r="M71" s="11">
        <f>COUNTIF('[9]PCs e Impresoras'!$E$61:$E$64,D71)</f>
        <v>0</v>
      </c>
      <c r="N71" s="11">
        <f>COUNTIF('[10]PCs e Impresoras'!$E$83:$E$105,D71)</f>
        <v>0</v>
      </c>
      <c r="O71" s="11">
        <f>COUNTIF('[11]PCs e Impresoras'!$E$95:$E$125,D71)</f>
        <v>0</v>
      </c>
      <c r="P71" s="11">
        <f>COUNTIF('[12]PCs e Impresoras'!$E$49:$E$61,D71)</f>
        <v>0</v>
      </c>
      <c r="Q71" s="11">
        <f>COUNTIF('[13]PCs e Impresoras'!$E$26:$E$29,D71)</f>
        <v>0</v>
      </c>
      <c r="R71" s="21">
        <f t="shared" si="19"/>
        <v>14</v>
      </c>
      <c r="S71" s="32">
        <f t="shared" si="10"/>
        <v>3.7234042553191488E-2</v>
      </c>
      <c r="T71" s="4"/>
    </row>
    <row r="72" spans="1:20" ht="15.75" x14ac:dyDescent="0.25">
      <c r="B72" s="71" t="s">
        <v>137</v>
      </c>
      <c r="C72" s="71" t="s">
        <v>63</v>
      </c>
      <c r="D72" s="71" t="s">
        <v>138</v>
      </c>
      <c r="E72" s="11">
        <f>COUNTIF('[1]PCs e Impresoras'!$E$85:$E$113,D72)</f>
        <v>0</v>
      </c>
      <c r="F72" s="11">
        <f>COUNTIF('[2]PCs e Impresoras'!$E$76:$E$105,D72)</f>
        <v>0</v>
      </c>
      <c r="G72" s="11">
        <f>COUNTIF('[3]PCs e Impresoras'!$E$194:$E$276,D72)</f>
        <v>2</v>
      </c>
      <c r="H72" s="11">
        <f>COUNTIF('[4]PCs e Impresoras'!$E$144:$E$175,D72)</f>
        <v>0</v>
      </c>
      <c r="I72" s="73">
        <f>COUNTIF('[5]PCs e Impresoras'!$E$126:$E$190,D72)</f>
        <v>0</v>
      </c>
      <c r="J72" s="11">
        <f>COUNTIF('[6]PCs e Impresoras'!$E$91:$E$105,D72)</f>
        <v>0</v>
      </c>
      <c r="K72" s="11">
        <f>COUNTIF('[7]PCs e Impresoras'!$E$244:$E$313,D72)</f>
        <v>0</v>
      </c>
      <c r="L72" s="11">
        <f>COUNTIF('[8]PCs e Impresoras'!$E$194:$E$258,D72)</f>
        <v>0</v>
      </c>
      <c r="M72" s="11">
        <f>COUNTIF('[9]PCs e Impresoras'!$E$61:$E$64,D72)</f>
        <v>0</v>
      </c>
      <c r="N72" s="11">
        <f>COUNTIF('[10]PCs e Impresoras'!$E$83:$E$105,D72)</f>
        <v>0</v>
      </c>
      <c r="O72" s="11">
        <f>COUNTIF('[11]PCs e Impresoras'!$E$95:$E$125,D72)</f>
        <v>0</v>
      </c>
      <c r="P72" s="11">
        <f>COUNTIF('[12]PCs e Impresoras'!$E$49:$E$61,D72)</f>
        <v>0</v>
      </c>
      <c r="Q72" s="11">
        <f>COUNTIF('[13]PCs e Impresoras'!$E$26:$E$29,D72)</f>
        <v>0</v>
      </c>
      <c r="R72" s="21">
        <f t="shared" si="19"/>
        <v>2</v>
      </c>
      <c r="S72" s="32">
        <f t="shared" ref="S72" si="38">R72/$R$5</f>
        <v>5.3191489361702126E-3</v>
      </c>
      <c r="T72" s="4"/>
    </row>
    <row r="73" spans="1:20" ht="15.75" x14ac:dyDescent="0.25">
      <c r="B73" s="71" t="s">
        <v>74</v>
      </c>
      <c r="C73" s="71" t="s">
        <v>63</v>
      </c>
      <c r="D73" s="71" t="s">
        <v>75</v>
      </c>
      <c r="E73" s="11">
        <f>COUNTIF('[1]PCs e Impresoras'!$E$85:$E$113,D73)</f>
        <v>0</v>
      </c>
      <c r="F73" s="11">
        <f>COUNTIF('[2]PCs e Impresoras'!$E$76:$E$105,D73)</f>
        <v>0</v>
      </c>
      <c r="G73" s="11">
        <f>COUNTIF('[3]PCs e Impresoras'!$E$194:$E$276,D73)</f>
        <v>3</v>
      </c>
      <c r="H73" s="11">
        <f>COUNTIF('[4]PCs e Impresoras'!$E$144:$E$175,D73)</f>
        <v>0</v>
      </c>
      <c r="I73" s="73">
        <f>COUNTIF('[5]PCs e Impresoras'!$E$126:$E$190,D73)</f>
        <v>0</v>
      </c>
      <c r="J73" s="11">
        <f>COUNTIF('[6]PCs e Impresoras'!$E$91:$E$105,D73)</f>
        <v>0</v>
      </c>
      <c r="K73" s="11">
        <f>COUNTIF('[7]PCs e Impresoras'!$E$244:$E$313,D73)</f>
        <v>0</v>
      </c>
      <c r="L73" s="11">
        <f>COUNTIF('[8]PCs e Impresoras'!$E$194:$E$258,D73)</f>
        <v>0</v>
      </c>
      <c r="M73" s="11">
        <f>COUNTIF('[9]PCs e Impresoras'!$E$61:$E$64,D73)</f>
        <v>0</v>
      </c>
      <c r="N73" s="11">
        <f>COUNTIF('[10]PCs e Impresoras'!$E$83:$E$105,D73)</f>
        <v>0</v>
      </c>
      <c r="O73" s="11">
        <f>COUNTIF('[11]PCs e Impresoras'!$E$95:$E$125,D73)</f>
        <v>0</v>
      </c>
      <c r="P73" s="11">
        <f>COUNTIF('[12]PCs e Impresoras'!$E$49:$E$61,D73)</f>
        <v>0</v>
      </c>
      <c r="Q73" s="11">
        <f>COUNTIF('[13]PCs e Impresoras'!$E$26:$E$29,D73)</f>
        <v>0</v>
      </c>
      <c r="R73" s="21">
        <f t="shared" ref="R73:R78" si="39">SUM(E73:Q73)</f>
        <v>3</v>
      </c>
      <c r="S73" s="32">
        <f t="shared" si="10"/>
        <v>7.9787234042553185E-3</v>
      </c>
      <c r="T73" s="4"/>
    </row>
    <row r="74" spans="1:20" ht="15.75" x14ac:dyDescent="0.25">
      <c r="B74" s="71" t="s">
        <v>74</v>
      </c>
      <c r="C74" s="71" t="s">
        <v>63</v>
      </c>
      <c r="D74" s="71" t="s">
        <v>79</v>
      </c>
      <c r="E74" s="11">
        <f>COUNTIF('[1]PCs e Impresoras'!$E$85:$E$113,D74)</f>
        <v>0</v>
      </c>
      <c r="F74" s="11">
        <f>COUNTIF('[2]PCs e Impresoras'!$E$76:$E$105,D74)</f>
        <v>0</v>
      </c>
      <c r="G74" s="11">
        <f>COUNTIF('[3]PCs e Impresoras'!$E$194:$E$276,D74)</f>
        <v>1</v>
      </c>
      <c r="H74" s="11">
        <f>COUNTIF('[4]PCs e Impresoras'!$E$144:$E$175,D74)</f>
        <v>0</v>
      </c>
      <c r="I74" s="73">
        <f>COUNTIF('[5]PCs e Impresoras'!$E$126:$E$190,D74)</f>
        <v>0</v>
      </c>
      <c r="J74" s="11">
        <f>COUNTIF('[6]PCs e Impresoras'!$E$91:$E$105,D74)</f>
        <v>0</v>
      </c>
      <c r="K74" s="11">
        <f>COUNTIF('[7]PCs e Impresoras'!$E$244:$E$313,D74)</f>
        <v>0</v>
      </c>
      <c r="L74" s="11">
        <f>COUNTIF('[8]PCs e Impresoras'!$E$194:$E$258,D74)</f>
        <v>0</v>
      </c>
      <c r="M74" s="11">
        <f>COUNTIF('[9]PCs e Impresoras'!$E$61:$E$64,D74)</f>
        <v>0</v>
      </c>
      <c r="N74" s="11">
        <f>COUNTIF('[10]PCs e Impresoras'!$E$83:$E$105,D74)</f>
        <v>0</v>
      </c>
      <c r="O74" s="11">
        <f>COUNTIF('[11]PCs e Impresoras'!$E$95:$E$125,D74)</f>
        <v>0</v>
      </c>
      <c r="P74" s="11">
        <f>COUNTIF('[12]PCs e Impresoras'!$E$49:$E$61,D74)</f>
        <v>0</v>
      </c>
      <c r="Q74" s="11">
        <f>COUNTIF('[13]PCs e Impresoras'!$E$26:$E$29,D74)</f>
        <v>0</v>
      </c>
      <c r="R74" s="21">
        <f t="shared" si="39"/>
        <v>1</v>
      </c>
      <c r="S74" s="32">
        <f t="shared" ref="S74:S78" si="40">R74/$R$5</f>
        <v>2.6595744680851063E-3</v>
      </c>
      <c r="T74" s="85"/>
    </row>
    <row r="75" spans="1:20" ht="15.75" x14ac:dyDescent="0.25">
      <c r="B75" s="71" t="s">
        <v>62</v>
      </c>
      <c r="C75" s="71" t="s">
        <v>63</v>
      </c>
      <c r="D75" s="71" t="s">
        <v>85</v>
      </c>
      <c r="E75" s="11">
        <f>COUNTIF('[1]PCs e Impresoras'!$E$85:$E$113,D75)</f>
        <v>0</v>
      </c>
      <c r="F75" s="11">
        <f>COUNTIF('[2]PCs e Impresoras'!$E$76:$E$105,D75)</f>
        <v>0</v>
      </c>
      <c r="G75" s="11">
        <f>COUNTIF('[3]PCs e Impresoras'!$E$194:$E$276,D75)</f>
        <v>1</v>
      </c>
      <c r="H75" s="11">
        <f>COUNTIF('[4]PCs e Impresoras'!$E$144:$E$175,D75)</f>
        <v>0</v>
      </c>
      <c r="I75" s="73">
        <f>COUNTIF('[5]PCs e Impresoras'!$E$126:$E$190,D75)</f>
        <v>0</v>
      </c>
      <c r="J75" s="11">
        <f>COUNTIF('[6]PCs e Impresoras'!$E$91:$E$105,D75)</f>
        <v>1</v>
      </c>
      <c r="K75" s="11">
        <f>COUNTIF('[7]PCs e Impresoras'!$E$244:$E$313,D75)</f>
        <v>0</v>
      </c>
      <c r="L75" s="11">
        <f>COUNTIF('[8]PCs e Impresoras'!$E$194:$E$258,D75)</f>
        <v>0</v>
      </c>
      <c r="M75" s="11">
        <f>COUNTIF('[9]PCs e Impresoras'!$E$61:$E$64,D75)</f>
        <v>0</v>
      </c>
      <c r="N75" s="11">
        <f>COUNTIF('[10]PCs e Impresoras'!$E$83:$E$105,D75)</f>
        <v>0</v>
      </c>
      <c r="O75" s="11">
        <f>COUNTIF('[11]PCs e Impresoras'!$E$95:$E$125,D75)</f>
        <v>0</v>
      </c>
      <c r="P75" s="11">
        <f>COUNTIF('[12]PCs e Impresoras'!$E$49:$E$61,D75)</f>
        <v>0</v>
      </c>
      <c r="Q75" s="11">
        <f>COUNTIF('[13]PCs e Impresoras'!$E$26:$E$29,D75)</f>
        <v>0</v>
      </c>
      <c r="R75" s="21">
        <f t="shared" ref="R75" si="41">SUM(E75:Q75)</f>
        <v>2</v>
      </c>
      <c r="S75" s="32">
        <f t="shared" ref="S75" si="42">R75/$R$5</f>
        <v>5.3191489361702126E-3</v>
      </c>
      <c r="T75" s="85"/>
    </row>
    <row r="76" spans="1:20" ht="15.75" x14ac:dyDescent="0.25">
      <c r="B76" s="71" t="s">
        <v>62</v>
      </c>
      <c r="C76" s="71" t="s">
        <v>63</v>
      </c>
      <c r="D76" s="71" t="s">
        <v>72</v>
      </c>
      <c r="E76" s="11">
        <f>COUNTIF('[1]PCs e Impresoras'!$E$85:$E$113,D76)</f>
        <v>0</v>
      </c>
      <c r="F76" s="11">
        <f>COUNTIF('[2]PCs e Impresoras'!$E$76:$E$105,D76)</f>
        <v>4</v>
      </c>
      <c r="G76" s="11">
        <f>COUNTIF('[3]PCs e Impresoras'!$E$194:$E$276,D76)</f>
        <v>13</v>
      </c>
      <c r="H76" s="11">
        <f>COUNTIF('[4]PCs e Impresoras'!$E$144:$E$175,D76)</f>
        <v>0</v>
      </c>
      <c r="I76" s="73">
        <f>COUNTIF('[5]PCs e Impresoras'!$E$126:$E$190,D76)</f>
        <v>9</v>
      </c>
      <c r="J76" s="11">
        <f>COUNTIF('[6]PCs e Impresoras'!$E$91:$E$105,D76)</f>
        <v>1</v>
      </c>
      <c r="K76" s="11">
        <f>COUNTIF('[7]PCs e Impresoras'!$E$244:$E$313,D76)</f>
        <v>1</v>
      </c>
      <c r="L76" s="11">
        <f>COUNTIF('[8]PCs e Impresoras'!$E$194:$E$258,D76)</f>
        <v>0</v>
      </c>
      <c r="M76" s="11">
        <f>COUNTIF('[9]PCs e Impresoras'!$E$61:$E$64,D76)</f>
        <v>0</v>
      </c>
      <c r="N76" s="11">
        <f>COUNTIF('[10]PCs e Impresoras'!$E$83:$E$105,D76)</f>
        <v>0</v>
      </c>
      <c r="O76" s="11">
        <f>COUNTIF('[11]PCs e Impresoras'!$E$95:$E$125,D76)</f>
        <v>4</v>
      </c>
      <c r="P76" s="11">
        <f>COUNTIF('[12]PCs e Impresoras'!$E$49:$E$61,D76)</f>
        <v>0</v>
      </c>
      <c r="Q76" s="11">
        <f>COUNTIF('[13]PCs e Impresoras'!$E$26:$E$29,D76)</f>
        <v>0</v>
      </c>
      <c r="R76" s="21">
        <f t="shared" si="39"/>
        <v>32</v>
      </c>
      <c r="S76" s="32">
        <f t="shared" si="40"/>
        <v>8.5106382978723402E-2</v>
      </c>
    </row>
    <row r="77" spans="1:20" ht="15.75" x14ac:dyDescent="0.25">
      <c r="B77" s="71" t="s">
        <v>62</v>
      </c>
      <c r="C77" s="71" t="s">
        <v>63</v>
      </c>
      <c r="D77" s="71" t="s">
        <v>71</v>
      </c>
      <c r="E77" s="11">
        <f>COUNTIF('[1]PCs e Impresoras'!$E$85:$E$113,D77)</f>
        <v>0</v>
      </c>
      <c r="F77" s="11">
        <f>COUNTIF('[2]PCs e Impresoras'!$E$76:$E$105,D77)</f>
        <v>3</v>
      </c>
      <c r="G77" s="11">
        <f>COUNTIF('[3]PCs e Impresoras'!$E$194:$E$276,D77)</f>
        <v>10</v>
      </c>
      <c r="H77" s="11">
        <f>COUNTIF('[4]PCs e Impresoras'!$E$144:$E$175,D77)</f>
        <v>0</v>
      </c>
      <c r="I77" s="73">
        <f>COUNTIF('[5]PCs e Impresoras'!$E$126:$E$190,D77)</f>
        <v>1</v>
      </c>
      <c r="J77" s="11">
        <f>COUNTIF('[6]PCs e Impresoras'!$E$91:$E$105,D77)</f>
        <v>0</v>
      </c>
      <c r="K77" s="11">
        <f>COUNTIF('[7]PCs e Impresoras'!$E$244:$E$313,D77)</f>
        <v>0</v>
      </c>
      <c r="L77" s="11">
        <f>COUNTIF('[8]PCs e Impresoras'!$E$194:$E$258,D77)</f>
        <v>0</v>
      </c>
      <c r="M77" s="11">
        <f>COUNTIF('[9]PCs e Impresoras'!$E$61:$E$64,D77)</f>
        <v>0</v>
      </c>
      <c r="N77" s="11">
        <f>COUNTIF('[10]PCs e Impresoras'!$E$83:$E$105,D77)</f>
        <v>0</v>
      </c>
      <c r="O77" s="11">
        <f>COUNTIF('[11]PCs e Impresoras'!$E$95:$E$125,D77)</f>
        <v>3</v>
      </c>
      <c r="P77" s="11">
        <f>COUNTIF('[12]PCs e Impresoras'!$E$49:$E$61,D77)</f>
        <v>0</v>
      </c>
      <c r="Q77" s="11">
        <f>COUNTIF('[13]PCs e Impresoras'!$E$26:$E$29,D77)</f>
        <v>0</v>
      </c>
      <c r="R77" s="21">
        <f t="shared" ref="R77" si="43">SUM(E77:Q77)</f>
        <v>17</v>
      </c>
      <c r="S77" s="32">
        <f t="shared" ref="S77" si="44">R77/$R$5</f>
        <v>4.5212765957446811E-2</v>
      </c>
    </row>
    <row r="78" spans="1:20" ht="16.5" thickBot="1" x14ac:dyDescent="0.3">
      <c r="A78" s="84">
        <f>COUNTA(D6:D78)</f>
        <v>73</v>
      </c>
      <c r="B78" s="72" t="s">
        <v>62</v>
      </c>
      <c r="C78" s="72" t="s">
        <v>63</v>
      </c>
      <c r="D78" s="72" t="s">
        <v>185</v>
      </c>
      <c r="E78" s="12">
        <f>COUNTIF('[1]PCs e Impresoras'!$E$85:$E$113,D78)</f>
        <v>0</v>
      </c>
      <c r="F78" s="12">
        <f>COUNTIF('[2]PCs e Impresoras'!$E$76:$E$105,D78)</f>
        <v>0</v>
      </c>
      <c r="G78" s="12">
        <f>COUNTIF('[3]PCs e Impresoras'!$E$194:$E$276,D78)</f>
        <v>0</v>
      </c>
      <c r="H78" s="12">
        <f>COUNTIF('[4]PCs e Impresoras'!$E$144:$E$175,D78)</f>
        <v>0</v>
      </c>
      <c r="I78" s="72">
        <f>COUNTIF('[5]PCs e Impresoras'!$E$126:$E$190,D78)</f>
        <v>0</v>
      </c>
      <c r="J78" s="12">
        <f>COUNTIF('[6]PCs e Impresoras'!$E$91:$E$105,D78)</f>
        <v>0</v>
      </c>
      <c r="K78" s="12">
        <f>COUNTIF('[7]PCs e Impresoras'!$E$244:$E$313,D78)</f>
        <v>1</v>
      </c>
      <c r="L78" s="12">
        <f>COUNTIF('[8]PCs e Impresoras'!$E$194:$E$258,D78)</f>
        <v>0</v>
      </c>
      <c r="M78" s="12">
        <f>COUNTIF('[9]PCs e Impresoras'!$E$61:$E$64,D78)</f>
        <v>0</v>
      </c>
      <c r="N78" s="12">
        <f>COUNTIF('[10]PCs e Impresoras'!$E$83:$E$105,D78)</f>
        <v>0</v>
      </c>
      <c r="O78" s="12">
        <f>COUNTIF('[11]PCs e Impresoras'!$E$95:$E$125,D78)</f>
        <v>0</v>
      </c>
      <c r="P78" s="12">
        <f>COUNTIF('[12]PCs e Impresoras'!$E$49:$E$61,D78)</f>
        <v>0</v>
      </c>
      <c r="Q78" s="12">
        <f>COUNTIF('[13]PCs e Impresoras'!$E$26:$E$29,D78)</f>
        <v>0</v>
      </c>
      <c r="R78" s="69">
        <f t="shared" si="39"/>
        <v>1</v>
      </c>
      <c r="S78" s="70">
        <f t="shared" si="40"/>
        <v>2.6595744680851063E-3</v>
      </c>
    </row>
  </sheetData>
  <sortState ref="U26:V34">
    <sortCondition descending="1" ref="V26:V34"/>
  </sortState>
  <mergeCells count="9">
    <mergeCell ref="U35:V35"/>
    <mergeCell ref="R1:S1"/>
    <mergeCell ref="B2:S2"/>
    <mergeCell ref="U34:V34"/>
    <mergeCell ref="U16:V16"/>
    <mergeCell ref="U5:V5"/>
    <mergeCell ref="U23:V23"/>
    <mergeCell ref="U14:V14"/>
    <mergeCell ref="U21:V21"/>
  </mergeCells>
  <phoneticPr fontId="8" type="noConversion"/>
  <printOptions horizontalCentered="1" verticalCentered="1"/>
  <pageMargins left="0" right="0" top="0.39370078740157483" bottom="0.39370078740157483" header="0" footer="0"/>
  <pageSetup scale="50" orientation="landscape" r:id="rId1"/>
  <headerFooter alignWithMargins="0"/>
  <ignoredErrors>
    <ignoredError sqref="Q79 R34 R41 R32 R47 R72 R56 R30 R18 O79 R28 R54 R8:R9 R49 R75 R39 R77 H57" formula="1"/>
    <ignoredError sqref="S59 R33:S33 R36:S38 T55:T56 T73 R78:S78 R57:S58 R31:S31 R55:S55 R29:S29 R20:S20 R23:S27 T31:T39 T47 R43:S46 R65:S71 T64:T71 R73:S74 T42:T45 T61:T62 R61:S63 R53:S53 T49:T51 R76:S76 R50:S51 T58:T59" evalError="1"/>
    <ignoredError sqref="R59" evalError="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workbookViewId="0">
      <selection activeCell="D48" sqref="D48"/>
    </sheetView>
  </sheetViews>
  <sheetFormatPr baseColWidth="10" defaultRowHeight="12.75" x14ac:dyDescent="0.2"/>
  <cols>
    <col min="1" max="1" width="3" style="1" bestFit="1" customWidth="1"/>
    <col min="2" max="2" width="9.28515625" style="1" bestFit="1" customWidth="1"/>
    <col min="3" max="3" width="8" style="1" bestFit="1" customWidth="1"/>
    <col min="4" max="4" width="10.140625" style="1" bestFit="1" customWidth="1"/>
    <col min="5" max="5" width="5.85546875" style="1" bestFit="1" customWidth="1"/>
    <col min="6" max="7" width="5.5703125" style="1" bestFit="1" customWidth="1"/>
    <col min="8" max="8" width="5.7109375" style="1" bestFit="1" customWidth="1"/>
    <col min="9" max="9" width="5.42578125" style="1" bestFit="1" customWidth="1"/>
    <col min="10" max="10" width="4.85546875" style="1" bestFit="1" customWidth="1"/>
    <col min="11" max="11" width="5.7109375" style="1" bestFit="1" customWidth="1"/>
    <col min="12" max="12" width="6.140625" style="1" bestFit="1" customWidth="1"/>
    <col min="13" max="13" width="5.140625" style="1" bestFit="1" customWidth="1"/>
    <col min="14" max="14" width="5.140625" style="3" bestFit="1" customWidth="1"/>
    <col min="15" max="15" width="5.85546875" style="3" bestFit="1" customWidth="1"/>
    <col min="16" max="16" width="5.7109375" style="3" bestFit="1" customWidth="1"/>
    <col min="17" max="17" width="5" style="3" bestFit="1" customWidth="1"/>
    <col min="18" max="18" width="5.5703125" style="3" bestFit="1" customWidth="1"/>
    <col min="19" max="19" width="5.42578125" style="3" bestFit="1" customWidth="1"/>
    <col min="20" max="20" width="8.140625" style="1" bestFit="1" customWidth="1"/>
    <col min="21" max="21" width="10.5703125" style="4" bestFit="1" customWidth="1"/>
    <col min="22" max="16384" width="11.42578125" style="1"/>
  </cols>
  <sheetData>
    <row r="1" spans="1:21" x14ac:dyDescent="0.2">
      <c r="I1" s="2"/>
      <c r="J1" s="2"/>
      <c r="N1" s="1"/>
      <c r="O1" s="1"/>
      <c r="T1" s="134">
        <f>'Plumrose Group'!P1</f>
        <v>42039</v>
      </c>
      <c r="U1" s="134"/>
    </row>
    <row r="2" spans="1:21" ht="15.75" x14ac:dyDescent="0.25">
      <c r="B2" s="133" t="str">
        <f>'Plumrose Group'!B2</f>
        <v>Plataforma Tecnológica Plumrose Group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</row>
    <row r="3" spans="1:21" ht="16.5" thickBot="1" x14ac:dyDescent="0.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00"/>
      <c r="Q3" s="100"/>
      <c r="R3" s="115"/>
      <c r="S3" s="94"/>
    </row>
    <row r="4" spans="1:21" ht="16.5" thickBot="1" x14ac:dyDescent="0.3">
      <c r="A4" s="94"/>
      <c r="B4" s="94"/>
      <c r="C4" s="94"/>
      <c r="D4" s="94"/>
      <c r="E4" s="61" t="s">
        <v>118</v>
      </c>
      <c r="F4" s="61" t="s">
        <v>119</v>
      </c>
      <c r="G4" s="61" t="s">
        <v>120</v>
      </c>
      <c r="H4" s="61" t="s">
        <v>121</v>
      </c>
      <c r="I4" s="61" t="s">
        <v>122</v>
      </c>
      <c r="J4" s="62" t="s">
        <v>123</v>
      </c>
      <c r="K4" s="62" t="s">
        <v>124</v>
      </c>
      <c r="L4" s="62" t="s">
        <v>125</v>
      </c>
      <c r="M4" s="62" t="s">
        <v>126</v>
      </c>
      <c r="N4" s="62" t="s">
        <v>127</v>
      </c>
      <c r="O4" s="62" t="s">
        <v>128</v>
      </c>
      <c r="P4" s="62" t="s">
        <v>129</v>
      </c>
      <c r="Q4" s="62" t="s">
        <v>147</v>
      </c>
      <c r="R4" s="62" t="s">
        <v>148</v>
      </c>
      <c r="S4" s="62" t="s">
        <v>163</v>
      </c>
      <c r="T4" s="62" t="s">
        <v>140</v>
      </c>
      <c r="U4" s="62" t="s">
        <v>12</v>
      </c>
    </row>
    <row r="5" spans="1:21" ht="16.5" thickBot="1" x14ac:dyDescent="0.3">
      <c r="B5" s="13" t="s">
        <v>51</v>
      </c>
      <c r="C5" s="13" t="s">
        <v>50</v>
      </c>
      <c r="D5" s="13" t="s">
        <v>42</v>
      </c>
      <c r="E5" s="13" t="e">
        <f t="shared" ref="E5:U5" si="0">SUM(E6:E78)</f>
        <v>#VALUE!</v>
      </c>
      <c r="F5" s="13" t="e">
        <f t="shared" si="0"/>
        <v>#VALUE!</v>
      </c>
      <c r="G5" s="13" t="e">
        <f t="shared" si="0"/>
        <v>#VALUE!</v>
      </c>
      <c r="H5" s="13" t="e">
        <f t="shared" si="0"/>
        <v>#VALUE!</v>
      </c>
      <c r="I5" s="13" t="e">
        <f t="shared" si="0"/>
        <v>#VALUE!</v>
      </c>
      <c r="J5" s="13" t="e">
        <f t="shared" si="0"/>
        <v>#VALUE!</v>
      </c>
      <c r="K5" s="13" t="e">
        <f t="shared" si="0"/>
        <v>#VALUE!</v>
      </c>
      <c r="L5" s="13" t="e">
        <f t="shared" si="0"/>
        <v>#VALUE!</v>
      </c>
      <c r="M5" s="13" t="e">
        <f t="shared" si="0"/>
        <v>#VALUE!</v>
      </c>
      <c r="N5" s="13" t="e">
        <f t="shared" si="0"/>
        <v>#VALUE!</v>
      </c>
      <c r="O5" s="13" t="e">
        <f t="shared" si="0"/>
        <v>#VALUE!</v>
      </c>
      <c r="P5" s="13" t="e">
        <f t="shared" si="0"/>
        <v>#VALUE!</v>
      </c>
      <c r="Q5" s="13" t="e">
        <f t="shared" si="0"/>
        <v>#VALUE!</v>
      </c>
      <c r="R5" s="13" t="e">
        <f t="shared" si="0"/>
        <v>#VALUE!</v>
      </c>
      <c r="S5" s="13" t="e">
        <f t="shared" si="0"/>
        <v>#VALUE!</v>
      </c>
      <c r="T5" s="7" t="e">
        <f t="shared" si="0"/>
        <v>#VALUE!</v>
      </c>
      <c r="U5" s="31" t="e">
        <f t="shared" si="0"/>
        <v>#VALUE!</v>
      </c>
    </row>
    <row r="6" spans="1:21" ht="15.75" x14ac:dyDescent="0.25">
      <c r="B6" s="71" t="s">
        <v>52</v>
      </c>
      <c r="C6" s="71" t="s">
        <v>48</v>
      </c>
      <c r="D6" s="71">
        <v>100</v>
      </c>
      <c r="E6" s="11" t="e">
        <f>COUNTIFS('[13]PCs e Impresoras'!$E$26:$E$29,D6,'[13]PCs e Impresoras'!$F$26:$F$29,"PCG*")+COUNTIFS('[12]PCs e Impresoras'!$E$49:$E$61,D6,'[12]PCs e Impresoras'!$F$49:$F$61,"PCG*")+COUNTIFS('[11]PCs e Impresoras'!$E$95:$E$125,D6,'[11]PCs e Impresoras'!$F$95:$F$125,"PCG*")+COUNTIFS('[10]PCs e Impresoras'!$E$83:$E$104,D6,'[10]PCs e Impresoras'!$F$83:$F$104,"PCG*")+COUNTIFS('[9]PCs e Impresoras'!$E$61:$E$64,D6,'[9]PCs e Impresoras'!$F$61:$F$64,"PCG*")+COUNTIFS('[8]PCs e Impresoras'!$E$194:$E$258,D6,'[8]PCs e Impresoras'!$F$194:$F$258,"PCG*")+COUNTIFS('[7]PCs e Impresoras'!$E$244:$E$313,D6,'[7]PCs e Impresoras'!$F$244:$F$313,"PCG*")+COUNTIFS('[6]PCs e Impresoras'!$E$91:$E$105,D6,'[6]PCs e Impresoras'!$F$91:$F$105,"PCG*")+COUNTIFS('[5]PCs e Impresoras'!$E$126:$E$190,D6,'[5]PCs e Impresoras'!$F$126:$F$190,"PCG*")+COUNTIFS('[4]PCs e Impresoras'!$E$144:$E$175,D6,'[4]PCs e Impresoras'!$F$144:$F$175,"PCG*")+COUNTIFS('[3]PCs e Impresoras'!$E$194:$E$275,D6,'[3]PCs e Impresoras'!$F$194:$F$275,"PCG*")+COUNTIFS('[2]PCs e Impresoras'!$E$76:$E$105,D6,'[2]PCs e Impresoras'!$F$76:$F$105,"PCG*")+COUNTIFS('[1]PCs e Impresoras'!$E$85:$E$113,D6,'[1]PCs e Impresoras'!$F$85:$F$113,"PCG*")</f>
        <v>#VALUE!</v>
      </c>
      <c r="F6" s="11" t="e">
        <f>COUNTIFS('[13]PCs e Impresoras'!$E$26:$E$29,D6,'[13]PCs e Impresoras'!$F$26:$F$29,"PCS*")+COUNTIFS('[12]PCs e Impresoras'!$E$49:$E$61,D6,'[12]PCs e Impresoras'!$F$49:$F$61,"PCS*")+COUNTIFS('[11]PCs e Impresoras'!$E$95:$E$125,D6,'[11]PCs e Impresoras'!$F$95:$F$125,"PCS*")+COUNTIFS('[10]PCs e Impresoras'!$E$83:$E$104,D6,'[10]PCs e Impresoras'!$F$83:$F$104,"PCS*")+COUNTIFS('[9]PCs e Impresoras'!$E$61:$E$64,D6,'[9]PCs e Impresoras'!$F$61:$F$64,"PCS*")+COUNTIFS('[8]PCs e Impresoras'!$E$194:$E$258,D6,'[8]PCs e Impresoras'!$F$194:$F$258,"PCS*")+COUNTIFS('[7]PCs e Impresoras'!$E$244:$E$313,D6,'[7]PCs e Impresoras'!$F$244:$F$313,"PCS*")+COUNTIFS('[6]PCs e Impresoras'!$E$91:$E$105,D6,'[6]PCs e Impresoras'!$F$91:$F$105,"PCS*")+COUNTIFS('[5]PCs e Impresoras'!$E$126:$E$190,D6,'[5]PCs e Impresoras'!$F$126:$F$190,"PCS*")+COUNTIFS('[4]PCs e Impresoras'!$E$144:$E$175,D6,'[4]PCs e Impresoras'!$F$144:$F$175,"PCS*")+COUNTIFS('[3]PCs e Impresoras'!$E$194:$E$275,D6,'[3]PCs e Impresoras'!$F$194:$F$275,"PCS*")+COUNTIFS('[2]PCs e Impresoras'!$E$76:$E$105,D6,'[2]PCs e Impresoras'!$F$76:$F$105,"PCS*")+COUNTIFS('[1]PCs e Impresoras'!$E$85:$E$113,D6,'[1]PCs e Impresoras'!$F$85:$F$113,"PCS*")</f>
        <v>#VALUE!</v>
      </c>
      <c r="G6" s="11" t="e">
        <f>COUNTIFS('[13]PCs e Impresoras'!$E$26:$E$29,D6,'[13]PCs e Impresoras'!$F$26:$F$29,"PMT*")+COUNTIFS('[12]PCs e Impresoras'!$E$49:$E$61,D6,'[12]PCs e Impresoras'!$F$49:$F$61,"PMT*")+COUNTIFS('[11]PCs e Impresoras'!$E$95:$E$125,D6,'[11]PCs e Impresoras'!$F$95:$F$125,"PMT*")+COUNTIFS('[10]PCs e Impresoras'!$E$83:$E$104,D6,'[10]PCs e Impresoras'!$F$83:$F$104,"PMT*")+COUNTIFS('[9]PCs e Impresoras'!$E$61:$E$64,D6,'[9]PCs e Impresoras'!$F$61:$F$64,"PMT*")+COUNTIFS('[8]PCs e Impresoras'!$E$194:$E$258,D6,'[8]PCs e Impresoras'!$F$194:$F$258,"PMT*")+COUNTIFS('[7]PCs e Impresoras'!$E$244:$E$313,D6,'[7]PCs e Impresoras'!$F$244:$F$313,"PMT*")+COUNTIFS('[6]PCs e Impresoras'!$E$91:$E$105,D6,'[6]PCs e Impresoras'!$F$91:$F$105,"PMT*")+COUNTIFS('[5]PCs e Impresoras'!$E$126:$E$190,D6,'[5]PCs e Impresoras'!$F$126:$F$190,"PMT*")+COUNTIFS('[4]PCs e Impresoras'!$E$144:$E$175,D6,'[4]PCs e Impresoras'!$F$144:$F$175,"PMT*")+COUNTIFS('[3]PCs e Impresoras'!$E$194:$E$275,D6,'[3]PCs e Impresoras'!$F$194:$F$275,"PMT*")+COUNTIFS('[2]PCs e Impresoras'!$E$76:$E$105,D6,'[2]PCs e Impresoras'!$F$76:$F$105,"PMT*")+COUNTIFS('[1]PCs e Impresoras'!$E$85:$E$113,D6,'[1]PCs e Impresoras'!$F$85:$F$113,"PMT*")</f>
        <v>#VALUE!</v>
      </c>
      <c r="H6" s="11" t="e">
        <f>COUNTIFS('[13]PCs e Impresoras'!$E$26:$E$29,D6,'[13]PCs e Impresoras'!$F$26:$F$29,"PCB*")+COUNTIFS('[12]PCs e Impresoras'!$E$49:$E$61,D6,'[12]PCs e Impresoras'!$F$49:$F$61,"PCB*")+COUNTIFS('[11]PCs e Impresoras'!$E$95:$E$125,D6,'[11]PCs e Impresoras'!$F$95:$F$125,"PCB*")+COUNTIFS('[10]PCs e Impresoras'!$E$83:$E$104,D6,'[10]PCs e Impresoras'!$F$83:$F$104,"PCB*")+COUNTIFS('[9]PCs e Impresoras'!$E$61:$E$64,D6,'[9]PCs e Impresoras'!$F$61:$F$64,"PCB*")+COUNTIFS('[8]PCs e Impresoras'!$E$194:$E$258,D6,'[8]PCs e Impresoras'!$F$194:$F$258,"PCB*")+COUNTIFS('[7]PCs e Impresoras'!$E$244:$E$313,D6,'[7]PCs e Impresoras'!$F$244:$F$313,"PCB*")+COUNTIFS('[6]PCs e Impresoras'!$E$91:$E$105,D6,'[6]PCs e Impresoras'!$F$91:$F$105,"PCB*")+COUNTIFS('[5]PCs e Impresoras'!$E$126:$E$190,D6,'[5]PCs e Impresoras'!$F$126:$F$190,"PCB*")+COUNTIFS('[4]PCs e Impresoras'!$E$144:$E$175,D6,'[4]PCs e Impresoras'!$F$144:$F$175,"PCB*")+COUNTIFS('[3]PCs e Impresoras'!$E$194:$E$275,D6,'[3]PCs e Impresoras'!$F$194:$F$275,"PCB*")+COUNTIFS('[2]PCs e Impresoras'!$E$76:$E$105,D6,'[2]PCs e Impresoras'!$F$76:$F$105,"PCB*")+COUNTIFS('[1]PCs e Impresoras'!$E$85:$E$113,D6,'[1]PCs e Impresoras'!$F$85:$F$113,"PCB*")</f>
        <v>#VALUE!</v>
      </c>
      <c r="I6" s="11" t="e">
        <f>COUNTIFS('[13]PCs e Impresoras'!$E$26:$E$29,D6,'[13]PCs e Impresoras'!$F$26:$F$29,"PBA*")+COUNTIFS('[12]PCs e Impresoras'!$E$49:$E$61,D6,'[12]PCs e Impresoras'!$F$49:$F$61,"PBA*")+COUNTIFS('[11]PCs e Impresoras'!$E$95:$E$125,D6,'[11]PCs e Impresoras'!$F$95:$F$125,"PBA*")+COUNTIFS('[10]PCs e Impresoras'!$E$83:$E$104,D6,'[10]PCs e Impresoras'!$F$83:$F$104,"PBA*")+COUNTIFS('[9]PCs e Impresoras'!$E$61:$E$64,D6,'[9]PCs e Impresoras'!$F$61:$F$64,"PBA*")+COUNTIFS('[8]PCs e Impresoras'!$E$194:$E$258,D6,'[8]PCs e Impresoras'!$F$194:$F$258,"PBA*")+COUNTIFS('[7]PCs e Impresoras'!$E$244:$E$313,D6,'[7]PCs e Impresoras'!$F$244:$F$313,"PBA*")+COUNTIFS('[6]PCs e Impresoras'!$E$91:$E$105,D6,'[6]PCs e Impresoras'!$F$91:$F$105,"PBA*")+COUNTIFS('[5]PCs e Impresoras'!$E$126:$E$190,D6,'[5]PCs e Impresoras'!$F$126:$F$190,"PBA*")+COUNTIFS('[4]PCs e Impresoras'!$E$144:$E$175,D6,'[4]PCs e Impresoras'!$F$144:$F$175,"PBA*")+COUNTIFS('[3]PCs e Impresoras'!$E$194:$E$275,D6,'[3]PCs e Impresoras'!$F$194:$F$275,"PBA*")+COUNTIFS('[2]PCs e Impresoras'!$E$76:$E$105,D6,'[2]PCs e Impresoras'!$F$76:$F$105,"PBA*")+COUNTIFS('[1]PCs e Impresoras'!$E$85:$E$113,D6,'[1]PCs e Impresoras'!$F$85:$F$113,"PBA*")</f>
        <v>#VALUE!</v>
      </c>
      <c r="J6" s="11" t="e">
        <f>COUNTIFS('[13]PCs e Impresoras'!$E$26:$E$29,D6,'[13]PCs e Impresoras'!$F$26:$F$29,"PVL*")+COUNTIFS('[12]PCs e Impresoras'!$E$49:$E$61,D6,'[12]PCs e Impresoras'!$F$49:$F$61,"PVL*")+COUNTIFS('[11]PCs e Impresoras'!$E$95:$E$125,D6,'[11]PCs e Impresoras'!$F$95:$F$125,"PVL*")+COUNTIFS('[10]PCs e Impresoras'!$E$83:$E$104,D6,'[10]PCs e Impresoras'!$F$83:$F$104,"PVL*")+COUNTIFS('[9]PCs e Impresoras'!$E$61:$E$64,D6,'[9]PCs e Impresoras'!$F$61:$F$64,"PVL*")+COUNTIFS('[8]PCs e Impresoras'!$E$194:$E$258,D6,'[8]PCs e Impresoras'!$F$194:$F$258,"PVL*")+COUNTIFS('[7]PCs e Impresoras'!$E$244:$E$313,D6,'[7]PCs e Impresoras'!$F$244:$F$313,"PVL*")+COUNTIFS('[6]PCs e Impresoras'!$E$91:$E$105,D6,'[6]PCs e Impresoras'!$F$91:$F$105,"PVL*")+COUNTIFS('[5]PCs e Impresoras'!$E$126:$E$190,D6,'[5]PCs e Impresoras'!$F$126:$F$190,"PVL*")+COUNTIFS('[4]PCs e Impresoras'!$E$144:$E$175,D6,'[4]PCs e Impresoras'!$F$144:$F$175,"PVL*")+COUNTIFS('[3]PCs e Impresoras'!$E$194:$E$275,D6,'[3]PCs e Impresoras'!$F$194:$F$275,"PVL*")+COUNTIFS('[2]PCs e Impresoras'!$E$76:$E$105,D6,'[2]PCs e Impresoras'!$F$76:$F$105,"PVL*")+COUNTIFS('[1]PCs e Impresoras'!$E$85:$E$113,D6,'[1]PCs e Impresoras'!$F$85:$F$113,"PVL*")</f>
        <v>#VALUE!</v>
      </c>
      <c r="K6" s="11" t="e">
        <f>COUNTIFS('[13]PCs e Impresoras'!$E$26:$E$29,D6,'[13]PCs e Impresoras'!$F$26:$F$29,"PBQ*")+COUNTIFS('[12]PCs e Impresoras'!$E$49:$E$61,D6,'[12]PCs e Impresoras'!$F$49:$F$61,"PBQ*")+COUNTIFS('[11]PCs e Impresoras'!$E$95:$E$125,D6,'[11]PCs e Impresoras'!$F$95:$F$125,"PBQ*")+COUNTIFS('[10]PCs e Impresoras'!$E$83:$E$104,D6,'[10]PCs e Impresoras'!$F$83:$F$104,"PBQ*")+COUNTIFS('[9]PCs e Impresoras'!$E$61:$E$64,D6,'[9]PCs e Impresoras'!$F$61:$F$64,"PBQ*")+COUNTIFS('[8]PCs e Impresoras'!$E$194:$E$258,D6,'[8]PCs e Impresoras'!$F$194:$F$258,"PBQ*")+COUNTIFS('[7]PCs e Impresoras'!$E$244:$E$313,D6,'[7]PCs e Impresoras'!$F$244:$F$313,"PBQ*")+COUNTIFS('[6]PCs e Impresoras'!$E$91:$E$105,D6,'[6]PCs e Impresoras'!$F$91:$F$105,"PBQ*")+COUNTIFS('[5]PCs e Impresoras'!$E$126:$E$190,D6,'[5]PCs e Impresoras'!$F$126:$F$190,"PBQ*")+COUNTIFS('[4]PCs e Impresoras'!$E$144:$E$175,D6,'[4]PCs e Impresoras'!$F$144:$F$175,"PBQ*")+COUNTIFS('[3]PCs e Impresoras'!$E$194:$E$275,D6,'[3]PCs e Impresoras'!$F$194:$F$275,"PBQ*")+COUNTIFS('[2]PCs e Impresoras'!$E$76:$E$105,D6,'[2]PCs e Impresoras'!$F$76:$F$105,"PBQ*")+COUNTIFS('[1]PCs e Impresoras'!$E$85:$E$113,D6,'[1]PCs e Impresoras'!$F$85:$F$113,"PBQ*")</f>
        <v>#VALUE!</v>
      </c>
      <c r="L6" s="11" t="e">
        <f>COUNTIFS('[13]PCs e Impresoras'!$E$26:$E$29,D6,'[13]PCs e Impresoras'!$F$26:$F$29,"PMB*")+COUNTIFS('[12]PCs e Impresoras'!$E$49:$E$61,D6,'[12]PCs e Impresoras'!$F$49:$F$61,"PMB*")+COUNTIFS('[11]PCs e Impresoras'!$E$95:$E$125,D6,'[11]PCs e Impresoras'!$F$95:$F$125,"PMB*")+COUNTIFS('[10]PCs e Impresoras'!$E$83:$E$104,D6,'[10]PCs e Impresoras'!$F$83:$F$104,"PMB*")+COUNTIFS('[9]PCs e Impresoras'!$E$61:$E$64,D6,'[9]PCs e Impresoras'!$F$61:$F$64,"PMB*")+COUNTIFS('[8]PCs e Impresoras'!$E$194:$E$258,D6,'[8]PCs e Impresoras'!$F$194:$F$258,"PMB*")+COUNTIFS('[7]PCs e Impresoras'!$E$244:$E$313,D6,'[7]PCs e Impresoras'!$F$244:$F$313,"PMB*")+COUNTIFS('[6]PCs e Impresoras'!$E$91:$E$105,D6,'[6]PCs e Impresoras'!$F$91:$F$105,"PMB*")+COUNTIFS('[5]PCs e Impresoras'!$E$126:$E$190,D6,'[5]PCs e Impresoras'!$F$126:$F$190,"PMB*")+COUNTIFS('[4]PCs e Impresoras'!$E$144:$E$175,D6,'[4]PCs e Impresoras'!$F$144:$F$175,"PMB*")+COUNTIFS('[3]PCs e Impresoras'!$E$194:$E$275,D6,'[3]PCs e Impresoras'!$F$194:$F$275,"PMB*")+COUNTIFS('[2]PCs e Impresoras'!$E$76:$E$105,D6,'[2]PCs e Impresoras'!$F$76:$F$105,"PMB*")+COUNTIFS('[1]PCs e Impresoras'!$E$85:$E$113,D6,'[1]PCs e Impresoras'!$F$85:$F$113,"PMB*")</f>
        <v>#VALUE!</v>
      </c>
      <c r="M6" s="11" t="e">
        <f>COUNTIFS('[13]PCs e Impresoras'!$E$26:$E$29,D6,'[13]PCs e Impresoras'!$F$26:$F$29,"PBJ*")+COUNTIFS('[12]PCs e Impresoras'!$E$49:$E$61,D6,'[12]PCs e Impresoras'!$F$49:$F$61,"PBJ*")+COUNTIFS('[11]PCs e Impresoras'!$E$95:$E$125,D6,'[11]PCs e Impresoras'!$F$95:$F$125,"PBJ*")+COUNTIFS('[10]PCs e Impresoras'!$E$83:$E$104,D6,'[10]PCs e Impresoras'!$F$83:$F$104,"PBJ*")+COUNTIFS('[9]PCs e Impresoras'!$E$61:$E$64,D6,'[9]PCs e Impresoras'!$F$61:$F$64,"PBJ*")+COUNTIFS('[8]PCs e Impresoras'!$E$194:$E$258,D6,'[8]PCs e Impresoras'!$F$194:$F$258,"PBJ*")+COUNTIFS('[7]PCs e Impresoras'!$E$244:$E$313,D6,'[7]PCs e Impresoras'!$F$244:$F$313,"PBJ*")+COUNTIFS('[6]PCs e Impresoras'!$E$91:$E$105,D6,'[6]PCs e Impresoras'!$F$91:$F$105,"PBJ*")+COUNTIFS('[5]PCs e Impresoras'!$E$126:$E$190,D6,'[5]PCs e Impresoras'!$F$126:$F$190,"PBJ*")+COUNTIFS('[4]PCs e Impresoras'!$E$144:$E$175,D6,'[4]PCs e Impresoras'!$F$144:$F$175,"PBJ*")+COUNTIFS('[3]PCs e Impresoras'!$E$194:$E$275,D6,'[3]PCs e Impresoras'!$F$194:$F$275,"PBJ*")+COUNTIFS('[2]PCs e Impresoras'!$E$76:$E$105,D6,'[2]PCs e Impresoras'!$F$76:$F$105,"PBJ*")+COUNTIFS('[1]PCs e Impresoras'!$E$85:$E$113,D6,'[1]PCs e Impresoras'!$F$85:$F$113,"PBJ*")</f>
        <v>#VALUE!</v>
      </c>
      <c r="N6" s="11" t="e">
        <f>COUNTIFS('[13]PCs e Impresoras'!$E$26:$E$29,D6,'[13]PCs e Impresoras'!$F$26:$F$29,"PCL*")+COUNTIFS('[12]PCs e Impresoras'!$E$49:$E$61,D6,'[12]PCs e Impresoras'!$F$49:$F$61,"PCL*")+COUNTIFS('[11]PCs e Impresoras'!$E$95:$E$125,D6,'[11]PCs e Impresoras'!$F$95:$F$125,"PCL*")+COUNTIFS('[10]PCs e Impresoras'!$E$83:$E$104,D6,'[10]PCs e Impresoras'!$F$83:$F$104,"PCL*")+COUNTIFS('[9]PCs e Impresoras'!$E$61:$E$64,D6,'[9]PCs e Impresoras'!$F$61:$F$64,"PCL*")+COUNTIFS('[8]PCs e Impresoras'!$E$194:$E$258,D6,'[8]PCs e Impresoras'!$F$194:$F$258,"PCL*")+COUNTIFS('[7]PCs e Impresoras'!$E$244:$E$313,D6,'[7]PCs e Impresoras'!$F$244:$F$313,"PCL*")+COUNTIFS('[6]PCs e Impresoras'!$E$91:$E$105,D6,'[6]PCs e Impresoras'!$F$91:$F$105,"PCL*")+COUNTIFS('[5]PCs e Impresoras'!$E$126:$E$190,D6,'[5]PCs e Impresoras'!$F$126:$F$190,"PCL*")+COUNTIFS('[4]PCs e Impresoras'!$E$144:$E$175,D6,'[4]PCs e Impresoras'!$F$144:$F$175,"PCL*")+COUNTIFS('[3]PCs e Impresoras'!$E$194:$E$275,D6,'[3]PCs e Impresoras'!$F$194:$F$275,"PCL*")+COUNTIFS('[2]PCs e Impresoras'!$E$76:$E$105,D6,'[2]PCs e Impresoras'!$F$76:$F$105,"PCL*")+COUNTIFS('[1]PCs e Impresoras'!$E$85:$E$113,D6,'[1]PCs e Impresoras'!$F$85:$F$113,"PCL*")</f>
        <v>#VALUE!</v>
      </c>
      <c r="O6" s="11" t="e">
        <f>COUNTIFS('[13]PCs e Impresoras'!$E$26:$E$29,D6,'[13]PCs e Impresoras'!$F$26:$F$29,"PQB*")+COUNTIFS('[12]PCs e Impresoras'!$E$49:$E$61,D6,'[12]PCs e Impresoras'!$F$49:$F$61,"PQB*")+COUNTIFS('[11]PCs e Impresoras'!$E$95:$E$125,D6,'[11]PCs e Impresoras'!$F$95:$F$125,"PQB*")+COUNTIFS('[10]PCs e Impresoras'!$E$83:$E$104,D6,'[10]PCs e Impresoras'!$F$83:$F$104,"PQB*")+COUNTIFS('[9]PCs e Impresoras'!$E$61:$E$64,D6,'[9]PCs e Impresoras'!$F$61:$F$64,"PQB*")+COUNTIFS('[8]PCs e Impresoras'!$E$194:$E$258,D6,'[8]PCs e Impresoras'!$F$194:$F$258,"PQB*")+COUNTIFS('[7]PCs e Impresoras'!$E$244:$E$313,D6,'[7]PCs e Impresoras'!$F$244:$F$313,"PQB*")+COUNTIFS('[6]PCs e Impresoras'!$E$91:$E$105,D6,'[6]PCs e Impresoras'!$F$91:$F$105,"PQB*")+COUNTIFS('[5]PCs e Impresoras'!$E$126:$E$190,D6,'[5]PCs e Impresoras'!$F$126:$F$190,"PQB*")+COUNTIFS('[4]PCs e Impresoras'!$E$144:$E$175,D6,'[4]PCs e Impresoras'!$F$144:$F$175,"PQB*")+COUNTIFS('[3]PCs e Impresoras'!$E$194:$E$275,D6,'[3]PCs e Impresoras'!$F$194:$F$275,"PQB*")+COUNTIFS('[2]PCs e Impresoras'!$E$76:$E$105,D6,'[2]PCs e Impresoras'!$F$76:$F$105,"PQB*")+COUNTIFS('[1]PCs e Impresoras'!$E$85:$E$113,D6,'[1]PCs e Impresoras'!$F$85:$F$113,"PQB*")</f>
        <v>#VALUE!</v>
      </c>
      <c r="P6" s="11" t="e">
        <f>COUNTIFS('[13]PCs e Impresoras'!$E$26:$E$29,D6,'[13]PCs e Impresoras'!$F$26:$F$29,"PPO*")+COUNTIFS('[12]PCs e Impresoras'!$E$49:$E$61,D6,'[12]PCs e Impresoras'!$F$49:$F$61,"PPO*")+COUNTIFS('[11]PCs e Impresoras'!$E$95:$E$125,D6,'[11]PCs e Impresoras'!$F$95:$F$125,"PPO*")+COUNTIFS('[10]PCs e Impresoras'!$E$83:$E$104,D6,'[10]PCs e Impresoras'!$F$83:$F$104,"PPO*")+COUNTIFS('[9]PCs e Impresoras'!$E$61:$E$64,D6,'[9]PCs e Impresoras'!$F$61:$F$64,"PPO*")+COUNTIFS('[8]PCs e Impresoras'!$E$194:$E$258,D6,'[8]PCs e Impresoras'!$F$194:$F$258,"PPO*")+COUNTIFS('[7]PCs e Impresoras'!$E$244:$E$313,D6,'[7]PCs e Impresoras'!$F$244:$F$313,"PPO*")+COUNTIFS('[6]PCs e Impresoras'!$E$91:$E$105,D6,'[6]PCs e Impresoras'!$F$91:$F$105,"PPO*")+COUNTIFS('[5]PCs e Impresoras'!$E$126:$E$190,D6,'[5]PCs e Impresoras'!$F$126:$F$190,"PPO*")+COUNTIFS('[4]PCs e Impresoras'!$E$144:$E$175,D6,'[4]PCs e Impresoras'!$F$144:$F$175,"PPO*")+COUNTIFS('[3]PCs e Impresoras'!$E$194:$E$275,D6,'[3]PCs e Impresoras'!$F$194:$F$275,"PPO*")+COUNTIFS('[2]PCs e Impresoras'!$E$76:$E$105,D6,'[2]PCs e Impresoras'!$F$76:$F$105,"PPO*")+COUNTIFS('[1]PCs e Impresoras'!$E$85:$E$113,D6,'[1]PCs e Impresoras'!$F$85:$F$113,"PPO*")</f>
        <v>#VALUE!</v>
      </c>
      <c r="Q6" s="11" t="e">
        <f>COUNTIFS('[13]PCs e Impresoras'!$E$26:$E$29,D6,'[13]PCs e Impresoras'!$F$26:$F$29,"PTJ*")+COUNTIFS('[12]PCs e Impresoras'!$E$49:$E$61,D6,'[12]PCs e Impresoras'!$F$49:$F$61,"PTJ*")+COUNTIFS('[11]PCs e Impresoras'!$E$95:$E$125,D6,'[11]PCs e Impresoras'!$F$95:$F$125,"PTJ*")+COUNTIFS('[10]PCs e Impresoras'!$E$83:$E$104,D6,'[10]PCs e Impresoras'!$F$83:$F$104,"PTJ*")+COUNTIFS('[9]PCs e Impresoras'!$E$61:$E$64,D6,'[9]PCs e Impresoras'!$F$61:$F$64,"PTJ*")+COUNTIFS('[8]PCs e Impresoras'!$E$194:$E$258,D6,'[8]PCs e Impresoras'!$F$194:$F$258,"PTJ*")+COUNTIFS('[7]PCs e Impresoras'!$E$244:$E$313,D6,'[7]PCs e Impresoras'!$F$244:$F$313,"PTJ*")+COUNTIFS('[6]PCs e Impresoras'!$E$91:$E$105,D6,'[6]PCs e Impresoras'!$F$91:$F$105,"PTJ*")+COUNTIFS('[5]PCs e Impresoras'!$E$126:$E$190,D6,'[5]PCs e Impresoras'!$F$126:$F$190,"PTJ*")+COUNTIFS('[4]PCs e Impresoras'!$E$144:$E$175,D6,'[4]PCs e Impresoras'!$F$144:$F$175,"PTJ*")+COUNTIFS('[3]PCs e Impresoras'!$E$194:$E$275,D6,'[3]PCs e Impresoras'!$F$194:$F$275,"PTJ*")+COUNTIFS('[2]PCs e Impresoras'!$E$76:$E$105,D6,'[2]PCs e Impresoras'!$F$76:$F$105,"PTJ*")+COUNTIFS('[1]PCs e Impresoras'!$E$85:$E$113,D6,'[1]PCs e Impresoras'!$F$85:$F$113,"PTJ*")</f>
        <v>#VALUE!</v>
      </c>
      <c r="R6" s="11" t="e">
        <f>COUNTIFS('[13]PCs e Impresoras'!$E$26:$E$29,D6,'[13]PCs e Impresoras'!$F$26:$F$29,"PBO*")+COUNTIFS('[12]PCs e Impresoras'!$E$49:$E$61,D6,'[12]PCs e Impresoras'!$F$49:$F$61,"PBO*")+COUNTIFS('[11]PCs e Impresoras'!$E$95:$E$125,D6,'[11]PCs e Impresoras'!$F$95:$F$125,"PBO*")+COUNTIFS('[10]PCs e Impresoras'!$E$83:$E$104,D6,'[10]PCs e Impresoras'!$F$83:$F$104,"PBO*")+COUNTIFS('[9]PCs e Impresoras'!$E$61:$E$64,D6,'[9]PCs e Impresoras'!$F$61:$F$64,"PBO*")+COUNTIFS('[8]PCs e Impresoras'!$E$194:$E$258,D6,'[8]PCs e Impresoras'!$F$194:$F$258,"PBO*")+COUNTIFS('[7]PCs e Impresoras'!$E$244:$E$313,D6,'[7]PCs e Impresoras'!$F$244:$F$313,"PBO*")+COUNTIFS('[6]PCs e Impresoras'!$E$91:$E$105,D6,'[6]PCs e Impresoras'!$F$91:$F$105,"PBO*")+COUNTIFS('[5]PCs e Impresoras'!$E$126:$E$190,D6,'[5]PCs e Impresoras'!$F$126:$F$190,"PBO*")+COUNTIFS('[4]PCs e Impresoras'!$E$144:$E$175,D6,'[4]PCs e Impresoras'!$F$144:$F$175,"PBO*")+COUNTIFS('[3]PCs e Impresoras'!$E$194:$E$275,D6,'[3]PCs e Impresoras'!$F$194:$F$275,"PBO*")+COUNTIFS('[2]PCs e Impresoras'!$E$76:$E$105,D6,'[2]PCs e Impresoras'!$F$76:$F$105,"PBO*")+COUNTIFS('[1]PCs e Impresoras'!$E$85:$E$113,D6,'[1]PCs e Impresoras'!$F$85:$F$113,"PBO*")</f>
        <v>#VALUE!</v>
      </c>
      <c r="S6" s="11" t="e">
        <f>COUNTIFS('[13]PCs e Impresoras'!$E$26:$E$29,D6,'[13]PCs e Impresoras'!$F$26:$F$29,"PSC*")+COUNTIFS('[12]PCs e Impresoras'!$E$49:$E$61,D6,'[12]PCs e Impresoras'!$F$49:$F$61,"PSC*")+COUNTIFS('[11]PCs e Impresoras'!$E$95:$E$125,D6,'[11]PCs e Impresoras'!$F$95:$F$125,"PSC*")+COUNTIFS('[10]PCs e Impresoras'!$E$83:$E$104,D6,'[10]PCs e Impresoras'!$F$83:$F$104,"PSC*")+COUNTIFS('[9]PCs e Impresoras'!$E$61:$E$64,D6,'[9]PCs e Impresoras'!$F$61:$F$64,"PSC*")+COUNTIFS('[8]PCs e Impresoras'!$E$194:$E$258,D6,'[8]PCs e Impresoras'!$F$194:$F$258,"PSC*")+COUNTIFS('[7]PCs e Impresoras'!$E$244:$E$313,D6,'[7]PCs e Impresoras'!$F$244:$F$313,"PSC*")+COUNTIFS('[6]PCs e Impresoras'!$E$91:$E$105,D6,'[6]PCs e Impresoras'!$F$91:$F$105,"PSC*")+COUNTIFS('[5]PCs e Impresoras'!$E$126:$E$190,D6,'[5]PCs e Impresoras'!$F$126:$F$190,"PSC*")+COUNTIFS('[4]PCs e Impresoras'!$E$144:$E$175,D6,'[4]PCs e Impresoras'!$F$144:$F$175,"PSC*")+COUNTIFS('[3]PCs e Impresoras'!$E$194:$E$275,D6,'[3]PCs e Impresoras'!$F$194:$F$275,"PSC*")+COUNTIFS('[2]PCs e Impresoras'!$E$76:$E$105,D6,'[2]PCs e Impresoras'!$F$76:$F$105,"PSC*")+COUNTIFS('[1]PCs e Impresoras'!$E$85:$E$113,D6,'[1]PCs e Impresoras'!$F$85:$F$113,"PSC*")</f>
        <v>#VALUE!</v>
      </c>
      <c r="T6" s="21" t="e">
        <f>SUM(E6:S6)</f>
        <v>#VALUE!</v>
      </c>
      <c r="U6" s="32" t="e">
        <f t="shared" ref="U6:U73" si="1">T6/$T$5</f>
        <v>#VALUE!</v>
      </c>
    </row>
    <row r="7" spans="1:21" ht="15.75" x14ac:dyDescent="0.25">
      <c r="B7" s="71" t="s">
        <v>52</v>
      </c>
      <c r="C7" s="71" t="s">
        <v>48</v>
      </c>
      <c r="D7" s="71">
        <v>110</v>
      </c>
      <c r="E7" s="11" t="e">
        <f>COUNTIFS('[13]PCs e Impresoras'!$E$26:$E$29,D7,'[13]PCs e Impresoras'!$F$26:$F$29,"PCG*")+COUNTIFS('[12]PCs e Impresoras'!$E$49:$E$61,D7,'[12]PCs e Impresoras'!$F$49:$F$61,"PCG*")+COUNTIFS('[11]PCs e Impresoras'!$E$95:$E$125,D7,'[11]PCs e Impresoras'!$F$95:$F$125,"PCG*")+COUNTIFS('[10]PCs e Impresoras'!$E$83:$E$104,D7,'[10]PCs e Impresoras'!$F$83:$F$104,"PCG*")+COUNTIFS('[9]PCs e Impresoras'!$E$61:$E$64,D7,'[9]PCs e Impresoras'!$F$61:$F$64,"PCG*")+COUNTIFS('[8]PCs e Impresoras'!$E$194:$E$258,D7,'[8]PCs e Impresoras'!$F$194:$F$258,"PCG*")+COUNTIFS('[7]PCs e Impresoras'!$E$244:$E$313,D7,'[7]PCs e Impresoras'!$F$244:$F$313,"PCG*")+COUNTIFS('[6]PCs e Impresoras'!$E$91:$E$105,D7,'[6]PCs e Impresoras'!$F$91:$F$105,"PCG*")+COUNTIFS('[5]PCs e Impresoras'!$E$126:$E$190,D7,'[5]PCs e Impresoras'!$F$126:$F$190,"PCG*")+COUNTIFS('[4]PCs e Impresoras'!$E$144:$E$175,D7,'[4]PCs e Impresoras'!$F$144:$F$175,"PCG*")+COUNTIFS('[3]PCs e Impresoras'!$E$194:$E$275,D7,'[3]PCs e Impresoras'!$F$194:$F$275,"PCG*")+COUNTIFS('[2]PCs e Impresoras'!$E$76:$E$105,D7,'[2]PCs e Impresoras'!$F$76:$F$105,"PCG*")+COUNTIFS('[1]PCs e Impresoras'!$E$85:$E$113,D7,'[1]PCs e Impresoras'!$F$85:$F$113,"PCG*")</f>
        <v>#VALUE!</v>
      </c>
      <c r="F7" s="11" t="e">
        <f>COUNTIFS('[13]PCs e Impresoras'!$E$26:$E$29,D7,'[13]PCs e Impresoras'!$F$26:$F$29,"PCS*")+COUNTIFS('[12]PCs e Impresoras'!$E$49:$E$61,D7,'[12]PCs e Impresoras'!$F$49:$F$61,"PCS*")+COUNTIFS('[11]PCs e Impresoras'!$E$95:$E$125,D7,'[11]PCs e Impresoras'!$F$95:$F$125,"PCS*")+COUNTIFS('[10]PCs e Impresoras'!$E$83:$E$104,D7,'[10]PCs e Impresoras'!$F$83:$F$104,"PCS*")+COUNTIFS('[9]PCs e Impresoras'!$E$61:$E$64,D7,'[9]PCs e Impresoras'!$F$61:$F$64,"PCS*")+COUNTIFS('[8]PCs e Impresoras'!$E$194:$E$258,D7,'[8]PCs e Impresoras'!$F$194:$F$258,"PCS*")+COUNTIFS('[7]PCs e Impresoras'!$E$244:$E$313,D7,'[7]PCs e Impresoras'!$F$244:$F$313,"PCS*")+COUNTIFS('[6]PCs e Impresoras'!$E$91:$E$105,D7,'[6]PCs e Impresoras'!$F$91:$F$105,"PCS*")+COUNTIFS('[5]PCs e Impresoras'!$E$126:$E$190,D7,'[5]PCs e Impresoras'!$F$126:$F$190,"PCS*")+COUNTIFS('[4]PCs e Impresoras'!$E$144:$E$175,D7,'[4]PCs e Impresoras'!$F$144:$F$175,"PCS*")+COUNTIFS('[3]PCs e Impresoras'!$E$194:$E$275,D7,'[3]PCs e Impresoras'!$F$194:$F$275,"PCS*")+COUNTIFS('[2]PCs e Impresoras'!$E$76:$E$105,D7,'[2]PCs e Impresoras'!$F$76:$F$105,"PCS*")+COUNTIFS('[1]PCs e Impresoras'!$E$85:$E$113,D7,'[1]PCs e Impresoras'!$F$85:$F$113,"PCS*")</f>
        <v>#VALUE!</v>
      </c>
      <c r="G7" s="11" t="e">
        <f>COUNTIFS('[13]PCs e Impresoras'!$E$26:$E$29,D7,'[13]PCs e Impresoras'!$F$26:$F$29,"PMT*")+COUNTIFS('[12]PCs e Impresoras'!$E$49:$E$61,D7,'[12]PCs e Impresoras'!$F$49:$F$61,"PMT*")+COUNTIFS('[11]PCs e Impresoras'!$E$95:$E$125,D7,'[11]PCs e Impresoras'!$F$95:$F$125,"PMT*")+COUNTIFS('[10]PCs e Impresoras'!$E$83:$E$104,D7,'[10]PCs e Impresoras'!$F$83:$F$104,"PMT*")+COUNTIFS('[9]PCs e Impresoras'!$E$61:$E$64,D7,'[9]PCs e Impresoras'!$F$61:$F$64,"PMT*")+COUNTIFS('[8]PCs e Impresoras'!$E$194:$E$258,D7,'[8]PCs e Impresoras'!$F$194:$F$258,"PMT*")+COUNTIFS('[7]PCs e Impresoras'!$E$244:$E$313,D7,'[7]PCs e Impresoras'!$F$244:$F$313,"PMT*")+COUNTIFS('[6]PCs e Impresoras'!$E$91:$E$105,D7,'[6]PCs e Impresoras'!$F$91:$F$105,"PMT*")+COUNTIFS('[5]PCs e Impresoras'!$E$126:$E$190,D7,'[5]PCs e Impresoras'!$F$126:$F$190,"PMT*")+COUNTIFS('[4]PCs e Impresoras'!$E$144:$E$175,D7,'[4]PCs e Impresoras'!$F$144:$F$175,"PMT*")+COUNTIFS('[3]PCs e Impresoras'!$E$194:$E$275,D7,'[3]PCs e Impresoras'!$F$194:$F$275,"PMT*")+COUNTIFS('[2]PCs e Impresoras'!$E$76:$E$105,D7,'[2]PCs e Impresoras'!$F$76:$F$105,"PMT*")+COUNTIFS('[1]PCs e Impresoras'!$E$85:$E$113,D7,'[1]PCs e Impresoras'!$F$85:$F$113,"PMT*")</f>
        <v>#VALUE!</v>
      </c>
      <c r="H7" s="11" t="e">
        <f>COUNTIFS('[13]PCs e Impresoras'!$E$26:$E$29,D7,'[13]PCs e Impresoras'!$F$26:$F$29,"PCB*")+COUNTIFS('[12]PCs e Impresoras'!$E$49:$E$61,D7,'[12]PCs e Impresoras'!$F$49:$F$61,"PCB*")+COUNTIFS('[11]PCs e Impresoras'!$E$95:$E$125,D7,'[11]PCs e Impresoras'!$F$95:$F$125,"PCB*")+COUNTIFS('[10]PCs e Impresoras'!$E$83:$E$104,D7,'[10]PCs e Impresoras'!$F$83:$F$104,"PCB*")+COUNTIFS('[9]PCs e Impresoras'!$E$61:$E$64,D7,'[9]PCs e Impresoras'!$F$61:$F$64,"PCB*")+COUNTIFS('[8]PCs e Impresoras'!$E$194:$E$258,D7,'[8]PCs e Impresoras'!$F$194:$F$258,"PCB*")+COUNTIFS('[7]PCs e Impresoras'!$E$244:$E$313,D7,'[7]PCs e Impresoras'!$F$244:$F$313,"PCB*")+COUNTIFS('[6]PCs e Impresoras'!$E$91:$E$105,D7,'[6]PCs e Impresoras'!$F$91:$F$105,"PCB*")+COUNTIFS('[5]PCs e Impresoras'!$E$126:$E$190,D7,'[5]PCs e Impresoras'!$F$126:$F$190,"PCB*")+COUNTIFS('[4]PCs e Impresoras'!$E$144:$E$175,D7,'[4]PCs e Impresoras'!$F$144:$F$175,"PCB*")+COUNTIFS('[3]PCs e Impresoras'!$E$194:$E$275,D7,'[3]PCs e Impresoras'!$F$194:$F$275,"PCB*")+COUNTIFS('[2]PCs e Impresoras'!$E$76:$E$105,D7,'[2]PCs e Impresoras'!$F$76:$F$105,"PCB*")+COUNTIFS('[1]PCs e Impresoras'!$E$85:$E$113,D7,'[1]PCs e Impresoras'!$F$85:$F$113,"PCB*")</f>
        <v>#VALUE!</v>
      </c>
      <c r="I7" s="11" t="e">
        <f>COUNTIFS('[13]PCs e Impresoras'!$E$26:$E$29,D7,'[13]PCs e Impresoras'!$F$26:$F$29,"PBA*")+COUNTIFS('[12]PCs e Impresoras'!$E$49:$E$61,D7,'[12]PCs e Impresoras'!$F$49:$F$61,"PBA*")+COUNTIFS('[11]PCs e Impresoras'!$E$95:$E$125,D7,'[11]PCs e Impresoras'!$F$95:$F$125,"PBA*")+COUNTIFS('[10]PCs e Impresoras'!$E$83:$E$104,D7,'[10]PCs e Impresoras'!$F$83:$F$104,"PBA*")+COUNTIFS('[9]PCs e Impresoras'!$E$61:$E$64,D7,'[9]PCs e Impresoras'!$F$61:$F$64,"PBA*")+COUNTIFS('[8]PCs e Impresoras'!$E$194:$E$258,D7,'[8]PCs e Impresoras'!$F$194:$F$258,"PBA*")+COUNTIFS('[7]PCs e Impresoras'!$E$244:$E$313,D7,'[7]PCs e Impresoras'!$F$244:$F$313,"PBA*")+COUNTIFS('[6]PCs e Impresoras'!$E$91:$E$105,D7,'[6]PCs e Impresoras'!$F$91:$F$105,"PBA*")+COUNTIFS('[5]PCs e Impresoras'!$E$126:$E$190,D7,'[5]PCs e Impresoras'!$F$126:$F$190,"PBA*")+COUNTIFS('[4]PCs e Impresoras'!$E$144:$E$175,D7,'[4]PCs e Impresoras'!$F$144:$F$175,"PBA*")+COUNTIFS('[3]PCs e Impresoras'!$E$194:$E$275,D7,'[3]PCs e Impresoras'!$F$194:$F$275,"PBA*")+COUNTIFS('[2]PCs e Impresoras'!$E$76:$E$105,D7,'[2]PCs e Impresoras'!$F$76:$F$105,"PBA*")+COUNTIFS('[1]PCs e Impresoras'!$E$85:$E$113,D7,'[1]PCs e Impresoras'!$F$85:$F$113,"PBA*")</f>
        <v>#VALUE!</v>
      </c>
      <c r="J7" s="11" t="e">
        <f>COUNTIFS('[13]PCs e Impresoras'!$E$26:$E$29,D7,'[13]PCs e Impresoras'!$F$26:$F$29,"PVL*")+COUNTIFS('[12]PCs e Impresoras'!$E$49:$E$61,D7,'[12]PCs e Impresoras'!$F$49:$F$61,"PVL*")+COUNTIFS('[11]PCs e Impresoras'!$E$95:$E$125,D7,'[11]PCs e Impresoras'!$F$95:$F$125,"PVL*")+COUNTIFS('[10]PCs e Impresoras'!$E$83:$E$104,D7,'[10]PCs e Impresoras'!$F$83:$F$104,"PVL*")+COUNTIFS('[9]PCs e Impresoras'!$E$61:$E$64,D7,'[9]PCs e Impresoras'!$F$61:$F$64,"PVL*")+COUNTIFS('[8]PCs e Impresoras'!$E$194:$E$258,D7,'[8]PCs e Impresoras'!$F$194:$F$258,"PVL*")+COUNTIFS('[7]PCs e Impresoras'!$E$244:$E$313,D7,'[7]PCs e Impresoras'!$F$244:$F$313,"PVL*")+COUNTIFS('[6]PCs e Impresoras'!$E$91:$E$105,D7,'[6]PCs e Impresoras'!$F$91:$F$105,"PVL*")+COUNTIFS('[5]PCs e Impresoras'!$E$126:$E$190,D7,'[5]PCs e Impresoras'!$F$126:$F$190,"PVL*")+COUNTIFS('[4]PCs e Impresoras'!$E$144:$E$175,D7,'[4]PCs e Impresoras'!$F$144:$F$175,"PVL*")+COUNTIFS('[3]PCs e Impresoras'!$E$194:$E$275,D7,'[3]PCs e Impresoras'!$F$194:$F$275,"PVL*")+COUNTIFS('[2]PCs e Impresoras'!$E$76:$E$105,D7,'[2]PCs e Impresoras'!$F$76:$F$105,"PVL*")+COUNTIFS('[1]PCs e Impresoras'!$E$85:$E$113,D7,'[1]PCs e Impresoras'!$F$85:$F$113,"PVL*")</f>
        <v>#VALUE!</v>
      </c>
      <c r="K7" s="11" t="e">
        <f>COUNTIFS('[13]PCs e Impresoras'!$E$26:$E$29,D7,'[13]PCs e Impresoras'!$F$26:$F$29,"PBQ*")+COUNTIFS('[12]PCs e Impresoras'!$E$49:$E$61,D7,'[12]PCs e Impresoras'!$F$49:$F$61,"PBQ*")+COUNTIFS('[11]PCs e Impresoras'!$E$95:$E$125,D7,'[11]PCs e Impresoras'!$F$95:$F$125,"PBQ*")+COUNTIFS('[10]PCs e Impresoras'!$E$83:$E$104,D7,'[10]PCs e Impresoras'!$F$83:$F$104,"PBQ*")+COUNTIFS('[9]PCs e Impresoras'!$E$61:$E$64,D7,'[9]PCs e Impresoras'!$F$61:$F$64,"PBQ*")+COUNTIFS('[8]PCs e Impresoras'!$E$194:$E$258,D7,'[8]PCs e Impresoras'!$F$194:$F$258,"PBQ*")+COUNTIFS('[7]PCs e Impresoras'!$E$244:$E$313,D7,'[7]PCs e Impresoras'!$F$244:$F$313,"PBQ*")+COUNTIFS('[6]PCs e Impresoras'!$E$91:$E$105,D7,'[6]PCs e Impresoras'!$F$91:$F$105,"PBQ*")+COUNTIFS('[5]PCs e Impresoras'!$E$126:$E$190,D7,'[5]PCs e Impresoras'!$F$126:$F$190,"PBQ*")+COUNTIFS('[4]PCs e Impresoras'!$E$144:$E$175,D7,'[4]PCs e Impresoras'!$F$144:$F$175,"PBQ*")+COUNTIFS('[3]PCs e Impresoras'!$E$194:$E$275,D7,'[3]PCs e Impresoras'!$F$194:$F$275,"PBQ*")+COUNTIFS('[2]PCs e Impresoras'!$E$76:$E$105,D7,'[2]PCs e Impresoras'!$F$76:$F$105,"PBQ*")+COUNTIFS('[1]PCs e Impresoras'!$E$85:$E$113,D7,'[1]PCs e Impresoras'!$F$85:$F$113,"PBQ*")</f>
        <v>#VALUE!</v>
      </c>
      <c r="L7" s="11" t="e">
        <f>COUNTIFS('[13]PCs e Impresoras'!$E$26:$E$29,D7,'[13]PCs e Impresoras'!$F$26:$F$29,"PMB*")+COUNTIFS('[12]PCs e Impresoras'!$E$49:$E$61,D7,'[12]PCs e Impresoras'!$F$49:$F$61,"PMB*")+COUNTIFS('[11]PCs e Impresoras'!$E$95:$E$125,D7,'[11]PCs e Impresoras'!$F$95:$F$125,"PMB*")+COUNTIFS('[10]PCs e Impresoras'!$E$83:$E$104,D7,'[10]PCs e Impresoras'!$F$83:$F$104,"PMB*")+COUNTIFS('[9]PCs e Impresoras'!$E$61:$E$64,D7,'[9]PCs e Impresoras'!$F$61:$F$64,"PMB*")+COUNTIFS('[8]PCs e Impresoras'!$E$194:$E$258,D7,'[8]PCs e Impresoras'!$F$194:$F$258,"PMB*")+COUNTIFS('[7]PCs e Impresoras'!$E$244:$E$313,D7,'[7]PCs e Impresoras'!$F$244:$F$313,"PMB*")+COUNTIFS('[6]PCs e Impresoras'!$E$91:$E$105,D7,'[6]PCs e Impresoras'!$F$91:$F$105,"PMB*")+COUNTIFS('[5]PCs e Impresoras'!$E$126:$E$190,D7,'[5]PCs e Impresoras'!$F$126:$F$190,"PMB*")+COUNTIFS('[4]PCs e Impresoras'!$E$144:$E$175,D7,'[4]PCs e Impresoras'!$F$144:$F$175,"PMB*")+COUNTIFS('[3]PCs e Impresoras'!$E$194:$E$275,D7,'[3]PCs e Impresoras'!$F$194:$F$275,"PMB*")+COUNTIFS('[2]PCs e Impresoras'!$E$76:$E$105,D7,'[2]PCs e Impresoras'!$F$76:$F$105,"PMB*")+COUNTIFS('[1]PCs e Impresoras'!$E$85:$E$113,D7,'[1]PCs e Impresoras'!$F$85:$F$113,"PMB*")</f>
        <v>#VALUE!</v>
      </c>
      <c r="M7" s="11" t="e">
        <f>COUNTIFS('[13]PCs e Impresoras'!$E$26:$E$29,D7,'[13]PCs e Impresoras'!$F$26:$F$29,"PBJ*")+COUNTIFS('[12]PCs e Impresoras'!$E$49:$E$61,D7,'[12]PCs e Impresoras'!$F$49:$F$61,"PBJ*")+COUNTIFS('[11]PCs e Impresoras'!$E$95:$E$125,D7,'[11]PCs e Impresoras'!$F$95:$F$125,"PBJ*")+COUNTIFS('[10]PCs e Impresoras'!$E$83:$E$104,D7,'[10]PCs e Impresoras'!$F$83:$F$104,"PBJ*")+COUNTIFS('[9]PCs e Impresoras'!$E$61:$E$64,D7,'[9]PCs e Impresoras'!$F$61:$F$64,"PBJ*")+COUNTIFS('[8]PCs e Impresoras'!$E$194:$E$258,D7,'[8]PCs e Impresoras'!$F$194:$F$258,"PBJ*")+COUNTIFS('[7]PCs e Impresoras'!$E$244:$E$313,D7,'[7]PCs e Impresoras'!$F$244:$F$313,"PBJ*")+COUNTIFS('[6]PCs e Impresoras'!$E$91:$E$105,D7,'[6]PCs e Impresoras'!$F$91:$F$105,"PBJ*")+COUNTIFS('[5]PCs e Impresoras'!$E$126:$E$190,D7,'[5]PCs e Impresoras'!$F$126:$F$190,"PBJ*")+COUNTIFS('[4]PCs e Impresoras'!$E$144:$E$175,D7,'[4]PCs e Impresoras'!$F$144:$F$175,"PBJ*")+COUNTIFS('[3]PCs e Impresoras'!$E$194:$E$275,D7,'[3]PCs e Impresoras'!$F$194:$F$275,"PBJ*")+COUNTIFS('[2]PCs e Impresoras'!$E$76:$E$105,D7,'[2]PCs e Impresoras'!$F$76:$F$105,"PBJ*")+COUNTIFS('[1]PCs e Impresoras'!$E$85:$E$113,D7,'[1]PCs e Impresoras'!$F$85:$F$113,"PBJ*")</f>
        <v>#VALUE!</v>
      </c>
      <c r="N7" s="11" t="e">
        <f>COUNTIFS('[13]PCs e Impresoras'!$E$26:$E$29,D7,'[13]PCs e Impresoras'!$F$26:$F$29,"PCL*")+COUNTIFS('[12]PCs e Impresoras'!$E$49:$E$61,D7,'[12]PCs e Impresoras'!$F$49:$F$61,"PCL*")+COUNTIFS('[11]PCs e Impresoras'!$E$95:$E$125,D7,'[11]PCs e Impresoras'!$F$95:$F$125,"PCL*")+COUNTIFS('[10]PCs e Impresoras'!$E$83:$E$104,D7,'[10]PCs e Impresoras'!$F$83:$F$104,"PCL*")+COUNTIFS('[9]PCs e Impresoras'!$E$61:$E$64,D7,'[9]PCs e Impresoras'!$F$61:$F$64,"PCL*")+COUNTIFS('[8]PCs e Impresoras'!$E$194:$E$258,D7,'[8]PCs e Impresoras'!$F$194:$F$258,"PCL*")+COUNTIFS('[7]PCs e Impresoras'!$E$244:$E$313,D7,'[7]PCs e Impresoras'!$F$244:$F$313,"PCL*")+COUNTIFS('[6]PCs e Impresoras'!$E$91:$E$105,D7,'[6]PCs e Impresoras'!$F$91:$F$105,"PCL*")+COUNTIFS('[5]PCs e Impresoras'!$E$126:$E$190,D7,'[5]PCs e Impresoras'!$F$126:$F$190,"PCL*")+COUNTIFS('[4]PCs e Impresoras'!$E$144:$E$175,D7,'[4]PCs e Impresoras'!$F$144:$F$175,"PCL*")+COUNTIFS('[3]PCs e Impresoras'!$E$194:$E$275,D7,'[3]PCs e Impresoras'!$F$194:$F$275,"PCL*")+COUNTIFS('[2]PCs e Impresoras'!$E$76:$E$105,D7,'[2]PCs e Impresoras'!$F$76:$F$105,"PCL*")+COUNTIFS('[1]PCs e Impresoras'!$E$85:$E$113,D7,'[1]PCs e Impresoras'!$F$85:$F$113,"PCL*")</f>
        <v>#VALUE!</v>
      </c>
      <c r="O7" s="11" t="e">
        <f>COUNTIFS('[13]PCs e Impresoras'!$E$26:$E$29,D7,'[13]PCs e Impresoras'!$F$26:$F$29,"PQB*")+COUNTIFS('[12]PCs e Impresoras'!$E$49:$E$61,D7,'[12]PCs e Impresoras'!$F$49:$F$61,"PQB*")+COUNTIFS('[11]PCs e Impresoras'!$E$95:$E$125,D7,'[11]PCs e Impresoras'!$F$95:$F$125,"PQB*")+COUNTIFS('[10]PCs e Impresoras'!$E$83:$E$104,D7,'[10]PCs e Impresoras'!$F$83:$F$104,"PQB*")+COUNTIFS('[9]PCs e Impresoras'!$E$61:$E$64,D7,'[9]PCs e Impresoras'!$F$61:$F$64,"PQB*")+COUNTIFS('[8]PCs e Impresoras'!$E$194:$E$258,D7,'[8]PCs e Impresoras'!$F$194:$F$258,"PQB*")+COUNTIFS('[7]PCs e Impresoras'!$E$244:$E$313,D7,'[7]PCs e Impresoras'!$F$244:$F$313,"PQB*")+COUNTIFS('[6]PCs e Impresoras'!$E$91:$E$105,D7,'[6]PCs e Impresoras'!$F$91:$F$105,"PQB*")+COUNTIFS('[5]PCs e Impresoras'!$E$126:$E$190,D7,'[5]PCs e Impresoras'!$F$126:$F$190,"PQB*")+COUNTIFS('[4]PCs e Impresoras'!$E$144:$E$175,D7,'[4]PCs e Impresoras'!$F$144:$F$175,"PQB*")+COUNTIFS('[3]PCs e Impresoras'!$E$194:$E$275,D7,'[3]PCs e Impresoras'!$F$194:$F$275,"PQB*")+COUNTIFS('[2]PCs e Impresoras'!$E$76:$E$105,D7,'[2]PCs e Impresoras'!$F$76:$F$105,"PQB*")+COUNTIFS('[1]PCs e Impresoras'!$E$85:$E$113,D7,'[1]PCs e Impresoras'!$F$85:$F$113,"PQB*")</f>
        <v>#VALUE!</v>
      </c>
      <c r="P7" s="11" t="e">
        <f>COUNTIFS('[13]PCs e Impresoras'!$E$26:$E$29,D7,'[13]PCs e Impresoras'!$F$26:$F$29,"PPO*")+COUNTIFS('[12]PCs e Impresoras'!$E$49:$E$61,D7,'[12]PCs e Impresoras'!$F$49:$F$61,"PPO*")+COUNTIFS('[11]PCs e Impresoras'!$E$95:$E$125,D7,'[11]PCs e Impresoras'!$F$95:$F$125,"PPO*")+COUNTIFS('[10]PCs e Impresoras'!$E$83:$E$104,D7,'[10]PCs e Impresoras'!$F$83:$F$104,"PPO*")+COUNTIFS('[9]PCs e Impresoras'!$E$61:$E$64,D7,'[9]PCs e Impresoras'!$F$61:$F$64,"PPO*")+COUNTIFS('[8]PCs e Impresoras'!$E$194:$E$258,D7,'[8]PCs e Impresoras'!$F$194:$F$258,"PPO*")+COUNTIFS('[7]PCs e Impresoras'!$E$244:$E$313,D7,'[7]PCs e Impresoras'!$F$244:$F$313,"PPO*")+COUNTIFS('[6]PCs e Impresoras'!$E$91:$E$105,D7,'[6]PCs e Impresoras'!$F$91:$F$105,"PPO*")+COUNTIFS('[5]PCs e Impresoras'!$E$126:$E$190,D7,'[5]PCs e Impresoras'!$F$126:$F$190,"PPO*")+COUNTIFS('[4]PCs e Impresoras'!$E$144:$E$175,D7,'[4]PCs e Impresoras'!$F$144:$F$175,"PPO*")+COUNTIFS('[3]PCs e Impresoras'!$E$194:$E$275,D7,'[3]PCs e Impresoras'!$F$194:$F$275,"PPO*")+COUNTIFS('[2]PCs e Impresoras'!$E$76:$E$105,D7,'[2]PCs e Impresoras'!$F$76:$F$105,"PPO*")+COUNTIFS('[1]PCs e Impresoras'!$E$85:$E$113,D7,'[1]PCs e Impresoras'!$F$85:$F$113,"PPO*")</f>
        <v>#VALUE!</v>
      </c>
      <c r="Q7" s="11" t="e">
        <f>COUNTIFS('[13]PCs e Impresoras'!$E$26:$E$29,D7,'[13]PCs e Impresoras'!$F$26:$F$29,"PTJ*")+COUNTIFS('[12]PCs e Impresoras'!$E$49:$E$61,D7,'[12]PCs e Impresoras'!$F$49:$F$61,"PTJ*")+COUNTIFS('[11]PCs e Impresoras'!$E$95:$E$125,D7,'[11]PCs e Impresoras'!$F$95:$F$125,"PTJ*")+COUNTIFS('[10]PCs e Impresoras'!$E$83:$E$104,D7,'[10]PCs e Impresoras'!$F$83:$F$104,"PTJ*")+COUNTIFS('[9]PCs e Impresoras'!$E$61:$E$64,D7,'[9]PCs e Impresoras'!$F$61:$F$64,"PTJ*")+COUNTIFS('[8]PCs e Impresoras'!$E$194:$E$258,D7,'[8]PCs e Impresoras'!$F$194:$F$258,"PTJ*")+COUNTIFS('[7]PCs e Impresoras'!$E$244:$E$313,D7,'[7]PCs e Impresoras'!$F$244:$F$313,"PTJ*")+COUNTIFS('[6]PCs e Impresoras'!$E$91:$E$105,D7,'[6]PCs e Impresoras'!$F$91:$F$105,"PTJ*")+COUNTIFS('[5]PCs e Impresoras'!$E$126:$E$190,D7,'[5]PCs e Impresoras'!$F$126:$F$190,"PTJ*")+COUNTIFS('[4]PCs e Impresoras'!$E$144:$E$175,D7,'[4]PCs e Impresoras'!$F$144:$F$175,"PTJ*")+COUNTIFS('[3]PCs e Impresoras'!$E$194:$E$275,D7,'[3]PCs e Impresoras'!$F$194:$F$275,"PTJ*")+COUNTIFS('[2]PCs e Impresoras'!$E$76:$E$105,D7,'[2]PCs e Impresoras'!$F$76:$F$105,"PTJ*")+COUNTIFS('[1]PCs e Impresoras'!$E$85:$E$113,D7,'[1]PCs e Impresoras'!$F$85:$F$113,"PTJ*")</f>
        <v>#VALUE!</v>
      </c>
      <c r="R7" s="11" t="e">
        <f>COUNTIFS('[13]PCs e Impresoras'!$E$26:$E$29,D7,'[13]PCs e Impresoras'!$F$26:$F$29,"PBO*")+COUNTIFS('[12]PCs e Impresoras'!$E$49:$E$61,D7,'[12]PCs e Impresoras'!$F$49:$F$61,"PBO*")+COUNTIFS('[11]PCs e Impresoras'!$E$95:$E$125,D7,'[11]PCs e Impresoras'!$F$95:$F$125,"PBO*")+COUNTIFS('[10]PCs e Impresoras'!$E$83:$E$104,D7,'[10]PCs e Impresoras'!$F$83:$F$104,"PBO*")+COUNTIFS('[9]PCs e Impresoras'!$E$61:$E$64,D7,'[9]PCs e Impresoras'!$F$61:$F$64,"PBO*")+COUNTIFS('[8]PCs e Impresoras'!$E$194:$E$258,D7,'[8]PCs e Impresoras'!$F$194:$F$258,"PBO*")+COUNTIFS('[7]PCs e Impresoras'!$E$244:$E$313,D7,'[7]PCs e Impresoras'!$F$244:$F$313,"PBO*")+COUNTIFS('[6]PCs e Impresoras'!$E$91:$E$105,D7,'[6]PCs e Impresoras'!$F$91:$F$105,"PBO*")+COUNTIFS('[5]PCs e Impresoras'!$E$126:$E$190,D7,'[5]PCs e Impresoras'!$F$126:$F$190,"PBO*")+COUNTIFS('[4]PCs e Impresoras'!$E$144:$E$175,D7,'[4]PCs e Impresoras'!$F$144:$F$175,"PBO*")+COUNTIFS('[3]PCs e Impresoras'!$E$194:$E$275,D7,'[3]PCs e Impresoras'!$F$194:$F$275,"PBO*")+COUNTIFS('[2]PCs e Impresoras'!$E$76:$E$105,D7,'[2]PCs e Impresoras'!$F$76:$F$105,"PBO*")+COUNTIFS('[1]PCs e Impresoras'!$E$85:$E$113,D7,'[1]PCs e Impresoras'!$F$85:$F$113,"PBO*")</f>
        <v>#VALUE!</v>
      </c>
      <c r="S7" s="11" t="e">
        <f>COUNTIFS('[13]PCs e Impresoras'!$E$26:$E$29,D7,'[13]PCs e Impresoras'!$F$26:$F$29,"PSC*")+COUNTIFS('[12]PCs e Impresoras'!$E$49:$E$61,D7,'[12]PCs e Impresoras'!$F$49:$F$61,"PSC*")+COUNTIFS('[11]PCs e Impresoras'!$E$95:$E$125,D7,'[11]PCs e Impresoras'!$F$95:$F$125,"PSC*")+COUNTIFS('[10]PCs e Impresoras'!$E$83:$E$104,D7,'[10]PCs e Impresoras'!$F$83:$F$104,"PSC*")+COUNTIFS('[9]PCs e Impresoras'!$E$61:$E$64,D7,'[9]PCs e Impresoras'!$F$61:$F$64,"PSC*")+COUNTIFS('[8]PCs e Impresoras'!$E$194:$E$258,D7,'[8]PCs e Impresoras'!$F$194:$F$258,"PSC*")+COUNTIFS('[7]PCs e Impresoras'!$E$244:$E$313,D7,'[7]PCs e Impresoras'!$F$244:$F$313,"PSC*")+COUNTIFS('[6]PCs e Impresoras'!$E$91:$E$105,D7,'[6]PCs e Impresoras'!$F$91:$F$105,"PSC*")+COUNTIFS('[5]PCs e Impresoras'!$E$126:$E$190,D7,'[5]PCs e Impresoras'!$F$126:$F$190,"PSC*")+COUNTIFS('[4]PCs e Impresoras'!$E$144:$E$175,D7,'[4]PCs e Impresoras'!$F$144:$F$175,"PSC*")+COUNTIFS('[3]PCs e Impresoras'!$E$194:$E$275,D7,'[3]PCs e Impresoras'!$F$194:$F$275,"PSC*")+COUNTIFS('[2]PCs e Impresoras'!$E$76:$E$105,D7,'[2]PCs e Impresoras'!$F$76:$F$105,"PSC*")+COUNTIFS('[1]PCs e Impresoras'!$E$85:$E$113,D7,'[1]PCs e Impresoras'!$F$85:$F$113,"PSC*")</f>
        <v>#VALUE!</v>
      </c>
      <c r="T7" s="21" t="e">
        <f t="shared" ref="T7" si="2">SUM(E7:S7)</f>
        <v>#VALUE!</v>
      </c>
      <c r="U7" s="32" t="e">
        <f t="shared" ref="U7" si="3">T7/$T$5</f>
        <v>#VALUE!</v>
      </c>
    </row>
    <row r="8" spans="1:21" ht="15.75" x14ac:dyDescent="0.25">
      <c r="B8" s="71" t="s">
        <v>52</v>
      </c>
      <c r="C8" s="71" t="s">
        <v>48</v>
      </c>
      <c r="D8" s="71">
        <v>130</v>
      </c>
      <c r="E8" s="11" t="e">
        <f>COUNTIFS('[13]PCs e Impresoras'!$E$26:$E$29,D8,'[13]PCs e Impresoras'!$F$26:$F$29,"PCG*")+COUNTIFS('[12]PCs e Impresoras'!$E$49:$E$61,D8,'[12]PCs e Impresoras'!$F$49:$F$61,"PCG*")+COUNTIFS('[11]PCs e Impresoras'!$E$95:$E$125,D8,'[11]PCs e Impresoras'!$F$95:$F$125,"PCG*")+COUNTIFS('[10]PCs e Impresoras'!$E$83:$E$104,D8,'[10]PCs e Impresoras'!$F$83:$F$104,"PCG*")+COUNTIFS('[9]PCs e Impresoras'!$E$61:$E$64,D8,'[9]PCs e Impresoras'!$F$61:$F$64,"PCG*")+COUNTIFS('[8]PCs e Impresoras'!$E$194:$E$258,D8,'[8]PCs e Impresoras'!$F$194:$F$258,"PCG*")+COUNTIFS('[7]PCs e Impresoras'!$E$244:$E$313,D8,'[7]PCs e Impresoras'!$F$244:$F$313,"PCG*")+COUNTIFS('[6]PCs e Impresoras'!$E$91:$E$105,D8,'[6]PCs e Impresoras'!$F$91:$F$105,"PCG*")+COUNTIFS('[5]PCs e Impresoras'!$E$126:$E$190,D8,'[5]PCs e Impresoras'!$F$126:$F$190,"PCG*")+COUNTIFS('[4]PCs e Impresoras'!$E$144:$E$175,D8,'[4]PCs e Impresoras'!$F$144:$F$175,"PCG*")+COUNTIFS('[3]PCs e Impresoras'!$E$194:$E$275,D8,'[3]PCs e Impresoras'!$F$194:$F$275,"PCG*")+COUNTIFS('[2]PCs e Impresoras'!$E$76:$E$105,D8,'[2]PCs e Impresoras'!$F$76:$F$105,"PCG*")+COUNTIFS('[1]PCs e Impresoras'!$E$85:$E$113,D8,'[1]PCs e Impresoras'!$F$85:$F$113,"PCG*")</f>
        <v>#VALUE!</v>
      </c>
      <c r="F8" s="11" t="e">
        <f>COUNTIFS('[13]PCs e Impresoras'!$E$26:$E$29,D8,'[13]PCs e Impresoras'!$F$26:$F$29,"PCS*")+COUNTIFS('[12]PCs e Impresoras'!$E$49:$E$61,D8,'[12]PCs e Impresoras'!$F$49:$F$61,"PCS*")+COUNTIFS('[11]PCs e Impresoras'!$E$95:$E$125,D8,'[11]PCs e Impresoras'!$F$95:$F$125,"PCS*")+COUNTIFS('[10]PCs e Impresoras'!$E$83:$E$104,D8,'[10]PCs e Impresoras'!$F$83:$F$104,"PCS*")+COUNTIFS('[9]PCs e Impresoras'!$E$61:$E$64,D8,'[9]PCs e Impresoras'!$F$61:$F$64,"PCS*")+COUNTIFS('[8]PCs e Impresoras'!$E$194:$E$258,D8,'[8]PCs e Impresoras'!$F$194:$F$258,"PCS*")+COUNTIFS('[7]PCs e Impresoras'!$E$244:$E$313,D8,'[7]PCs e Impresoras'!$F$244:$F$313,"PCS*")+COUNTIFS('[6]PCs e Impresoras'!$E$91:$E$105,D8,'[6]PCs e Impresoras'!$F$91:$F$105,"PCS*")+COUNTIFS('[5]PCs e Impresoras'!$E$126:$E$190,D8,'[5]PCs e Impresoras'!$F$126:$F$190,"PCS*")+COUNTIFS('[4]PCs e Impresoras'!$E$144:$E$175,D8,'[4]PCs e Impresoras'!$F$144:$F$175,"PCS*")+COUNTIFS('[3]PCs e Impresoras'!$E$194:$E$275,D8,'[3]PCs e Impresoras'!$F$194:$F$275,"PCS*")+COUNTIFS('[2]PCs e Impresoras'!$E$76:$E$105,D8,'[2]PCs e Impresoras'!$F$76:$F$105,"PCS*")+COUNTIFS('[1]PCs e Impresoras'!$E$85:$E$113,D8,'[1]PCs e Impresoras'!$F$85:$F$113,"PCS*")</f>
        <v>#VALUE!</v>
      </c>
      <c r="G8" s="11" t="e">
        <f>COUNTIFS('[13]PCs e Impresoras'!$E$26:$E$29,D8,'[13]PCs e Impresoras'!$F$26:$F$29,"PMT*")+COUNTIFS('[12]PCs e Impresoras'!$E$49:$E$61,D8,'[12]PCs e Impresoras'!$F$49:$F$61,"PMT*")+COUNTIFS('[11]PCs e Impresoras'!$E$95:$E$125,D8,'[11]PCs e Impresoras'!$F$95:$F$125,"PMT*")+COUNTIFS('[10]PCs e Impresoras'!$E$83:$E$104,D8,'[10]PCs e Impresoras'!$F$83:$F$104,"PMT*")+COUNTIFS('[9]PCs e Impresoras'!$E$61:$E$64,D8,'[9]PCs e Impresoras'!$F$61:$F$64,"PMT*")+COUNTIFS('[8]PCs e Impresoras'!$E$194:$E$258,D8,'[8]PCs e Impresoras'!$F$194:$F$258,"PMT*")+COUNTIFS('[7]PCs e Impresoras'!$E$244:$E$313,D8,'[7]PCs e Impresoras'!$F$244:$F$313,"PMT*")+COUNTIFS('[6]PCs e Impresoras'!$E$91:$E$105,D8,'[6]PCs e Impresoras'!$F$91:$F$105,"PMT*")+COUNTIFS('[5]PCs e Impresoras'!$E$126:$E$190,D8,'[5]PCs e Impresoras'!$F$126:$F$190,"PMT*")+COUNTIFS('[4]PCs e Impresoras'!$E$144:$E$175,D8,'[4]PCs e Impresoras'!$F$144:$F$175,"PMT*")+COUNTIFS('[3]PCs e Impresoras'!$E$194:$E$275,D8,'[3]PCs e Impresoras'!$F$194:$F$275,"PMT*")+COUNTIFS('[2]PCs e Impresoras'!$E$76:$E$105,D8,'[2]PCs e Impresoras'!$F$76:$F$105,"PMT*")+COUNTIFS('[1]PCs e Impresoras'!$E$85:$E$113,D8,'[1]PCs e Impresoras'!$F$85:$F$113,"PMT*")</f>
        <v>#VALUE!</v>
      </c>
      <c r="H8" s="11" t="e">
        <f>COUNTIFS('[13]PCs e Impresoras'!$E$26:$E$29,D8,'[13]PCs e Impresoras'!$F$26:$F$29,"PCB*")+COUNTIFS('[12]PCs e Impresoras'!$E$49:$E$61,D8,'[12]PCs e Impresoras'!$F$49:$F$61,"PCB*")+COUNTIFS('[11]PCs e Impresoras'!$E$95:$E$125,D8,'[11]PCs e Impresoras'!$F$95:$F$125,"PCB*")+COUNTIFS('[10]PCs e Impresoras'!$E$83:$E$104,D8,'[10]PCs e Impresoras'!$F$83:$F$104,"PCB*")+COUNTIFS('[9]PCs e Impresoras'!$E$61:$E$64,D8,'[9]PCs e Impresoras'!$F$61:$F$64,"PCB*")+COUNTIFS('[8]PCs e Impresoras'!$E$194:$E$258,D8,'[8]PCs e Impresoras'!$F$194:$F$258,"PCB*")+COUNTIFS('[7]PCs e Impresoras'!$E$244:$E$313,D8,'[7]PCs e Impresoras'!$F$244:$F$313,"PCB*")+COUNTIFS('[6]PCs e Impresoras'!$E$91:$E$105,D8,'[6]PCs e Impresoras'!$F$91:$F$105,"PCB*")+COUNTIFS('[5]PCs e Impresoras'!$E$126:$E$190,D8,'[5]PCs e Impresoras'!$F$126:$F$190,"PCB*")+COUNTIFS('[4]PCs e Impresoras'!$E$144:$E$175,D8,'[4]PCs e Impresoras'!$F$144:$F$175,"PCB*")+COUNTIFS('[3]PCs e Impresoras'!$E$194:$E$275,D8,'[3]PCs e Impresoras'!$F$194:$F$275,"PCB*")+COUNTIFS('[2]PCs e Impresoras'!$E$76:$E$105,D8,'[2]PCs e Impresoras'!$F$76:$F$105,"PCB*")+COUNTIFS('[1]PCs e Impresoras'!$E$85:$E$113,D8,'[1]PCs e Impresoras'!$F$85:$F$113,"PCB*")</f>
        <v>#VALUE!</v>
      </c>
      <c r="I8" s="11" t="e">
        <f>COUNTIFS('[13]PCs e Impresoras'!$E$26:$E$29,D8,'[13]PCs e Impresoras'!$F$26:$F$29,"PBA*")+COUNTIFS('[12]PCs e Impresoras'!$E$49:$E$61,D8,'[12]PCs e Impresoras'!$F$49:$F$61,"PBA*")+COUNTIFS('[11]PCs e Impresoras'!$E$95:$E$125,D8,'[11]PCs e Impresoras'!$F$95:$F$125,"PBA*")+COUNTIFS('[10]PCs e Impresoras'!$E$83:$E$104,D8,'[10]PCs e Impresoras'!$F$83:$F$104,"PBA*")+COUNTIFS('[9]PCs e Impresoras'!$E$61:$E$64,D8,'[9]PCs e Impresoras'!$F$61:$F$64,"PBA*")+COUNTIFS('[8]PCs e Impresoras'!$E$194:$E$258,D8,'[8]PCs e Impresoras'!$F$194:$F$258,"PBA*")+COUNTIFS('[7]PCs e Impresoras'!$E$244:$E$313,D8,'[7]PCs e Impresoras'!$F$244:$F$313,"PBA*")+COUNTIFS('[6]PCs e Impresoras'!$E$91:$E$105,D8,'[6]PCs e Impresoras'!$F$91:$F$105,"PBA*")+COUNTIFS('[5]PCs e Impresoras'!$E$126:$E$190,D8,'[5]PCs e Impresoras'!$F$126:$F$190,"PBA*")+COUNTIFS('[4]PCs e Impresoras'!$E$144:$E$175,D8,'[4]PCs e Impresoras'!$F$144:$F$175,"PBA*")+COUNTIFS('[3]PCs e Impresoras'!$E$194:$E$275,D8,'[3]PCs e Impresoras'!$F$194:$F$275,"PBA*")+COUNTIFS('[2]PCs e Impresoras'!$E$76:$E$105,D8,'[2]PCs e Impresoras'!$F$76:$F$105,"PBA*")+COUNTIFS('[1]PCs e Impresoras'!$E$85:$E$113,D8,'[1]PCs e Impresoras'!$F$85:$F$113,"PBA*")</f>
        <v>#VALUE!</v>
      </c>
      <c r="J8" s="11" t="e">
        <f>COUNTIFS('[13]PCs e Impresoras'!$E$26:$E$29,D8,'[13]PCs e Impresoras'!$F$26:$F$29,"PVL*")+COUNTIFS('[12]PCs e Impresoras'!$E$49:$E$61,D8,'[12]PCs e Impresoras'!$F$49:$F$61,"PVL*")+COUNTIFS('[11]PCs e Impresoras'!$E$95:$E$125,D8,'[11]PCs e Impresoras'!$F$95:$F$125,"PVL*")+COUNTIFS('[10]PCs e Impresoras'!$E$83:$E$104,D8,'[10]PCs e Impresoras'!$F$83:$F$104,"PVL*")+COUNTIFS('[9]PCs e Impresoras'!$E$61:$E$64,D8,'[9]PCs e Impresoras'!$F$61:$F$64,"PVL*")+COUNTIFS('[8]PCs e Impresoras'!$E$194:$E$258,D8,'[8]PCs e Impresoras'!$F$194:$F$258,"PVL*")+COUNTIFS('[7]PCs e Impresoras'!$E$244:$E$313,D8,'[7]PCs e Impresoras'!$F$244:$F$313,"PVL*")+COUNTIFS('[6]PCs e Impresoras'!$E$91:$E$105,D8,'[6]PCs e Impresoras'!$F$91:$F$105,"PVL*")+COUNTIFS('[5]PCs e Impresoras'!$E$126:$E$190,D8,'[5]PCs e Impresoras'!$F$126:$F$190,"PVL*")+COUNTIFS('[4]PCs e Impresoras'!$E$144:$E$175,D8,'[4]PCs e Impresoras'!$F$144:$F$175,"PVL*")+COUNTIFS('[3]PCs e Impresoras'!$E$194:$E$275,D8,'[3]PCs e Impresoras'!$F$194:$F$275,"PVL*")+COUNTIFS('[2]PCs e Impresoras'!$E$76:$E$105,D8,'[2]PCs e Impresoras'!$F$76:$F$105,"PVL*")+COUNTIFS('[1]PCs e Impresoras'!$E$85:$E$113,D8,'[1]PCs e Impresoras'!$F$85:$F$113,"PVL*")</f>
        <v>#VALUE!</v>
      </c>
      <c r="K8" s="11" t="e">
        <f>COUNTIFS('[13]PCs e Impresoras'!$E$26:$E$29,D8,'[13]PCs e Impresoras'!$F$26:$F$29,"PBQ*")+COUNTIFS('[12]PCs e Impresoras'!$E$49:$E$61,D8,'[12]PCs e Impresoras'!$F$49:$F$61,"PBQ*")+COUNTIFS('[11]PCs e Impresoras'!$E$95:$E$125,D8,'[11]PCs e Impresoras'!$F$95:$F$125,"PBQ*")+COUNTIFS('[10]PCs e Impresoras'!$E$83:$E$104,D8,'[10]PCs e Impresoras'!$F$83:$F$104,"PBQ*")+COUNTIFS('[9]PCs e Impresoras'!$E$61:$E$64,D8,'[9]PCs e Impresoras'!$F$61:$F$64,"PBQ*")+COUNTIFS('[8]PCs e Impresoras'!$E$194:$E$258,D8,'[8]PCs e Impresoras'!$F$194:$F$258,"PBQ*")+COUNTIFS('[7]PCs e Impresoras'!$E$244:$E$313,D8,'[7]PCs e Impresoras'!$F$244:$F$313,"PBQ*")+COUNTIFS('[6]PCs e Impresoras'!$E$91:$E$105,D8,'[6]PCs e Impresoras'!$F$91:$F$105,"PBQ*")+COUNTIFS('[5]PCs e Impresoras'!$E$126:$E$190,D8,'[5]PCs e Impresoras'!$F$126:$F$190,"PBQ*")+COUNTIFS('[4]PCs e Impresoras'!$E$144:$E$175,D8,'[4]PCs e Impresoras'!$F$144:$F$175,"PBQ*")+COUNTIFS('[3]PCs e Impresoras'!$E$194:$E$275,D8,'[3]PCs e Impresoras'!$F$194:$F$275,"PBQ*")+COUNTIFS('[2]PCs e Impresoras'!$E$76:$E$105,D8,'[2]PCs e Impresoras'!$F$76:$F$105,"PBQ*")+COUNTIFS('[1]PCs e Impresoras'!$E$85:$E$113,D8,'[1]PCs e Impresoras'!$F$85:$F$113,"PBQ*")</f>
        <v>#VALUE!</v>
      </c>
      <c r="L8" s="11" t="e">
        <f>COUNTIFS('[13]PCs e Impresoras'!$E$26:$E$29,D8,'[13]PCs e Impresoras'!$F$26:$F$29,"PMB*")+COUNTIFS('[12]PCs e Impresoras'!$E$49:$E$61,D8,'[12]PCs e Impresoras'!$F$49:$F$61,"PMB*")+COUNTIFS('[11]PCs e Impresoras'!$E$95:$E$125,D8,'[11]PCs e Impresoras'!$F$95:$F$125,"PMB*")+COUNTIFS('[10]PCs e Impresoras'!$E$83:$E$104,D8,'[10]PCs e Impresoras'!$F$83:$F$104,"PMB*")+COUNTIFS('[9]PCs e Impresoras'!$E$61:$E$64,D8,'[9]PCs e Impresoras'!$F$61:$F$64,"PMB*")+COUNTIFS('[8]PCs e Impresoras'!$E$194:$E$258,D8,'[8]PCs e Impresoras'!$F$194:$F$258,"PMB*")+COUNTIFS('[7]PCs e Impresoras'!$E$244:$E$313,D8,'[7]PCs e Impresoras'!$F$244:$F$313,"PMB*")+COUNTIFS('[6]PCs e Impresoras'!$E$91:$E$105,D8,'[6]PCs e Impresoras'!$F$91:$F$105,"PMB*")+COUNTIFS('[5]PCs e Impresoras'!$E$126:$E$190,D8,'[5]PCs e Impresoras'!$F$126:$F$190,"PMB*")+COUNTIFS('[4]PCs e Impresoras'!$E$144:$E$175,D8,'[4]PCs e Impresoras'!$F$144:$F$175,"PMB*")+COUNTIFS('[3]PCs e Impresoras'!$E$194:$E$275,D8,'[3]PCs e Impresoras'!$F$194:$F$275,"PMB*")+COUNTIFS('[2]PCs e Impresoras'!$E$76:$E$105,D8,'[2]PCs e Impresoras'!$F$76:$F$105,"PMB*")+COUNTIFS('[1]PCs e Impresoras'!$E$85:$E$113,D8,'[1]PCs e Impresoras'!$F$85:$F$113,"PMB*")</f>
        <v>#VALUE!</v>
      </c>
      <c r="M8" s="11" t="e">
        <f>COUNTIFS('[13]PCs e Impresoras'!$E$26:$E$29,D8,'[13]PCs e Impresoras'!$F$26:$F$29,"PBJ*")+COUNTIFS('[12]PCs e Impresoras'!$E$49:$E$61,D8,'[12]PCs e Impresoras'!$F$49:$F$61,"PBJ*")+COUNTIFS('[11]PCs e Impresoras'!$E$95:$E$125,D8,'[11]PCs e Impresoras'!$F$95:$F$125,"PBJ*")+COUNTIFS('[10]PCs e Impresoras'!$E$83:$E$104,D8,'[10]PCs e Impresoras'!$F$83:$F$104,"PBJ*")+COUNTIFS('[9]PCs e Impresoras'!$E$61:$E$64,D8,'[9]PCs e Impresoras'!$F$61:$F$64,"PBJ*")+COUNTIFS('[8]PCs e Impresoras'!$E$194:$E$258,D8,'[8]PCs e Impresoras'!$F$194:$F$258,"PBJ*")+COUNTIFS('[7]PCs e Impresoras'!$E$244:$E$313,D8,'[7]PCs e Impresoras'!$F$244:$F$313,"PBJ*")+COUNTIFS('[6]PCs e Impresoras'!$E$91:$E$105,D8,'[6]PCs e Impresoras'!$F$91:$F$105,"PBJ*")+COUNTIFS('[5]PCs e Impresoras'!$E$126:$E$190,D8,'[5]PCs e Impresoras'!$F$126:$F$190,"PBJ*")+COUNTIFS('[4]PCs e Impresoras'!$E$144:$E$175,D8,'[4]PCs e Impresoras'!$F$144:$F$175,"PBJ*")+COUNTIFS('[3]PCs e Impresoras'!$E$194:$E$275,D8,'[3]PCs e Impresoras'!$F$194:$F$275,"PBJ*")+COUNTIFS('[2]PCs e Impresoras'!$E$76:$E$105,D8,'[2]PCs e Impresoras'!$F$76:$F$105,"PBJ*")+COUNTIFS('[1]PCs e Impresoras'!$E$85:$E$113,D8,'[1]PCs e Impresoras'!$F$85:$F$113,"PBJ*")</f>
        <v>#VALUE!</v>
      </c>
      <c r="N8" s="11" t="e">
        <f>COUNTIFS('[13]PCs e Impresoras'!$E$26:$E$29,D8,'[13]PCs e Impresoras'!$F$26:$F$29,"PCL*")+COUNTIFS('[12]PCs e Impresoras'!$E$49:$E$61,D8,'[12]PCs e Impresoras'!$F$49:$F$61,"PCL*")+COUNTIFS('[11]PCs e Impresoras'!$E$95:$E$125,D8,'[11]PCs e Impresoras'!$F$95:$F$125,"PCL*")+COUNTIFS('[10]PCs e Impresoras'!$E$83:$E$104,D8,'[10]PCs e Impresoras'!$F$83:$F$104,"PCL*")+COUNTIFS('[9]PCs e Impresoras'!$E$61:$E$64,D8,'[9]PCs e Impresoras'!$F$61:$F$64,"PCL*")+COUNTIFS('[8]PCs e Impresoras'!$E$194:$E$258,D8,'[8]PCs e Impresoras'!$F$194:$F$258,"PCL*")+COUNTIFS('[7]PCs e Impresoras'!$E$244:$E$313,D8,'[7]PCs e Impresoras'!$F$244:$F$313,"PCL*")+COUNTIFS('[6]PCs e Impresoras'!$E$91:$E$105,D8,'[6]PCs e Impresoras'!$F$91:$F$105,"PCL*")+COUNTIFS('[5]PCs e Impresoras'!$E$126:$E$190,D8,'[5]PCs e Impresoras'!$F$126:$F$190,"PCL*")+COUNTIFS('[4]PCs e Impresoras'!$E$144:$E$175,D8,'[4]PCs e Impresoras'!$F$144:$F$175,"PCL*")+COUNTIFS('[3]PCs e Impresoras'!$E$194:$E$275,D8,'[3]PCs e Impresoras'!$F$194:$F$275,"PCL*")+COUNTIFS('[2]PCs e Impresoras'!$E$76:$E$105,D8,'[2]PCs e Impresoras'!$F$76:$F$105,"PCL*")+COUNTIFS('[1]PCs e Impresoras'!$E$85:$E$113,D8,'[1]PCs e Impresoras'!$F$85:$F$113,"PCL*")</f>
        <v>#VALUE!</v>
      </c>
      <c r="O8" s="11" t="e">
        <f>COUNTIFS('[13]PCs e Impresoras'!$E$26:$E$29,D8,'[13]PCs e Impresoras'!$F$26:$F$29,"PQB*")+COUNTIFS('[12]PCs e Impresoras'!$E$49:$E$61,D8,'[12]PCs e Impresoras'!$F$49:$F$61,"PQB*")+COUNTIFS('[11]PCs e Impresoras'!$E$95:$E$125,D8,'[11]PCs e Impresoras'!$F$95:$F$125,"PQB*")+COUNTIFS('[10]PCs e Impresoras'!$E$83:$E$104,D8,'[10]PCs e Impresoras'!$F$83:$F$104,"PQB*")+COUNTIFS('[9]PCs e Impresoras'!$E$61:$E$64,D8,'[9]PCs e Impresoras'!$F$61:$F$64,"PQB*")+COUNTIFS('[8]PCs e Impresoras'!$E$194:$E$258,D8,'[8]PCs e Impresoras'!$F$194:$F$258,"PQB*")+COUNTIFS('[7]PCs e Impresoras'!$E$244:$E$313,D8,'[7]PCs e Impresoras'!$F$244:$F$313,"PQB*")+COUNTIFS('[6]PCs e Impresoras'!$E$91:$E$105,D8,'[6]PCs e Impresoras'!$F$91:$F$105,"PQB*")+COUNTIFS('[5]PCs e Impresoras'!$E$126:$E$190,D8,'[5]PCs e Impresoras'!$F$126:$F$190,"PQB*")+COUNTIFS('[4]PCs e Impresoras'!$E$144:$E$175,D8,'[4]PCs e Impresoras'!$F$144:$F$175,"PQB*")+COUNTIFS('[3]PCs e Impresoras'!$E$194:$E$275,D8,'[3]PCs e Impresoras'!$F$194:$F$275,"PQB*")+COUNTIFS('[2]PCs e Impresoras'!$E$76:$E$105,D8,'[2]PCs e Impresoras'!$F$76:$F$105,"PQB*")+COUNTIFS('[1]PCs e Impresoras'!$E$85:$E$113,D8,'[1]PCs e Impresoras'!$F$85:$F$113,"PQB*")</f>
        <v>#VALUE!</v>
      </c>
      <c r="P8" s="11" t="e">
        <f>COUNTIFS('[13]PCs e Impresoras'!$E$26:$E$29,D8,'[13]PCs e Impresoras'!$F$26:$F$29,"PPO*")+COUNTIFS('[12]PCs e Impresoras'!$E$49:$E$61,D8,'[12]PCs e Impresoras'!$F$49:$F$61,"PPO*")+COUNTIFS('[11]PCs e Impresoras'!$E$95:$E$125,D8,'[11]PCs e Impresoras'!$F$95:$F$125,"PPO*")+COUNTIFS('[10]PCs e Impresoras'!$E$83:$E$104,D8,'[10]PCs e Impresoras'!$F$83:$F$104,"PPO*")+COUNTIFS('[9]PCs e Impresoras'!$E$61:$E$64,D8,'[9]PCs e Impresoras'!$F$61:$F$64,"PPO*")+COUNTIFS('[8]PCs e Impresoras'!$E$194:$E$258,D8,'[8]PCs e Impresoras'!$F$194:$F$258,"PPO*")+COUNTIFS('[7]PCs e Impresoras'!$E$244:$E$313,D8,'[7]PCs e Impresoras'!$F$244:$F$313,"PPO*")+COUNTIFS('[6]PCs e Impresoras'!$E$91:$E$105,D8,'[6]PCs e Impresoras'!$F$91:$F$105,"PPO*")+COUNTIFS('[5]PCs e Impresoras'!$E$126:$E$190,D8,'[5]PCs e Impresoras'!$F$126:$F$190,"PPO*")+COUNTIFS('[4]PCs e Impresoras'!$E$144:$E$175,D8,'[4]PCs e Impresoras'!$F$144:$F$175,"PPO*")+COUNTIFS('[3]PCs e Impresoras'!$E$194:$E$275,D8,'[3]PCs e Impresoras'!$F$194:$F$275,"PPO*")+COUNTIFS('[2]PCs e Impresoras'!$E$76:$E$105,D8,'[2]PCs e Impresoras'!$F$76:$F$105,"PPO*")+COUNTIFS('[1]PCs e Impresoras'!$E$85:$E$113,D8,'[1]PCs e Impresoras'!$F$85:$F$113,"PPO*")</f>
        <v>#VALUE!</v>
      </c>
      <c r="Q8" s="11" t="e">
        <f>COUNTIFS('[13]PCs e Impresoras'!$E$26:$E$29,D8,'[13]PCs e Impresoras'!$F$26:$F$29,"PTJ*")+COUNTIFS('[12]PCs e Impresoras'!$E$49:$E$61,D8,'[12]PCs e Impresoras'!$F$49:$F$61,"PTJ*")+COUNTIFS('[11]PCs e Impresoras'!$E$95:$E$125,D8,'[11]PCs e Impresoras'!$F$95:$F$125,"PTJ*")+COUNTIFS('[10]PCs e Impresoras'!$E$83:$E$104,D8,'[10]PCs e Impresoras'!$F$83:$F$104,"PTJ*")+COUNTIFS('[9]PCs e Impresoras'!$E$61:$E$64,D8,'[9]PCs e Impresoras'!$F$61:$F$64,"PTJ*")+COUNTIFS('[8]PCs e Impresoras'!$E$194:$E$258,D8,'[8]PCs e Impresoras'!$F$194:$F$258,"PTJ*")+COUNTIFS('[7]PCs e Impresoras'!$E$244:$E$313,D8,'[7]PCs e Impresoras'!$F$244:$F$313,"PTJ*")+COUNTIFS('[6]PCs e Impresoras'!$E$91:$E$105,D8,'[6]PCs e Impresoras'!$F$91:$F$105,"PTJ*")+COUNTIFS('[5]PCs e Impresoras'!$E$126:$E$190,D8,'[5]PCs e Impresoras'!$F$126:$F$190,"PTJ*")+COUNTIFS('[4]PCs e Impresoras'!$E$144:$E$175,D8,'[4]PCs e Impresoras'!$F$144:$F$175,"PTJ*")+COUNTIFS('[3]PCs e Impresoras'!$E$194:$E$275,D8,'[3]PCs e Impresoras'!$F$194:$F$275,"PTJ*")+COUNTIFS('[2]PCs e Impresoras'!$E$76:$E$105,D8,'[2]PCs e Impresoras'!$F$76:$F$105,"PTJ*")+COUNTIFS('[1]PCs e Impresoras'!$E$85:$E$113,D8,'[1]PCs e Impresoras'!$F$85:$F$113,"PTJ*")</f>
        <v>#VALUE!</v>
      </c>
      <c r="R8" s="11" t="e">
        <f>COUNTIFS('[13]PCs e Impresoras'!$E$26:$E$29,D8,'[13]PCs e Impresoras'!$F$26:$F$29,"PBO*")+COUNTIFS('[12]PCs e Impresoras'!$E$49:$E$61,D8,'[12]PCs e Impresoras'!$F$49:$F$61,"PBO*")+COUNTIFS('[11]PCs e Impresoras'!$E$95:$E$125,D8,'[11]PCs e Impresoras'!$F$95:$F$125,"PBO*")+COUNTIFS('[10]PCs e Impresoras'!$E$83:$E$104,D8,'[10]PCs e Impresoras'!$F$83:$F$104,"PBO*")+COUNTIFS('[9]PCs e Impresoras'!$E$61:$E$64,D8,'[9]PCs e Impresoras'!$F$61:$F$64,"PBO*")+COUNTIFS('[8]PCs e Impresoras'!$E$194:$E$258,D8,'[8]PCs e Impresoras'!$F$194:$F$258,"PBO*")+COUNTIFS('[7]PCs e Impresoras'!$E$244:$E$313,D8,'[7]PCs e Impresoras'!$F$244:$F$313,"PBO*")+COUNTIFS('[6]PCs e Impresoras'!$E$91:$E$105,D8,'[6]PCs e Impresoras'!$F$91:$F$105,"PBO*")+COUNTIFS('[5]PCs e Impresoras'!$E$126:$E$190,D8,'[5]PCs e Impresoras'!$F$126:$F$190,"PBO*")+COUNTIFS('[4]PCs e Impresoras'!$E$144:$E$175,D8,'[4]PCs e Impresoras'!$F$144:$F$175,"PBO*")+COUNTIFS('[3]PCs e Impresoras'!$E$194:$E$275,D8,'[3]PCs e Impresoras'!$F$194:$F$275,"PBO*")+COUNTIFS('[2]PCs e Impresoras'!$E$76:$E$105,D8,'[2]PCs e Impresoras'!$F$76:$F$105,"PBO*")+COUNTIFS('[1]PCs e Impresoras'!$E$85:$E$113,D8,'[1]PCs e Impresoras'!$F$85:$F$113,"PBO*")</f>
        <v>#VALUE!</v>
      </c>
      <c r="S8" s="11" t="e">
        <f>COUNTIFS('[13]PCs e Impresoras'!$E$26:$E$29,D8,'[13]PCs e Impresoras'!$F$26:$F$29,"PSC*")+COUNTIFS('[12]PCs e Impresoras'!$E$49:$E$61,D8,'[12]PCs e Impresoras'!$F$49:$F$61,"PSC*")+COUNTIFS('[11]PCs e Impresoras'!$E$95:$E$125,D8,'[11]PCs e Impresoras'!$F$95:$F$125,"PSC*")+COUNTIFS('[10]PCs e Impresoras'!$E$83:$E$104,D8,'[10]PCs e Impresoras'!$F$83:$F$104,"PSC*")+COUNTIFS('[9]PCs e Impresoras'!$E$61:$E$64,D8,'[9]PCs e Impresoras'!$F$61:$F$64,"PSC*")+COUNTIFS('[8]PCs e Impresoras'!$E$194:$E$258,D8,'[8]PCs e Impresoras'!$F$194:$F$258,"PSC*")+COUNTIFS('[7]PCs e Impresoras'!$E$244:$E$313,D8,'[7]PCs e Impresoras'!$F$244:$F$313,"PSC*")+COUNTIFS('[6]PCs e Impresoras'!$E$91:$E$105,D8,'[6]PCs e Impresoras'!$F$91:$F$105,"PSC*")+COUNTIFS('[5]PCs e Impresoras'!$E$126:$E$190,D8,'[5]PCs e Impresoras'!$F$126:$F$190,"PSC*")+COUNTIFS('[4]PCs e Impresoras'!$E$144:$E$175,D8,'[4]PCs e Impresoras'!$F$144:$F$175,"PSC*")+COUNTIFS('[3]PCs e Impresoras'!$E$194:$E$275,D8,'[3]PCs e Impresoras'!$F$194:$F$275,"PSC*")+COUNTIFS('[2]PCs e Impresoras'!$E$76:$E$105,D8,'[2]PCs e Impresoras'!$F$76:$F$105,"PSC*")+COUNTIFS('[1]PCs e Impresoras'!$E$85:$E$113,D8,'[1]PCs e Impresoras'!$F$85:$F$113,"PSC*")</f>
        <v>#VALUE!</v>
      </c>
      <c r="T8" s="21" t="e">
        <f t="shared" ref="T8:T71" si="4">SUM(E8:S8)</f>
        <v>#VALUE!</v>
      </c>
      <c r="U8" s="32" t="e">
        <f t="shared" si="1"/>
        <v>#VALUE!</v>
      </c>
    </row>
    <row r="9" spans="1:21" ht="15.75" x14ac:dyDescent="0.25">
      <c r="B9" s="71" t="s">
        <v>52</v>
      </c>
      <c r="C9" s="71" t="s">
        <v>48</v>
      </c>
      <c r="D9" s="71">
        <v>350</v>
      </c>
      <c r="E9" s="11" t="e">
        <f>COUNTIFS('[13]PCs e Impresoras'!$E$26:$E$29,D9,'[13]PCs e Impresoras'!$F$26:$F$29,"PCG*")+COUNTIFS('[12]PCs e Impresoras'!$E$49:$E$61,D9,'[12]PCs e Impresoras'!$F$49:$F$61,"PCG*")+COUNTIFS('[11]PCs e Impresoras'!$E$95:$E$125,D9,'[11]PCs e Impresoras'!$F$95:$F$125,"PCG*")+COUNTIFS('[10]PCs e Impresoras'!$E$83:$E$104,D9,'[10]PCs e Impresoras'!$F$83:$F$104,"PCG*")+COUNTIFS('[9]PCs e Impresoras'!$E$61:$E$64,D9,'[9]PCs e Impresoras'!$F$61:$F$64,"PCG*")+COUNTIFS('[8]PCs e Impresoras'!$E$194:$E$258,D9,'[8]PCs e Impresoras'!$F$194:$F$258,"PCG*")+COUNTIFS('[7]PCs e Impresoras'!$E$244:$E$313,D9,'[7]PCs e Impresoras'!$F$244:$F$313,"PCG*")+COUNTIFS('[6]PCs e Impresoras'!$E$91:$E$105,D9,'[6]PCs e Impresoras'!$F$91:$F$105,"PCG*")+COUNTIFS('[5]PCs e Impresoras'!$E$126:$E$190,D9,'[5]PCs e Impresoras'!$F$126:$F$190,"PCG*")+COUNTIFS('[4]PCs e Impresoras'!$E$144:$E$175,D9,'[4]PCs e Impresoras'!$F$144:$F$175,"PCG*")+COUNTIFS('[3]PCs e Impresoras'!$E$194:$E$275,D9,'[3]PCs e Impresoras'!$F$194:$F$275,"PCG*")+COUNTIFS('[2]PCs e Impresoras'!$E$76:$E$105,D9,'[2]PCs e Impresoras'!$F$76:$F$105,"PCG*")+COUNTIFS('[1]PCs e Impresoras'!$E$85:$E$113,D9,'[1]PCs e Impresoras'!$F$85:$F$113,"PCG*")</f>
        <v>#VALUE!</v>
      </c>
      <c r="F9" s="11" t="e">
        <f>COUNTIFS('[13]PCs e Impresoras'!$E$26:$E$29,D9,'[13]PCs e Impresoras'!$F$26:$F$29,"PCS*")+COUNTIFS('[12]PCs e Impresoras'!$E$49:$E$61,D9,'[12]PCs e Impresoras'!$F$49:$F$61,"PCS*")+COUNTIFS('[11]PCs e Impresoras'!$E$95:$E$125,D9,'[11]PCs e Impresoras'!$F$95:$F$125,"PCS*")+COUNTIFS('[10]PCs e Impresoras'!$E$83:$E$104,D9,'[10]PCs e Impresoras'!$F$83:$F$104,"PCS*")+COUNTIFS('[9]PCs e Impresoras'!$E$61:$E$64,D9,'[9]PCs e Impresoras'!$F$61:$F$64,"PCS*")+COUNTIFS('[8]PCs e Impresoras'!$E$194:$E$258,D9,'[8]PCs e Impresoras'!$F$194:$F$258,"PCS*")+COUNTIFS('[7]PCs e Impresoras'!$E$244:$E$313,D9,'[7]PCs e Impresoras'!$F$244:$F$313,"PCS*")+COUNTIFS('[6]PCs e Impresoras'!$E$91:$E$105,D9,'[6]PCs e Impresoras'!$F$91:$F$105,"PCS*")+COUNTIFS('[5]PCs e Impresoras'!$E$126:$E$190,D9,'[5]PCs e Impresoras'!$F$126:$F$190,"PCS*")+COUNTIFS('[4]PCs e Impresoras'!$E$144:$E$175,D9,'[4]PCs e Impresoras'!$F$144:$F$175,"PCS*")+COUNTIFS('[3]PCs e Impresoras'!$E$194:$E$275,D9,'[3]PCs e Impresoras'!$F$194:$F$275,"PCS*")+COUNTIFS('[2]PCs e Impresoras'!$E$76:$E$105,D9,'[2]PCs e Impresoras'!$F$76:$F$105,"PCS*")+COUNTIFS('[1]PCs e Impresoras'!$E$85:$E$113,D9,'[1]PCs e Impresoras'!$F$85:$F$113,"PCS*")</f>
        <v>#VALUE!</v>
      </c>
      <c r="G9" s="11" t="e">
        <f>COUNTIFS('[13]PCs e Impresoras'!$E$26:$E$29,D9,'[13]PCs e Impresoras'!$F$26:$F$29,"PMT*")+COUNTIFS('[12]PCs e Impresoras'!$E$49:$E$61,D9,'[12]PCs e Impresoras'!$F$49:$F$61,"PMT*")+COUNTIFS('[11]PCs e Impresoras'!$E$95:$E$125,D9,'[11]PCs e Impresoras'!$F$95:$F$125,"PMT*")+COUNTIFS('[10]PCs e Impresoras'!$E$83:$E$104,D9,'[10]PCs e Impresoras'!$F$83:$F$104,"PMT*")+COUNTIFS('[9]PCs e Impresoras'!$E$61:$E$64,D9,'[9]PCs e Impresoras'!$F$61:$F$64,"PMT*")+COUNTIFS('[8]PCs e Impresoras'!$E$194:$E$258,D9,'[8]PCs e Impresoras'!$F$194:$F$258,"PMT*")+COUNTIFS('[7]PCs e Impresoras'!$E$244:$E$313,D9,'[7]PCs e Impresoras'!$F$244:$F$313,"PMT*")+COUNTIFS('[6]PCs e Impresoras'!$E$91:$E$105,D9,'[6]PCs e Impresoras'!$F$91:$F$105,"PMT*")+COUNTIFS('[5]PCs e Impresoras'!$E$126:$E$190,D9,'[5]PCs e Impresoras'!$F$126:$F$190,"PMT*")+COUNTIFS('[4]PCs e Impresoras'!$E$144:$E$175,D9,'[4]PCs e Impresoras'!$F$144:$F$175,"PMT*")+COUNTIFS('[3]PCs e Impresoras'!$E$194:$E$275,D9,'[3]PCs e Impresoras'!$F$194:$F$275,"PMT*")+COUNTIFS('[2]PCs e Impresoras'!$E$76:$E$105,D9,'[2]PCs e Impresoras'!$F$76:$F$105,"PMT*")+COUNTIFS('[1]PCs e Impresoras'!$E$85:$E$113,D9,'[1]PCs e Impresoras'!$F$85:$F$113,"PMT*")</f>
        <v>#VALUE!</v>
      </c>
      <c r="H9" s="11" t="e">
        <f>COUNTIFS('[13]PCs e Impresoras'!$E$26:$E$29,D9,'[13]PCs e Impresoras'!$F$26:$F$29,"PCB*")+COUNTIFS('[12]PCs e Impresoras'!$E$49:$E$61,D9,'[12]PCs e Impresoras'!$F$49:$F$61,"PCB*")+COUNTIFS('[11]PCs e Impresoras'!$E$95:$E$125,D9,'[11]PCs e Impresoras'!$F$95:$F$125,"PCB*")+COUNTIFS('[10]PCs e Impresoras'!$E$83:$E$104,D9,'[10]PCs e Impresoras'!$F$83:$F$104,"PCB*")+COUNTIFS('[9]PCs e Impresoras'!$E$61:$E$64,D9,'[9]PCs e Impresoras'!$F$61:$F$64,"PCB*")+COUNTIFS('[8]PCs e Impresoras'!$E$194:$E$258,D9,'[8]PCs e Impresoras'!$F$194:$F$258,"PCB*")+COUNTIFS('[7]PCs e Impresoras'!$E$244:$E$313,D9,'[7]PCs e Impresoras'!$F$244:$F$313,"PCB*")+COUNTIFS('[6]PCs e Impresoras'!$E$91:$E$105,D9,'[6]PCs e Impresoras'!$F$91:$F$105,"PCB*")+COUNTIFS('[5]PCs e Impresoras'!$E$126:$E$190,D9,'[5]PCs e Impresoras'!$F$126:$F$190,"PCB*")+COUNTIFS('[4]PCs e Impresoras'!$E$144:$E$175,D9,'[4]PCs e Impresoras'!$F$144:$F$175,"PCB*")+COUNTIFS('[3]PCs e Impresoras'!$E$194:$E$275,D9,'[3]PCs e Impresoras'!$F$194:$F$275,"PCB*")+COUNTIFS('[2]PCs e Impresoras'!$E$76:$E$105,D9,'[2]PCs e Impresoras'!$F$76:$F$105,"PCB*")+COUNTIFS('[1]PCs e Impresoras'!$E$85:$E$113,D9,'[1]PCs e Impresoras'!$F$85:$F$113,"PCB*")</f>
        <v>#VALUE!</v>
      </c>
      <c r="I9" s="11" t="e">
        <f>COUNTIFS('[13]PCs e Impresoras'!$E$26:$E$29,D9,'[13]PCs e Impresoras'!$F$26:$F$29,"PBA*")+COUNTIFS('[12]PCs e Impresoras'!$E$49:$E$61,D9,'[12]PCs e Impresoras'!$F$49:$F$61,"PBA*")+COUNTIFS('[11]PCs e Impresoras'!$E$95:$E$125,D9,'[11]PCs e Impresoras'!$F$95:$F$125,"PBA*")+COUNTIFS('[10]PCs e Impresoras'!$E$83:$E$104,D9,'[10]PCs e Impresoras'!$F$83:$F$104,"PBA*")+COUNTIFS('[9]PCs e Impresoras'!$E$61:$E$64,D9,'[9]PCs e Impresoras'!$F$61:$F$64,"PBA*")+COUNTIFS('[8]PCs e Impresoras'!$E$194:$E$258,D9,'[8]PCs e Impresoras'!$F$194:$F$258,"PBA*")+COUNTIFS('[7]PCs e Impresoras'!$E$244:$E$313,D9,'[7]PCs e Impresoras'!$F$244:$F$313,"PBA*")+COUNTIFS('[6]PCs e Impresoras'!$E$91:$E$105,D9,'[6]PCs e Impresoras'!$F$91:$F$105,"PBA*")+COUNTIFS('[5]PCs e Impresoras'!$E$126:$E$190,D9,'[5]PCs e Impresoras'!$F$126:$F$190,"PBA*")+COUNTIFS('[4]PCs e Impresoras'!$E$144:$E$175,D9,'[4]PCs e Impresoras'!$F$144:$F$175,"PBA*")+COUNTIFS('[3]PCs e Impresoras'!$E$194:$E$275,D9,'[3]PCs e Impresoras'!$F$194:$F$275,"PBA*")+COUNTIFS('[2]PCs e Impresoras'!$E$76:$E$105,D9,'[2]PCs e Impresoras'!$F$76:$F$105,"PBA*")+COUNTIFS('[1]PCs e Impresoras'!$E$85:$E$113,D9,'[1]PCs e Impresoras'!$F$85:$F$113,"PBA*")</f>
        <v>#VALUE!</v>
      </c>
      <c r="J9" s="11" t="e">
        <f>COUNTIFS('[13]PCs e Impresoras'!$E$26:$E$29,D9,'[13]PCs e Impresoras'!$F$26:$F$29,"PVL*")+COUNTIFS('[12]PCs e Impresoras'!$E$49:$E$61,D9,'[12]PCs e Impresoras'!$F$49:$F$61,"PVL*")+COUNTIFS('[11]PCs e Impresoras'!$E$95:$E$125,D9,'[11]PCs e Impresoras'!$F$95:$F$125,"PVL*")+COUNTIFS('[10]PCs e Impresoras'!$E$83:$E$104,D9,'[10]PCs e Impresoras'!$F$83:$F$104,"PVL*")+COUNTIFS('[9]PCs e Impresoras'!$E$61:$E$64,D9,'[9]PCs e Impresoras'!$F$61:$F$64,"PVL*")+COUNTIFS('[8]PCs e Impresoras'!$E$194:$E$258,D9,'[8]PCs e Impresoras'!$F$194:$F$258,"PVL*")+COUNTIFS('[7]PCs e Impresoras'!$E$244:$E$313,D9,'[7]PCs e Impresoras'!$F$244:$F$313,"PVL*")+COUNTIFS('[6]PCs e Impresoras'!$E$91:$E$105,D9,'[6]PCs e Impresoras'!$F$91:$F$105,"PVL*")+COUNTIFS('[5]PCs e Impresoras'!$E$126:$E$190,D9,'[5]PCs e Impresoras'!$F$126:$F$190,"PVL*")+COUNTIFS('[4]PCs e Impresoras'!$E$144:$E$175,D9,'[4]PCs e Impresoras'!$F$144:$F$175,"PVL*")+COUNTIFS('[3]PCs e Impresoras'!$E$194:$E$275,D9,'[3]PCs e Impresoras'!$F$194:$F$275,"PVL*")+COUNTIFS('[2]PCs e Impresoras'!$E$76:$E$105,D9,'[2]PCs e Impresoras'!$F$76:$F$105,"PVL*")+COUNTIFS('[1]PCs e Impresoras'!$E$85:$E$113,D9,'[1]PCs e Impresoras'!$F$85:$F$113,"PVL*")</f>
        <v>#VALUE!</v>
      </c>
      <c r="K9" s="11" t="e">
        <f>COUNTIFS('[13]PCs e Impresoras'!$E$26:$E$29,D9,'[13]PCs e Impresoras'!$F$26:$F$29,"PBQ*")+COUNTIFS('[12]PCs e Impresoras'!$E$49:$E$61,D9,'[12]PCs e Impresoras'!$F$49:$F$61,"PBQ*")+COUNTIFS('[11]PCs e Impresoras'!$E$95:$E$125,D9,'[11]PCs e Impresoras'!$F$95:$F$125,"PBQ*")+COUNTIFS('[10]PCs e Impresoras'!$E$83:$E$104,D9,'[10]PCs e Impresoras'!$F$83:$F$104,"PBQ*")+COUNTIFS('[9]PCs e Impresoras'!$E$61:$E$64,D9,'[9]PCs e Impresoras'!$F$61:$F$64,"PBQ*")+COUNTIFS('[8]PCs e Impresoras'!$E$194:$E$258,D9,'[8]PCs e Impresoras'!$F$194:$F$258,"PBQ*")+COUNTIFS('[7]PCs e Impresoras'!$E$244:$E$313,D9,'[7]PCs e Impresoras'!$F$244:$F$313,"PBQ*")+COUNTIFS('[6]PCs e Impresoras'!$E$91:$E$105,D9,'[6]PCs e Impresoras'!$F$91:$F$105,"PBQ*")+COUNTIFS('[5]PCs e Impresoras'!$E$126:$E$190,D9,'[5]PCs e Impresoras'!$F$126:$F$190,"PBQ*")+COUNTIFS('[4]PCs e Impresoras'!$E$144:$E$175,D9,'[4]PCs e Impresoras'!$F$144:$F$175,"PBQ*")+COUNTIFS('[3]PCs e Impresoras'!$E$194:$E$275,D9,'[3]PCs e Impresoras'!$F$194:$F$275,"PBQ*")+COUNTIFS('[2]PCs e Impresoras'!$E$76:$E$105,D9,'[2]PCs e Impresoras'!$F$76:$F$105,"PBQ*")+COUNTIFS('[1]PCs e Impresoras'!$E$85:$E$113,D9,'[1]PCs e Impresoras'!$F$85:$F$113,"PBQ*")</f>
        <v>#VALUE!</v>
      </c>
      <c r="L9" s="11" t="e">
        <f>COUNTIFS('[13]PCs e Impresoras'!$E$26:$E$29,D9,'[13]PCs e Impresoras'!$F$26:$F$29,"PMB*")+COUNTIFS('[12]PCs e Impresoras'!$E$49:$E$61,D9,'[12]PCs e Impresoras'!$F$49:$F$61,"PMB*")+COUNTIFS('[11]PCs e Impresoras'!$E$95:$E$125,D9,'[11]PCs e Impresoras'!$F$95:$F$125,"PMB*")+COUNTIFS('[10]PCs e Impresoras'!$E$83:$E$104,D9,'[10]PCs e Impresoras'!$F$83:$F$104,"PMB*")+COUNTIFS('[9]PCs e Impresoras'!$E$61:$E$64,D9,'[9]PCs e Impresoras'!$F$61:$F$64,"PMB*")+COUNTIFS('[8]PCs e Impresoras'!$E$194:$E$258,D9,'[8]PCs e Impresoras'!$F$194:$F$258,"PMB*")+COUNTIFS('[7]PCs e Impresoras'!$E$244:$E$313,D9,'[7]PCs e Impresoras'!$F$244:$F$313,"PMB*")+COUNTIFS('[6]PCs e Impresoras'!$E$91:$E$105,D9,'[6]PCs e Impresoras'!$F$91:$F$105,"PMB*")+COUNTIFS('[5]PCs e Impresoras'!$E$126:$E$190,D9,'[5]PCs e Impresoras'!$F$126:$F$190,"PMB*")+COUNTIFS('[4]PCs e Impresoras'!$E$144:$E$175,D9,'[4]PCs e Impresoras'!$F$144:$F$175,"PMB*")+COUNTIFS('[3]PCs e Impresoras'!$E$194:$E$275,D9,'[3]PCs e Impresoras'!$F$194:$F$275,"PMB*")+COUNTIFS('[2]PCs e Impresoras'!$E$76:$E$105,D9,'[2]PCs e Impresoras'!$F$76:$F$105,"PMB*")+COUNTIFS('[1]PCs e Impresoras'!$E$85:$E$113,D9,'[1]PCs e Impresoras'!$F$85:$F$113,"PMB*")</f>
        <v>#VALUE!</v>
      </c>
      <c r="M9" s="11" t="e">
        <f>COUNTIFS('[13]PCs e Impresoras'!$E$26:$E$29,D9,'[13]PCs e Impresoras'!$F$26:$F$29,"PBJ*")+COUNTIFS('[12]PCs e Impresoras'!$E$49:$E$61,D9,'[12]PCs e Impresoras'!$F$49:$F$61,"PBJ*")+COUNTIFS('[11]PCs e Impresoras'!$E$95:$E$125,D9,'[11]PCs e Impresoras'!$F$95:$F$125,"PBJ*")+COUNTIFS('[10]PCs e Impresoras'!$E$83:$E$104,D9,'[10]PCs e Impresoras'!$F$83:$F$104,"PBJ*")+COUNTIFS('[9]PCs e Impresoras'!$E$61:$E$64,D9,'[9]PCs e Impresoras'!$F$61:$F$64,"PBJ*")+COUNTIFS('[8]PCs e Impresoras'!$E$194:$E$258,D9,'[8]PCs e Impresoras'!$F$194:$F$258,"PBJ*")+COUNTIFS('[7]PCs e Impresoras'!$E$244:$E$313,D9,'[7]PCs e Impresoras'!$F$244:$F$313,"PBJ*")+COUNTIFS('[6]PCs e Impresoras'!$E$91:$E$105,D9,'[6]PCs e Impresoras'!$F$91:$F$105,"PBJ*")+COUNTIFS('[5]PCs e Impresoras'!$E$126:$E$190,D9,'[5]PCs e Impresoras'!$F$126:$F$190,"PBJ*")+COUNTIFS('[4]PCs e Impresoras'!$E$144:$E$175,D9,'[4]PCs e Impresoras'!$F$144:$F$175,"PBJ*")+COUNTIFS('[3]PCs e Impresoras'!$E$194:$E$275,D9,'[3]PCs e Impresoras'!$F$194:$F$275,"PBJ*")+COUNTIFS('[2]PCs e Impresoras'!$E$76:$E$105,D9,'[2]PCs e Impresoras'!$F$76:$F$105,"PBJ*")+COUNTIFS('[1]PCs e Impresoras'!$E$85:$E$113,D9,'[1]PCs e Impresoras'!$F$85:$F$113,"PBJ*")</f>
        <v>#VALUE!</v>
      </c>
      <c r="N9" s="11" t="e">
        <f>COUNTIFS('[13]PCs e Impresoras'!$E$26:$E$29,D9,'[13]PCs e Impresoras'!$F$26:$F$29,"PCL*")+COUNTIFS('[12]PCs e Impresoras'!$E$49:$E$61,D9,'[12]PCs e Impresoras'!$F$49:$F$61,"PCL*")+COUNTIFS('[11]PCs e Impresoras'!$E$95:$E$125,D9,'[11]PCs e Impresoras'!$F$95:$F$125,"PCL*")+COUNTIFS('[10]PCs e Impresoras'!$E$83:$E$104,D9,'[10]PCs e Impresoras'!$F$83:$F$104,"PCL*")+COUNTIFS('[9]PCs e Impresoras'!$E$61:$E$64,D9,'[9]PCs e Impresoras'!$F$61:$F$64,"PCL*")+COUNTIFS('[8]PCs e Impresoras'!$E$194:$E$258,D9,'[8]PCs e Impresoras'!$F$194:$F$258,"PCL*")+COUNTIFS('[7]PCs e Impresoras'!$E$244:$E$313,D9,'[7]PCs e Impresoras'!$F$244:$F$313,"PCL*")+COUNTIFS('[6]PCs e Impresoras'!$E$91:$E$105,D9,'[6]PCs e Impresoras'!$F$91:$F$105,"PCL*")+COUNTIFS('[5]PCs e Impresoras'!$E$126:$E$190,D9,'[5]PCs e Impresoras'!$F$126:$F$190,"PCL*")+COUNTIFS('[4]PCs e Impresoras'!$E$144:$E$175,D9,'[4]PCs e Impresoras'!$F$144:$F$175,"PCL*")+COUNTIFS('[3]PCs e Impresoras'!$E$194:$E$275,D9,'[3]PCs e Impresoras'!$F$194:$F$275,"PCL*")+COUNTIFS('[2]PCs e Impresoras'!$E$76:$E$105,D9,'[2]PCs e Impresoras'!$F$76:$F$105,"PCL*")+COUNTIFS('[1]PCs e Impresoras'!$E$85:$E$113,D9,'[1]PCs e Impresoras'!$F$85:$F$113,"PCL*")</f>
        <v>#VALUE!</v>
      </c>
      <c r="O9" s="11" t="e">
        <f>COUNTIFS('[13]PCs e Impresoras'!$E$26:$E$29,D9,'[13]PCs e Impresoras'!$F$26:$F$29,"PQB*")+COUNTIFS('[12]PCs e Impresoras'!$E$49:$E$61,D9,'[12]PCs e Impresoras'!$F$49:$F$61,"PQB*")+COUNTIFS('[11]PCs e Impresoras'!$E$95:$E$125,D9,'[11]PCs e Impresoras'!$F$95:$F$125,"PQB*")+COUNTIFS('[10]PCs e Impresoras'!$E$83:$E$104,D9,'[10]PCs e Impresoras'!$F$83:$F$104,"PQB*")+COUNTIFS('[9]PCs e Impresoras'!$E$61:$E$64,D9,'[9]PCs e Impresoras'!$F$61:$F$64,"PQB*")+COUNTIFS('[8]PCs e Impresoras'!$E$194:$E$258,D9,'[8]PCs e Impresoras'!$F$194:$F$258,"PQB*")+COUNTIFS('[7]PCs e Impresoras'!$E$244:$E$313,D9,'[7]PCs e Impresoras'!$F$244:$F$313,"PQB*")+COUNTIFS('[6]PCs e Impresoras'!$E$91:$E$105,D9,'[6]PCs e Impresoras'!$F$91:$F$105,"PQB*")+COUNTIFS('[5]PCs e Impresoras'!$E$126:$E$190,D9,'[5]PCs e Impresoras'!$F$126:$F$190,"PQB*")+COUNTIFS('[4]PCs e Impresoras'!$E$144:$E$175,D9,'[4]PCs e Impresoras'!$F$144:$F$175,"PQB*")+COUNTIFS('[3]PCs e Impresoras'!$E$194:$E$275,D9,'[3]PCs e Impresoras'!$F$194:$F$275,"PQB*")+COUNTIFS('[2]PCs e Impresoras'!$E$76:$E$105,D9,'[2]PCs e Impresoras'!$F$76:$F$105,"PQB*")+COUNTIFS('[1]PCs e Impresoras'!$E$85:$E$113,D9,'[1]PCs e Impresoras'!$F$85:$F$113,"PQB*")</f>
        <v>#VALUE!</v>
      </c>
      <c r="P9" s="11" t="e">
        <f>COUNTIFS('[13]PCs e Impresoras'!$E$26:$E$29,D9,'[13]PCs e Impresoras'!$F$26:$F$29,"PPO*")+COUNTIFS('[12]PCs e Impresoras'!$E$49:$E$61,D9,'[12]PCs e Impresoras'!$F$49:$F$61,"PPO*")+COUNTIFS('[11]PCs e Impresoras'!$E$95:$E$125,D9,'[11]PCs e Impresoras'!$F$95:$F$125,"PPO*")+COUNTIFS('[10]PCs e Impresoras'!$E$83:$E$104,D9,'[10]PCs e Impresoras'!$F$83:$F$104,"PPO*")+COUNTIFS('[9]PCs e Impresoras'!$E$61:$E$64,D9,'[9]PCs e Impresoras'!$F$61:$F$64,"PPO*")+COUNTIFS('[8]PCs e Impresoras'!$E$194:$E$258,D9,'[8]PCs e Impresoras'!$F$194:$F$258,"PPO*")+COUNTIFS('[7]PCs e Impresoras'!$E$244:$E$313,D9,'[7]PCs e Impresoras'!$F$244:$F$313,"PPO*")+COUNTIFS('[6]PCs e Impresoras'!$E$91:$E$105,D9,'[6]PCs e Impresoras'!$F$91:$F$105,"PPO*")+COUNTIFS('[5]PCs e Impresoras'!$E$126:$E$190,D9,'[5]PCs e Impresoras'!$F$126:$F$190,"PPO*")+COUNTIFS('[4]PCs e Impresoras'!$E$144:$E$175,D9,'[4]PCs e Impresoras'!$F$144:$F$175,"PPO*")+COUNTIFS('[3]PCs e Impresoras'!$E$194:$E$275,D9,'[3]PCs e Impresoras'!$F$194:$F$275,"PPO*")+COUNTIFS('[2]PCs e Impresoras'!$E$76:$E$105,D9,'[2]PCs e Impresoras'!$F$76:$F$105,"PPO*")+COUNTIFS('[1]PCs e Impresoras'!$E$85:$E$113,D9,'[1]PCs e Impresoras'!$F$85:$F$113,"PPO*")</f>
        <v>#VALUE!</v>
      </c>
      <c r="Q9" s="11" t="e">
        <f>COUNTIFS('[13]PCs e Impresoras'!$E$26:$E$29,D9,'[13]PCs e Impresoras'!$F$26:$F$29,"PTJ*")+COUNTIFS('[12]PCs e Impresoras'!$E$49:$E$61,D9,'[12]PCs e Impresoras'!$F$49:$F$61,"PTJ*")+COUNTIFS('[11]PCs e Impresoras'!$E$95:$E$125,D9,'[11]PCs e Impresoras'!$F$95:$F$125,"PTJ*")+COUNTIFS('[10]PCs e Impresoras'!$E$83:$E$104,D9,'[10]PCs e Impresoras'!$F$83:$F$104,"PTJ*")+COUNTIFS('[9]PCs e Impresoras'!$E$61:$E$64,D9,'[9]PCs e Impresoras'!$F$61:$F$64,"PTJ*")+COUNTIFS('[8]PCs e Impresoras'!$E$194:$E$258,D9,'[8]PCs e Impresoras'!$F$194:$F$258,"PTJ*")+COUNTIFS('[7]PCs e Impresoras'!$E$244:$E$313,D9,'[7]PCs e Impresoras'!$F$244:$F$313,"PTJ*")+COUNTIFS('[6]PCs e Impresoras'!$E$91:$E$105,D9,'[6]PCs e Impresoras'!$F$91:$F$105,"PTJ*")+COUNTIFS('[5]PCs e Impresoras'!$E$126:$E$190,D9,'[5]PCs e Impresoras'!$F$126:$F$190,"PTJ*")+COUNTIFS('[4]PCs e Impresoras'!$E$144:$E$175,D9,'[4]PCs e Impresoras'!$F$144:$F$175,"PTJ*")+COUNTIFS('[3]PCs e Impresoras'!$E$194:$E$275,D9,'[3]PCs e Impresoras'!$F$194:$F$275,"PTJ*")+COUNTIFS('[2]PCs e Impresoras'!$E$76:$E$105,D9,'[2]PCs e Impresoras'!$F$76:$F$105,"PTJ*")+COUNTIFS('[1]PCs e Impresoras'!$E$85:$E$113,D9,'[1]PCs e Impresoras'!$F$85:$F$113,"PTJ*")</f>
        <v>#VALUE!</v>
      </c>
      <c r="R9" s="11" t="e">
        <f>COUNTIFS('[13]PCs e Impresoras'!$E$26:$E$29,D9,'[13]PCs e Impresoras'!$F$26:$F$29,"PBO*")+COUNTIFS('[12]PCs e Impresoras'!$E$49:$E$61,D9,'[12]PCs e Impresoras'!$F$49:$F$61,"PBO*")+COUNTIFS('[11]PCs e Impresoras'!$E$95:$E$125,D9,'[11]PCs e Impresoras'!$F$95:$F$125,"PBO*")+COUNTIFS('[10]PCs e Impresoras'!$E$83:$E$104,D9,'[10]PCs e Impresoras'!$F$83:$F$104,"PBO*")+COUNTIFS('[9]PCs e Impresoras'!$E$61:$E$64,D9,'[9]PCs e Impresoras'!$F$61:$F$64,"PBO*")+COUNTIFS('[8]PCs e Impresoras'!$E$194:$E$258,D9,'[8]PCs e Impresoras'!$F$194:$F$258,"PBO*")+COUNTIFS('[7]PCs e Impresoras'!$E$244:$E$313,D9,'[7]PCs e Impresoras'!$F$244:$F$313,"PBO*")+COUNTIFS('[6]PCs e Impresoras'!$E$91:$E$105,D9,'[6]PCs e Impresoras'!$F$91:$F$105,"PBO*")+COUNTIFS('[5]PCs e Impresoras'!$E$126:$E$190,D9,'[5]PCs e Impresoras'!$F$126:$F$190,"PBO*")+COUNTIFS('[4]PCs e Impresoras'!$E$144:$E$175,D9,'[4]PCs e Impresoras'!$F$144:$F$175,"PBO*")+COUNTIFS('[3]PCs e Impresoras'!$E$194:$E$275,D9,'[3]PCs e Impresoras'!$F$194:$F$275,"PBO*")+COUNTIFS('[2]PCs e Impresoras'!$E$76:$E$105,D9,'[2]PCs e Impresoras'!$F$76:$F$105,"PBO*")+COUNTIFS('[1]PCs e Impresoras'!$E$85:$E$113,D9,'[1]PCs e Impresoras'!$F$85:$F$113,"PBO*")</f>
        <v>#VALUE!</v>
      </c>
      <c r="S9" s="11" t="e">
        <f>COUNTIFS('[13]PCs e Impresoras'!$E$26:$E$29,D9,'[13]PCs e Impresoras'!$F$26:$F$29,"PSC*")+COUNTIFS('[12]PCs e Impresoras'!$E$49:$E$61,D9,'[12]PCs e Impresoras'!$F$49:$F$61,"PSC*")+COUNTIFS('[11]PCs e Impresoras'!$E$95:$E$125,D9,'[11]PCs e Impresoras'!$F$95:$F$125,"PSC*")+COUNTIFS('[10]PCs e Impresoras'!$E$83:$E$104,D9,'[10]PCs e Impresoras'!$F$83:$F$104,"PSC*")+COUNTIFS('[9]PCs e Impresoras'!$E$61:$E$64,D9,'[9]PCs e Impresoras'!$F$61:$F$64,"PSC*")+COUNTIFS('[8]PCs e Impresoras'!$E$194:$E$258,D9,'[8]PCs e Impresoras'!$F$194:$F$258,"PSC*")+COUNTIFS('[7]PCs e Impresoras'!$E$244:$E$313,D9,'[7]PCs e Impresoras'!$F$244:$F$313,"PSC*")+COUNTIFS('[6]PCs e Impresoras'!$E$91:$E$105,D9,'[6]PCs e Impresoras'!$F$91:$F$105,"PSC*")+COUNTIFS('[5]PCs e Impresoras'!$E$126:$E$190,D9,'[5]PCs e Impresoras'!$F$126:$F$190,"PSC*")+COUNTIFS('[4]PCs e Impresoras'!$E$144:$E$175,D9,'[4]PCs e Impresoras'!$F$144:$F$175,"PSC*")+COUNTIFS('[3]PCs e Impresoras'!$E$194:$E$275,D9,'[3]PCs e Impresoras'!$F$194:$F$275,"PSC*")+COUNTIFS('[2]PCs e Impresoras'!$E$76:$E$105,D9,'[2]PCs e Impresoras'!$F$76:$F$105,"PSC*")+COUNTIFS('[1]PCs e Impresoras'!$E$85:$E$113,D9,'[1]PCs e Impresoras'!$F$85:$F$113,"PSC*")</f>
        <v>#VALUE!</v>
      </c>
      <c r="T9" s="21" t="e">
        <f t="shared" si="4"/>
        <v>#VALUE!</v>
      </c>
      <c r="U9" s="32" t="e">
        <f t="shared" si="1"/>
        <v>#VALUE!</v>
      </c>
    </row>
    <row r="10" spans="1:21" ht="15.75" x14ac:dyDescent="0.25">
      <c r="B10" s="71" t="s">
        <v>52</v>
      </c>
      <c r="C10" s="71" t="s">
        <v>48</v>
      </c>
      <c r="D10" s="71">
        <v>500</v>
      </c>
      <c r="E10" s="11" t="e">
        <f>COUNTIFS('[13]PCs e Impresoras'!$E$26:$E$29,D10,'[13]PCs e Impresoras'!$F$26:$F$29,"PCG*")+COUNTIFS('[12]PCs e Impresoras'!$E$49:$E$61,D10,'[12]PCs e Impresoras'!$F$49:$F$61,"PCG*")+COUNTIFS('[11]PCs e Impresoras'!$E$95:$E$125,D10,'[11]PCs e Impresoras'!$F$95:$F$125,"PCG*")+COUNTIFS('[10]PCs e Impresoras'!$E$83:$E$104,D10,'[10]PCs e Impresoras'!$F$83:$F$104,"PCG*")+COUNTIFS('[9]PCs e Impresoras'!$E$61:$E$64,D10,'[9]PCs e Impresoras'!$F$61:$F$64,"PCG*")+COUNTIFS('[8]PCs e Impresoras'!$E$194:$E$258,D10,'[8]PCs e Impresoras'!$F$194:$F$258,"PCG*")+COUNTIFS('[7]PCs e Impresoras'!$E$244:$E$313,D10,'[7]PCs e Impresoras'!$F$244:$F$313,"PCG*")+COUNTIFS('[6]PCs e Impresoras'!$E$91:$E$105,D10,'[6]PCs e Impresoras'!$F$91:$F$105,"PCG*")+COUNTIFS('[5]PCs e Impresoras'!$E$126:$E$190,D10,'[5]PCs e Impresoras'!$F$126:$F$190,"PCG*")+COUNTIFS('[4]PCs e Impresoras'!$E$144:$E$175,D10,'[4]PCs e Impresoras'!$F$144:$F$175,"PCG*")+COUNTIFS('[3]PCs e Impresoras'!$E$194:$E$275,D10,'[3]PCs e Impresoras'!$F$194:$F$275,"PCG*")+COUNTIFS('[2]PCs e Impresoras'!$E$76:$E$105,D10,'[2]PCs e Impresoras'!$F$76:$F$105,"PCG*")+COUNTIFS('[1]PCs e Impresoras'!$E$85:$E$113,D10,'[1]PCs e Impresoras'!$F$85:$F$113,"PCG*")</f>
        <v>#VALUE!</v>
      </c>
      <c r="F10" s="11" t="e">
        <f>COUNTIFS('[13]PCs e Impresoras'!$E$26:$E$29,D10,'[13]PCs e Impresoras'!$F$26:$F$29,"PCS*")+COUNTIFS('[12]PCs e Impresoras'!$E$49:$E$61,D10,'[12]PCs e Impresoras'!$F$49:$F$61,"PCS*")+COUNTIFS('[11]PCs e Impresoras'!$E$95:$E$125,D10,'[11]PCs e Impresoras'!$F$95:$F$125,"PCS*")+COUNTIFS('[10]PCs e Impresoras'!$E$83:$E$104,D10,'[10]PCs e Impresoras'!$F$83:$F$104,"PCS*")+COUNTIFS('[9]PCs e Impresoras'!$E$61:$E$64,D10,'[9]PCs e Impresoras'!$F$61:$F$64,"PCS*")+COUNTIFS('[8]PCs e Impresoras'!$E$194:$E$258,D10,'[8]PCs e Impresoras'!$F$194:$F$258,"PCS*")+COUNTIFS('[7]PCs e Impresoras'!$E$244:$E$313,D10,'[7]PCs e Impresoras'!$F$244:$F$313,"PCS*")+COUNTIFS('[6]PCs e Impresoras'!$E$91:$E$105,D10,'[6]PCs e Impresoras'!$F$91:$F$105,"PCS*")+COUNTIFS('[5]PCs e Impresoras'!$E$126:$E$190,D10,'[5]PCs e Impresoras'!$F$126:$F$190,"PCS*")+COUNTIFS('[4]PCs e Impresoras'!$E$144:$E$175,D10,'[4]PCs e Impresoras'!$F$144:$F$175,"PCS*")+COUNTIFS('[3]PCs e Impresoras'!$E$194:$E$275,D10,'[3]PCs e Impresoras'!$F$194:$F$275,"PCS*")+COUNTIFS('[2]PCs e Impresoras'!$E$76:$E$105,D10,'[2]PCs e Impresoras'!$F$76:$F$105,"PCS*")+COUNTIFS('[1]PCs e Impresoras'!$E$85:$E$113,D10,'[1]PCs e Impresoras'!$F$85:$F$113,"PCS*")</f>
        <v>#VALUE!</v>
      </c>
      <c r="G10" s="11" t="e">
        <f>COUNTIFS('[13]PCs e Impresoras'!$E$26:$E$29,D10,'[13]PCs e Impresoras'!$F$26:$F$29,"PMT*")+COUNTIFS('[12]PCs e Impresoras'!$E$49:$E$61,D10,'[12]PCs e Impresoras'!$F$49:$F$61,"PMT*")+COUNTIFS('[11]PCs e Impresoras'!$E$95:$E$125,D10,'[11]PCs e Impresoras'!$F$95:$F$125,"PMT*")+COUNTIFS('[10]PCs e Impresoras'!$E$83:$E$104,D10,'[10]PCs e Impresoras'!$F$83:$F$104,"PMT*")+COUNTIFS('[9]PCs e Impresoras'!$E$61:$E$64,D10,'[9]PCs e Impresoras'!$F$61:$F$64,"PMT*")+COUNTIFS('[8]PCs e Impresoras'!$E$194:$E$258,D10,'[8]PCs e Impresoras'!$F$194:$F$258,"PMT*")+COUNTIFS('[7]PCs e Impresoras'!$E$244:$E$313,D10,'[7]PCs e Impresoras'!$F$244:$F$313,"PMT*")+COUNTIFS('[6]PCs e Impresoras'!$E$91:$E$105,D10,'[6]PCs e Impresoras'!$F$91:$F$105,"PMT*")+COUNTIFS('[5]PCs e Impresoras'!$E$126:$E$190,D10,'[5]PCs e Impresoras'!$F$126:$F$190,"PMT*")+COUNTIFS('[4]PCs e Impresoras'!$E$144:$E$175,D10,'[4]PCs e Impresoras'!$F$144:$F$175,"PMT*")+COUNTIFS('[3]PCs e Impresoras'!$E$194:$E$275,D10,'[3]PCs e Impresoras'!$F$194:$F$275,"PMT*")+COUNTIFS('[2]PCs e Impresoras'!$E$76:$E$105,D10,'[2]PCs e Impresoras'!$F$76:$F$105,"PMT*")+COUNTIFS('[1]PCs e Impresoras'!$E$85:$E$113,D10,'[1]PCs e Impresoras'!$F$85:$F$113,"PMT*")</f>
        <v>#VALUE!</v>
      </c>
      <c r="H10" s="11" t="e">
        <f>COUNTIFS('[13]PCs e Impresoras'!$E$26:$E$29,D10,'[13]PCs e Impresoras'!$F$26:$F$29,"PCB*")+COUNTIFS('[12]PCs e Impresoras'!$E$49:$E$61,D10,'[12]PCs e Impresoras'!$F$49:$F$61,"PCB*")+COUNTIFS('[11]PCs e Impresoras'!$E$95:$E$125,D10,'[11]PCs e Impresoras'!$F$95:$F$125,"PCB*")+COUNTIFS('[10]PCs e Impresoras'!$E$83:$E$104,D10,'[10]PCs e Impresoras'!$F$83:$F$104,"PCB*")+COUNTIFS('[9]PCs e Impresoras'!$E$61:$E$64,D10,'[9]PCs e Impresoras'!$F$61:$F$64,"PCB*")+COUNTIFS('[8]PCs e Impresoras'!$E$194:$E$258,D10,'[8]PCs e Impresoras'!$F$194:$F$258,"PCB*")+COUNTIFS('[7]PCs e Impresoras'!$E$244:$E$313,D10,'[7]PCs e Impresoras'!$F$244:$F$313,"PCB*")+COUNTIFS('[6]PCs e Impresoras'!$E$91:$E$105,D10,'[6]PCs e Impresoras'!$F$91:$F$105,"PCB*")+COUNTIFS('[5]PCs e Impresoras'!$E$126:$E$190,D10,'[5]PCs e Impresoras'!$F$126:$F$190,"PCB*")+COUNTIFS('[4]PCs e Impresoras'!$E$144:$E$175,D10,'[4]PCs e Impresoras'!$F$144:$F$175,"PCB*")+COUNTIFS('[3]PCs e Impresoras'!$E$194:$E$275,D10,'[3]PCs e Impresoras'!$F$194:$F$275,"PCB*")+COUNTIFS('[2]PCs e Impresoras'!$E$76:$E$105,D10,'[2]PCs e Impresoras'!$F$76:$F$105,"PCB*")+COUNTIFS('[1]PCs e Impresoras'!$E$85:$E$113,D10,'[1]PCs e Impresoras'!$F$85:$F$113,"PCB*")</f>
        <v>#VALUE!</v>
      </c>
      <c r="I10" s="11" t="e">
        <f>COUNTIFS('[13]PCs e Impresoras'!$E$26:$E$29,D10,'[13]PCs e Impresoras'!$F$26:$F$29,"PBA*")+COUNTIFS('[12]PCs e Impresoras'!$E$49:$E$61,D10,'[12]PCs e Impresoras'!$F$49:$F$61,"PBA*")+COUNTIFS('[11]PCs e Impresoras'!$E$95:$E$125,D10,'[11]PCs e Impresoras'!$F$95:$F$125,"PBA*")+COUNTIFS('[10]PCs e Impresoras'!$E$83:$E$104,D10,'[10]PCs e Impresoras'!$F$83:$F$104,"PBA*")+COUNTIFS('[9]PCs e Impresoras'!$E$61:$E$64,D10,'[9]PCs e Impresoras'!$F$61:$F$64,"PBA*")+COUNTIFS('[8]PCs e Impresoras'!$E$194:$E$258,D10,'[8]PCs e Impresoras'!$F$194:$F$258,"PBA*")+COUNTIFS('[7]PCs e Impresoras'!$E$244:$E$313,D10,'[7]PCs e Impresoras'!$F$244:$F$313,"PBA*")+COUNTIFS('[6]PCs e Impresoras'!$E$91:$E$105,D10,'[6]PCs e Impresoras'!$F$91:$F$105,"PBA*")+COUNTIFS('[5]PCs e Impresoras'!$E$126:$E$190,D10,'[5]PCs e Impresoras'!$F$126:$F$190,"PBA*")+COUNTIFS('[4]PCs e Impresoras'!$E$144:$E$175,D10,'[4]PCs e Impresoras'!$F$144:$F$175,"PBA*")+COUNTIFS('[3]PCs e Impresoras'!$E$194:$E$275,D10,'[3]PCs e Impresoras'!$F$194:$F$275,"PBA*")+COUNTIFS('[2]PCs e Impresoras'!$E$76:$E$105,D10,'[2]PCs e Impresoras'!$F$76:$F$105,"PBA*")+COUNTIFS('[1]PCs e Impresoras'!$E$85:$E$113,D10,'[1]PCs e Impresoras'!$F$85:$F$113,"PBA*")</f>
        <v>#VALUE!</v>
      </c>
      <c r="J10" s="11" t="e">
        <f>COUNTIFS('[13]PCs e Impresoras'!$E$26:$E$29,D10,'[13]PCs e Impresoras'!$F$26:$F$29,"PVL*")+COUNTIFS('[12]PCs e Impresoras'!$E$49:$E$61,D10,'[12]PCs e Impresoras'!$F$49:$F$61,"PVL*")+COUNTIFS('[11]PCs e Impresoras'!$E$95:$E$125,D10,'[11]PCs e Impresoras'!$F$95:$F$125,"PVL*")+COUNTIFS('[10]PCs e Impresoras'!$E$83:$E$104,D10,'[10]PCs e Impresoras'!$F$83:$F$104,"PVL*")+COUNTIFS('[9]PCs e Impresoras'!$E$61:$E$64,D10,'[9]PCs e Impresoras'!$F$61:$F$64,"PVL*")+COUNTIFS('[8]PCs e Impresoras'!$E$194:$E$258,D10,'[8]PCs e Impresoras'!$F$194:$F$258,"PVL*")+COUNTIFS('[7]PCs e Impresoras'!$E$244:$E$313,D10,'[7]PCs e Impresoras'!$F$244:$F$313,"PVL*")+COUNTIFS('[6]PCs e Impresoras'!$E$91:$E$105,D10,'[6]PCs e Impresoras'!$F$91:$F$105,"PVL*")+COUNTIFS('[5]PCs e Impresoras'!$E$126:$E$190,D10,'[5]PCs e Impresoras'!$F$126:$F$190,"PVL*")+COUNTIFS('[4]PCs e Impresoras'!$E$144:$E$175,D10,'[4]PCs e Impresoras'!$F$144:$F$175,"PVL*")+COUNTIFS('[3]PCs e Impresoras'!$E$194:$E$275,D10,'[3]PCs e Impresoras'!$F$194:$F$275,"PVL*")+COUNTIFS('[2]PCs e Impresoras'!$E$76:$E$105,D10,'[2]PCs e Impresoras'!$F$76:$F$105,"PVL*")+COUNTIFS('[1]PCs e Impresoras'!$E$85:$E$113,D10,'[1]PCs e Impresoras'!$F$85:$F$113,"PVL*")</f>
        <v>#VALUE!</v>
      </c>
      <c r="K10" s="11" t="e">
        <f>COUNTIFS('[13]PCs e Impresoras'!$E$26:$E$29,D10,'[13]PCs e Impresoras'!$F$26:$F$29,"PBQ*")+COUNTIFS('[12]PCs e Impresoras'!$E$49:$E$61,D10,'[12]PCs e Impresoras'!$F$49:$F$61,"PBQ*")+COUNTIFS('[11]PCs e Impresoras'!$E$95:$E$125,D10,'[11]PCs e Impresoras'!$F$95:$F$125,"PBQ*")+COUNTIFS('[10]PCs e Impresoras'!$E$83:$E$104,D10,'[10]PCs e Impresoras'!$F$83:$F$104,"PBQ*")+COUNTIFS('[9]PCs e Impresoras'!$E$61:$E$64,D10,'[9]PCs e Impresoras'!$F$61:$F$64,"PBQ*")+COUNTIFS('[8]PCs e Impresoras'!$E$194:$E$258,D10,'[8]PCs e Impresoras'!$F$194:$F$258,"PBQ*")+COUNTIFS('[7]PCs e Impresoras'!$E$244:$E$313,D10,'[7]PCs e Impresoras'!$F$244:$F$313,"PBQ*")+COUNTIFS('[6]PCs e Impresoras'!$E$91:$E$105,D10,'[6]PCs e Impresoras'!$F$91:$F$105,"PBQ*")+COUNTIFS('[5]PCs e Impresoras'!$E$126:$E$190,D10,'[5]PCs e Impresoras'!$F$126:$F$190,"PBQ*")+COUNTIFS('[4]PCs e Impresoras'!$E$144:$E$175,D10,'[4]PCs e Impresoras'!$F$144:$F$175,"PBQ*")+COUNTIFS('[3]PCs e Impresoras'!$E$194:$E$275,D10,'[3]PCs e Impresoras'!$F$194:$F$275,"PBQ*")+COUNTIFS('[2]PCs e Impresoras'!$E$76:$E$105,D10,'[2]PCs e Impresoras'!$F$76:$F$105,"PBQ*")+COUNTIFS('[1]PCs e Impresoras'!$E$85:$E$113,D10,'[1]PCs e Impresoras'!$F$85:$F$113,"PBQ*")</f>
        <v>#VALUE!</v>
      </c>
      <c r="L10" s="11" t="e">
        <f>COUNTIFS('[13]PCs e Impresoras'!$E$26:$E$29,D10,'[13]PCs e Impresoras'!$F$26:$F$29,"PMB*")+COUNTIFS('[12]PCs e Impresoras'!$E$49:$E$61,D10,'[12]PCs e Impresoras'!$F$49:$F$61,"PMB*")+COUNTIFS('[11]PCs e Impresoras'!$E$95:$E$125,D10,'[11]PCs e Impresoras'!$F$95:$F$125,"PMB*")+COUNTIFS('[10]PCs e Impresoras'!$E$83:$E$104,D10,'[10]PCs e Impresoras'!$F$83:$F$104,"PMB*")+COUNTIFS('[9]PCs e Impresoras'!$E$61:$E$64,D10,'[9]PCs e Impresoras'!$F$61:$F$64,"PMB*")+COUNTIFS('[8]PCs e Impresoras'!$E$194:$E$258,D10,'[8]PCs e Impresoras'!$F$194:$F$258,"PMB*")+COUNTIFS('[7]PCs e Impresoras'!$E$244:$E$313,D10,'[7]PCs e Impresoras'!$F$244:$F$313,"PMB*")+COUNTIFS('[6]PCs e Impresoras'!$E$91:$E$105,D10,'[6]PCs e Impresoras'!$F$91:$F$105,"PMB*")+COUNTIFS('[5]PCs e Impresoras'!$E$126:$E$190,D10,'[5]PCs e Impresoras'!$F$126:$F$190,"PMB*")+COUNTIFS('[4]PCs e Impresoras'!$E$144:$E$175,D10,'[4]PCs e Impresoras'!$F$144:$F$175,"PMB*")+COUNTIFS('[3]PCs e Impresoras'!$E$194:$E$275,D10,'[3]PCs e Impresoras'!$F$194:$F$275,"PMB*")+COUNTIFS('[2]PCs e Impresoras'!$E$76:$E$105,D10,'[2]PCs e Impresoras'!$F$76:$F$105,"PMB*")+COUNTIFS('[1]PCs e Impresoras'!$E$85:$E$113,D10,'[1]PCs e Impresoras'!$F$85:$F$113,"PMB*")</f>
        <v>#VALUE!</v>
      </c>
      <c r="M10" s="11" t="e">
        <f>COUNTIFS('[13]PCs e Impresoras'!$E$26:$E$29,D10,'[13]PCs e Impresoras'!$F$26:$F$29,"PBJ*")+COUNTIFS('[12]PCs e Impresoras'!$E$49:$E$61,D10,'[12]PCs e Impresoras'!$F$49:$F$61,"PBJ*")+COUNTIFS('[11]PCs e Impresoras'!$E$95:$E$125,D10,'[11]PCs e Impresoras'!$F$95:$F$125,"PBJ*")+COUNTIFS('[10]PCs e Impresoras'!$E$83:$E$104,D10,'[10]PCs e Impresoras'!$F$83:$F$104,"PBJ*")+COUNTIFS('[9]PCs e Impresoras'!$E$61:$E$64,D10,'[9]PCs e Impresoras'!$F$61:$F$64,"PBJ*")+COUNTIFS('[8]PCs e Impresoras'!$E$194:$E$258,D10,'[8]PCs e Impresoras'!$F$194:$F$258,"PBJ*")+COUNTIFS('[7]PCs e Impresoras'!$E$244:$E$313,D10,'[7]PCs e Impresoras'!$F$244:$F$313,"PBJ*")+COUNTIFS('[6]PCs e Impresoras'!$E$91:$E$105,D10,'[6]PCs e Impresoras'!$F$91:$F$105,"PBJ*")+COUNTIFS('[5]PCs e Impresoras'!$E$126:$E$190,D10,'[5]PCs e Impresoras'!$F$126:$F$190,"PBJ*")+COUNTIFS('[4]PCs e Impresoras'!$E$144:$E$175,D10,'[4]PCs e Impresoras'!$F$144:$F$175,"PBJ*")+COUNTIFS('[3]PCs e Impresoras'!$E$194:$E$275,D10,'[3]PCs e Impresoras'!$F$194:$F$275,"PBJ*")+COUNTIFS('[2]PCs e Impresoras'!$E$76:$E$105,D10,'[2]PCs e Impresoras'!$F$76:$F$105,"PBJ*")+COUNTIFS('[1]PCs e Impresoras'!$E$85:$E$113,D10,'[1]PCs e Impresoras'!$F$85:$F$113,"PBJ*")</f>
        <v>#VALUE!</v>
      </c>
      <c r="N10" s="11" t="e">
        <f>COUNTIFS('[13]PCs e Impresoras'!$E$26:$E$29,D10,'[13]PCs e Impresoras'!$F$26:$F$29,"PCL*")+COUNTIFS('[12]PCs e Impresoras'!$E$49:$E$61,D10,'[12]PCs e Impresoras'!$F$49:$F$61,"PCL*")+COUNTIFS('[11]PCs e Impresoras'!$E$95:$E$125,D10,'[11]PCs e Impresoras'!$F$95:$F$125,"PCL*")+COUNTIFS('[10]PCs e Impresoras'!$E$83:$E$104,D10,'[10]PCs e Impresoras'!$F$83:$F$104,"PCL*")+COUNTIFS('[9]PCs e Impresoras'!$E$61:$E$64,D10,'[9]PCs e Impresoras'!$F$61:$F$64,"PCL*")+COUNTIFS('[8]PCs e Impresoras'!$E$194:$E$258,D10,'[8]PCs e Impresoras'!$F$194:$F$258,"PCL*")+COUNTIFS('[7]PCs e Impresoras'!$E$244:$E$313,D10,'[7]PCs e Impresoras'!$F$244:$F$313,"PCL*")+COUNTIFS('[6]PCs e Impresoras'!$E$91:$E$105,D10,'[6]PCs e Impresoras'!$F$91:$F$105,"PCL*")+COUNTIFS('[5]PCs e Impresoras'!$E$126:$E$190,D10,'[5]PCs e Impresoras'!$F$126:$F$190,"PCL*")+COUNTIFS('[4]PCs e Impresoras'!$E$144:$E$175,D10,'[4]PCs e Impresoras'!$F$144:$F$175,"PCL*")+COUNTIFS('[3]PCs e Impresoras'!$E$194:$E$275,D10,'[3]PCs e Impresoras'!$F$194:$F$275,"PCL*")+COUNTIFS('[2]PCs e Impresoras'!$E$76:$E$105,D10,'[2]PCs e Impresoras'!$F$76:$F$105,"PCL*")+COUNTIFS('[1]PCs e Impresoras'!$E$85:$E$113,D10,'[1]PCs e Impresoras'!$F$85:$F$113,"PCL*")</f>
        <v>#VALUE!</v>
      </c>
      <c r="O10" s="11" t="e">
        <f>COUNTIFS('[13]PCs e Impresoras'!$E$26:$E$29,D10,'[13]PCs e Impresoras'!$F$26:$F$29,"PQB*")+COUNTIFS('[12]PCs e Impresoras'!$E$49:$E$61,D10,'[12]PCs e Impresoras'!$F$49:$F$61,"PQB*")+COUNTIFS('[11]PCs e Impresoras'!$E$95:$E$125,D10,'[11]PCs e Impresoras'!$F$95:$F$125,"PQB*")+COUNTIFS('[10]PCs e Impresoras'!$E$83:$E$104,D10,'[10]PCs e Impresoras'!$F$83:$F$104,"PQB*")+COUNTIFS('[9]PCs e Impresoras'!$E$61:$E$64,D10,'[9]PCs e Impresoras'!$F$61:$F$64,"PQB*")+COUNTIFS('[8]PCs e Impresoras'!$E$194:$E$258,D10,'[8]PCs e Impresoras'!$F$194:$F$258,"PQB*")+COUNTIFS('[7]PCs e Impresoras'!$E$244:$E$313,D10,'[7]PCs e Impresoras'!$F$244:$F$313,"PQB*")+COUNTIFS('[6]PCs e Impresoras'!$E$91:$E$105,D10,'[6]PCs e Impresoras'!$F$91:$F$105,"PQB*")+COUNTIFS('[5]PCs e Impresoras'!$E$126:$E$190,D10,'[5]PCs e Impresoras'!$F$126:$F$190,"PQB*")+COUNTIFS('[4]PCs e Impresoras'!$E$144:$E$175,D10,'[4]PCs e Impresoras'!$F$144:$F$175,"PQB*")+COUNTIFS('[3]PCs e Impresoras'!$E$194:$E$275,D10,'[3]PCs e Impresoras'!$F$194:$F$275,"PQB*")+COUNTIFS('[2]PCs e Impresoras'!$E$76:$E$105,D10,'[2]PCs e Impresoras'!$F$76:$F$105,"PQB*")+COUNTIFS('[1]PCs e Impresoras'!$E$85:$E$113,D10,'[1]PCs e Impresoras'!$F$85:$F$113,"PQB*")</f>
        <v>#VALUE!</v>
      </c>
      <c r="P10" s="11" t="e">
        <f>COUNTIFS('[13]PCs e Impresoras'!$E$26:$E$29,D10,'[13]PCs e Impresoras'!$F$26:$F$29,"PPO*")+COUNTIFS('[12]PCs e Impresoras'!$E$49:$E$61,D10,'[12]PCs e Impresoras'!$F$49:$F$61,"PPO*")+COUNTIFS('[11]PCs e Impresoras'!$E$95:$E$125,D10,'[11]PCs e Impresoras'!$F$95:$F$125,"PPO*")+COUNTIFS('[10]PCs e Impresoras'!$E$83:$E$104,D10,'[10]PCs e Impresoras'!$F$83:$F$104,"PPO*")+COUNTIFS('[9]PCs e Impresoras'!$E$61:$E$64,D10,'[9]PCs e Impresoras'!$F$61:$F$64,"PPO*")+COUNTIFS('[8]PCs e Impresoras'!$E$194:$E$258,D10,'[8]PCs e Impresoras'!$F$194:$F$258,"PPO*")+COUNTIFS('[7]PCs e Impresoras'!$E$244:$E$313,D10,'[7]PCs e Impresoras'!$F$244:$F$313,"PPO*")+COUNTIFS('[6]PCs e Impresoras'!$E$91:$E$105,D10,'[6]PCs e Impresoras'!$F$91:$F$105,"PPO*")+COUNTIFS('[5]PCs e Impresoras'!$E$126:$E$190,D10,'[5]PCs e Impresoras'!$F$126:$F$190,"PPO*")+COUNTIFS('[4]PCs e Impresoras'!$E$144:$E$175,D10,'[4]PCs e Impresoras'!$F$144:$F$175,"PPO*")+COUNTIFS('[3]PCs e Impresoras'!$E$194:$E$275,D10,'[3]PCs e Impresoras'!$F$194:$F$275,"PPO*")+COUNTIFS('[2]PCs e Impresoras'!$E$76:$E$105,D10,'[2]PCs e Impresoras'!$F$76:$F$105,"PPO*")+COUNTIFS('[1]PCs e Impresoras'!$E$85:$E$113,D10,'[1]PCs e Impresoras'!$F$85:$F$113,"PPO*")</f>
        <v>#VALUE!</v>
      </c>
      <c r="Q10" s="11" t="e">
        <f>COUNTIFS('[13]PCs e Impresoras'!$E$26:$E$29,D10,'[13]PCs e Impresoras'!$F$26:$F$29,"PTJ*")+COUNTIFS('[12]PCs e Impresoras'!$E$49:$E$61,D10,'[12]PCs e Impresoras'!$F$49:$F$61,"PTJ*")+COUNTIFS('[11]PCs e Impresoras'!$E$95:$E$125,D10,'[11]PCs e Impresoras'!$F$95:$F$125,"PTJ*")+COUNTIFS('[10]PCs e Impresoras'!$E$83:$E$104,D10,'[10]PCs e Impresoras'!$F$83:$F$104,"PTJ*")+COUNTIFS('[9]PCs e Impresoras'!$E$61:$E$64,D10,'[9]PCs e Impresoras'!$F$61:$F$64,"PTJ*")+COUNTIFS('[8]PCs e Impresoras'!$E$194:$E$258,D10,'[8]PCs e Impresoras'!$F$194:$F$258,"PTJ*")+COUNTIFS('[7]PCs e Impresoras'!$E$244:$E$313,D10,'[7]PCs e Impresoras'!$F$244:$F$313,"PTJ*")+COUNTIFS('[6]PCs e Impresoras'!$E$91:$E$105,D10,'[6]PCs e Impresoras'!$F$91:$F$105,"PTJ*")+COUNTIFS('[5]PCs e Impresoras'!$E$126:$E$190,D10,'[5]PCs e Impresoras'!$F$126:$F$190,"PTJ*")+COUNTIFS('[4]PCs e Impresoras'!$E$144:$E$175,D10,'[4]PCs e Impresoras'!$F$144:$F$175,"PTJ*")+COUNTIFS('[3]PCs e Impresoras'!$E$194:$E$275,D10,'[3]PCs e Impresoras'!$F$194:$F$275,"PTJ*")+COUNTIFS('[2]PCs e Impresoras'!$E$76:$E$105,D10,'[2]PCs e Impresoras'!$F$76:$F$105,"PTJ*")+COUNTIFS('[1]PCs e Impresoras'!$E$85:$E$113,D10,'[1]PCs e Impresoras'!$F$85:$F$113,"PTJ*")</f>
        <v>#VALUE!</v>
      </c>
      <c r="R10" s="11" t="e">
        <f>COUNTIFS('[13]PCs e Impresoras'!$E$26:$E$29,D10,'[13]PCs e Impresoras'!$F$26:$F$29,"PBO*")+COUNTIFS('[12]PCs e Impresoras'!$E$49:$E$61,D10,'[12]PCs e Impresoras'!$F$49:$F$61,"PBO*")+COUNTIFS('[11]PCs e Impresoras'!$E$95:$E$125,D10,'[11]PCs e Impresoras'!$F$95:$F$125,"PBO*")+COUNTIFS('[10]PCs e Impresoras'!$E$83:$E$104,D10,'[10]PCs e Impresoras'!$F$83:$F$104,"PBO*")+COUNTIFS('[9]PCs e Impresoras'!$E$61:$E$64,D10,'[9]PCs e Impresoras'!$F$61:$F$64,"PBO*")+COUNTIFS('[8]PCs e Impresoras'!$E$194:$E$258,D10,'[8]PCs e Impresoras'!$F$194:$F$258,"PBO*")+COUNTIFS('[7]PCs e Impresoras'!$E$244:$E$313,D10,'[7]PCs e Impresoras'!$F$244:$F$313,"PBO*")+COUNTIFS('[6]PCs e Impresoras'!$E$91:$E$105,D10,'[6]PCs e Impresoras'!$F$91:$F$105,"PBO*")+COUNTIFS('[5]PCs e Impresoras'!$E$126:$E$190,D10,'[5]PCs e Impresoras'!$F$126:$F$190,"PBO*")+COUNTIFS('[4]PCs e Impresoras'!$E$144:$E$175,D10,'[4]PCs e Impresoras'!$F$144:$F$175,"PBO*")+COUNTIFS('[3]PCs e Impresoras'!$E$194:$E$275,D10,'[3]PCs e Impresoras'!$F$194:$F$275,"PBO*")+COUNTIFS('[2]PCs e Impresoras'!$E$76:$E$105,D10,'[2]PCs e Impresoras'!$F$76:$F$105,"PBO*")+COUNTIFS('[1]PCs e Impresoras'!$E$85:$E$113,D10,'[1]PCs e Impresoras'!$F$85:$F$113,"PBO*")</f>
        <v>#VALUE!</v>
      </c>
      <c r="S10" s="11" t="e">
        <f>COUNTIFS('[13]PCs e Impresoras'!$E$26:$E$29,D10,'[13]PCs e Impresoras'!$F$26:$F$29,"PSC*")+COUNTIFS('[12]PCs e Impresoras'!$E$49:$E$61,D10,'[12]PCs e Impresoras'!$F$49:$F$61,"PSC*")+COUNTIFS('[11]PCs e Impresoras'!$E$95:$E$125,D10,'[11]PCs e Impresoras'!$F$95:$F$125,"PSC*")+COUNTIFS('[10]PCs e Impresoras'!$E$83:$E$104,D10,'[10]PCs e Impresoras'!$F$83:$F$104,"PSC*")+COUNTIFS('[9]PCs e Impresoras'!$E$61:$E$64,D10,'[9]PCs e Impresoras'!$F$61:$F$64,"PSC*")+COUNTIFS('[8]PCs e Impresoras'!$E$194:$E$258,D10,'[8]PCs e Impresoras'!$F$194:$F$258,"PSC*")+COUNTIFS('[7]PCs e Impresoras'!$E$244:$E$313,D10,'[7]PCs e Impresoras'!$F$244:$F$313,"PSC*")+COUNTIFS('[6]PCs e Impresoras'!$E$91:$E$105,D10,'[6]PCs e Impresoras'!$F$91:$F$105,"PSC*")+COUNTIFS('[5]PCs e Impresoras'!$E$126:$E$190,D10,'[5]PCs e Impresoras'!$F$126:$F$190,"PSC*")+COUNTIFS('[4]PCs e Impresoras'!$E$144:$E$175,D10,'[4]PCs e Impresoras'!$F$144:$F$175,"PSC*")+COUNTIFS('[3]PCs e Impresoras'!$E$194:$E$275,D10,'[3]PCs e Impresoras'!$F$194:$F$275,"PSC*")+COUNTIFS('[2]PCs e Impresoras'!$E$76:$E$105,D10,'[2]PCs e Impresoras'!$F$76:$F$105,"PSC*")+COUNTIFS('[1]PCs e Impresoras'!$E$85:$E$113,D10,'[1]PCs e Impresoras'!$F$85:$F$113,"PSC*")</f>
        <v>#VALUE!</v>
      </c>
      <c r="T10" s="21" t="e">
        <f t="shared" si="4"/>
        <v>#VALUE!</v>
      </c>
      <c r="U10" s="32" t="e">
        <f t="shared" si="1"/>
        <v>#VALUE!</v>
      </c>
    </row>
    <row r="11" spans="1:21" ht="15.75" x14ac:dyDescent="0.25">
      <c r="B11" s="71" t="s">
        <v>52</v>
      </c>
      <c r="C11" s="71" t="s">
        <v>48</v>
      </c>
      <c r="D11" s="71">
        <v>510</v>
      </c>
      <c r="E11" s="11" t="e">
        <f>COUNTIFS('[13]PCs e Impresoras'!$E$26:$E$29,D11,'[13]PCs e Impresoras'!$F$26:$F$29,"PCG*")+COUNTIFS('[12]PCs e Impresoras'!$E$49:$E$61,D11,'[12]PCs e Impresoras'!$F$49:$F$61,"PCG*")+COUNTIFS('[11]PCs e Impresoras'!$E$95:$E$125,D11,'[11]PCs e Impresoras'!$F$95:$F$125,"PCG*")+COUNTIFS('[10]PCs e Impresoras'!$E$83:$E$104,D11,'[10]PCs e Impresoras'!$F$83:$F$104,"PCG*")+COUNTIFS('[9]PCs e Impresoras'!$E$61:$E$64,D11,'[9]PCs e Impresoras'!$F$61:$F$64,"PCG*")+COUNTIFS('[8]PCs e Impresoras'!$E$194:$E$258,D11,'[8]PCs e Impresoras'!$F$194:$F$258,"PCG*")+COUNTIFS('[7]PCs e Impresoras'!$E$244:$E$313,D11,'[7]PCs e Impresoras'!$F$244:$F$313,"PCG*")+COUNTIFS('[6]PCs e Impresoras'!$E$91:$E$105,D11,'[6]PCs e Impresoras'!$F$91:$F$105,"PCG*")+COUNTIFS('[5]PCs e Impresoras'!$E$126:$E$190,D11,'[5]PCs e Impresoras'!$F$126:$F$190,"PCG*")+COUNTIFS('[4]PCs e Impresoras'!$E$144:$E$175,D11,'[4]PCs e Impresoras'!$F$144:$F$175,"PCG*")+COUNTIFS('[3]PCs e Impresoras'!$E$194:$E$275,D11,'[3]PCs e Impresoras'!$F$194:$F$275,"PCG*")+COUNTIFS('[2]PCs e Impresoras'!$E$76:$E$105,D11,'[2]PCs e Impresoras'!$F$76:$F$105,"PCG*")+COUNTIFS('[1]PCs e Impresoras'!$E$85:$E$113,D11,'[1]PCs e Impresoras'!$F$85:$F$113,"PCG*")</f>
        <v>#VALUE!</v>
      </c>
      <c r="F11" s="11" t="e">
        <f>COUNTIFS('[13]PCs e Impresoras'!$E$26:$E$29,D11,'[13]PCs e Impresoras'!$F$26:$F$29,"PCS*")+COUNTIFS('[12]PCs e Impresoras'!$E$49:$E$61,D11,'[12]PCs e Impresoras'!$F$49:$F$61,"PCS*")+COUNTIFS('[11]PCs e Impresoras'!$E$95:$E$125,D11,'[11]PCs e Impresoras'!$F$95:$F$125,"PCS*")+COUNTIFS('[10]PCs e Impresoras'!$E$83:$E$104,D11,'[10]PCs e Impresoras'!$F$83:$F$104,"PCS*")+COUNTIFS('[9]PCs e Impresoras'!$E$61:$E$64,D11,'[9]PCs e Impresoras'!$F$61:$F$64,"PCS*")+COUNTIFS('[8]PCs e Impresoras'!$E$194:$E$258,D11,'[8]PCs e Impresoras'!$F$194:$F$258,"PCS*")+COUNTIFS('[7]PCs e Impresoras'!$E$244:$E$313,D11,'[7]PCs e Impresoras'!$F$244:$F$313,"PCS*")+COUNTIFS('[6]PCs e Impresoras'!$E$91:$E$105,D11,'[6]PCs e Impresoras'!$F$91:$F$105,"PCS*")+COUNTIFS('[5]PCs e Impresoras'!$E$126:$E$190,D11,'[5]PCs e Impresoras'!$F$126:$F$190,"PCS*")+COUNTIFS('[4]PCs e Impresoras'!$E$144:$E$175,D11,'[4]PCs e Impresoras'!$F$144:$F$175,"PCS*")+COUNTIFS('[3]PCs e Impresoras'!$E$194:$E$275,D11,'[3]PCs e Impresoras'!$F$194:$F$275,"PCS*")+COUNTIFS('[2]PCs e Impresoras'!$E$76:$E$105,D11,'[2]PCs e Impresoras'!$F$76:$F$105,"PCS*")+COUNTIFS('[1]PCs e Impresoras'!$E$85:$E$113,D11,'[1]PCs e Impresoras'!$F$85:$F$113,"PCS*")</f>
        <v>#VALUE!</v>
      </c>
      <c r="G11" s="11" t="e">
        <f>COUNTIFS('[13]PCs e Impresoras'!$E$26:$E$29,D11,'[13]PCs e Impresoras'!$F$26:$F$29,"PMT*")+COUNTIFS('[12]PCs e Impresoras'!$E$49:$E$61,D11,'[12]PCs e Impresoras'!$F$49:$F$61,"PMT*")+COUNTIFS('[11]PCs e Impresoras'!$E$95:$E$125,D11,'[11]PCs e Impresoras'!$F$95:$F$125,"PMT*")+COUNTIFS('[10]PCs e Impresoras'!$E$83:$E$104,D11,'[10]PCs e Impresoras'!$F$83:$F$104,"PMT*")+COUNTIFS('[9]PCs e Impresoras'!$E$61:$E$64,D11,'[9]PCs e Impresoras'!$F$61:$F$64,"PMT*")+COUNTIFS('[8]PCs e Impresoras'!$E$194:$E$258,D11,'[8]PCs e Impresoras'!$F$194:$F$258,"PMT*")+COUNTIFS('[7]PCs e Impresoras'!$E$244:$E$313,D11,'[7]PCs e Impresoras'!$F$244:$F$313,"PMT*")+COUNTIFS('[6]PCs e Impresoras'!$E$91:$E$105,D11,'[6]PCs e Impresoras'!$F$91:$F$105,"PMT*")+COUNTIFS('[5]PCs e Impresoras'!$E$126:$E$190,D11,'[5]PCs e Impresoras'!$F$126:$F$190,"PMT*")+COUNTIFS('[4]PCs e Impresoras'!$E$144:$E$175,D11,'[4]PCs e Impresoras'!$F$144:$F$175,"PMT*")+COUNTIFS('[3]PCs e Impresoras'!$E$194:$E$275,D11,'[3]PCs e Impresoras'!$F$194:$F$275,"PMT*")+COUNTIFS('[2]PCs e Impresoras'!$E$76:$E$105,D11,'[2]PCs e Impresoras'!$F$76:$F$105,"PMT*")+COUNTIFS('[1]PCs e Impresoras'!$E$85:$E$113,D11,'[1]PCs e Impresoras'!$F$85:$F$113,"PMT*")</f>
        <v>#VALUE!</v>
      </c>
      <c r="H11" s="11" t="e">
        <f>COUNTIFS('[13]PCs e Impresoras'!$E$26:$E$29,D11,'[13]PCs e Impresoras'!$F$26:$F$29,"PCB*")+COUNTIFS('[12]PCs e Impresoras'!$E$49:$E$61,D11,'[12]PCs e Impresoras'!$F$49:$F$61,"PCB*")+COUNTIFS('[11]PCs e Impresoras'!$E$95:$E$125,D11,'[11]PCs e Impresoras'!$F$95:$F$125,"PCB*")+COUNTIFS('[10]PCs e Impresoras'!$E$83:$E$104,D11,'[10]PCs e Impresoras'!$F$83:$F$104,"PCB*")+COUNTIFS('[9]PCs e Impresoras'!$E$61:$E$64,D11,'[9]PCs e Impresoras'!$F$61:$F$64,"PCB*")+COUNTIFS('[8]PCs e Impresoras'!$E$194:$E$258,D11,'[8]PCs e Impresoras'!$F$194:$F$258,"PCB*")+COUNTIFS('[7]PCs e Impresoras'!$E$244:$E$313,D11,'[7]PCs e Impresoras'!$F$244:$F$313,"PCB*")+COUNTIFS('[6]PCs e Impresoras'!$E$91:$E$105,D11,'[6]PCs e Impresoras'!$F$91:$F$105,"PCB*")+COUNTIFS('[5]PCs e Impresoras'!$E$126:$E$190,D11,'[5]PCs e Impresoras'!$F$126:$F$190,"PCB*")+COUNTIFS('[4]PCs e Impresoras'!$E$144:$E$175,D11,'[4]PCs e Impresoras'!$F$144:$F$175,"PCB*")+COUNTIFS('[3]PCs e Impresoras'!$E$194:$E$275,D11,'[3]PCs e Impresoras'!$F$194:$F$275,"PCB*")+COUNTIFS('[2]PCs e Impresoras'!$E$76:$E$105,D11,'[2]PCs e Impresoras'!$F$76:$F$105,"PCB*")+COUNTIFS('[1]PCs e Impresoras'!$E$85:$E$113,D11,'[1]PCs e Impresoras'!$F$85:$F$113,"PCB*")</f>
        <v>#VALUE!</v>
      </c>
      <c r="I11" s="11" t="e">
        <f>COUNTIFS('[13]PCs e Impresoras'!$E$26:$E$29,D11,'[13]PCs e Impresoras'!$F$26:$F$29,"PBA*")+COUNTIFS('[12]PCs e Impresoras'!$E$49:$E$61,D11,'[12]PCs e Impresoras'!$F$49:$F$61,"PBA*")+COUNTIFS('[11]PCs e Impresoras'!$E$95:$E$125,D11,'[11]PCs e Impresoras'!$F$95:$F$125,"PBA*")+COUNTIFS('[10]PCs e Impresoras'!$E$83:$E$104,D11,'[10]PCs e Impresoras'!$F$83:$F$104,"PBA*")+COUNTIFS('[9]PCs e Impresoras'!$E$61:$E$64,D11,'[9]PCs e Impresoras'!$F$61:$F$64,"PBA*")+COUNTIFS('[8]PCs e Impresoras'!$E$194:$E$258,D11,'[8]PCs e Impresoras'!$F$194:$F$258,"PBA*")+COUNTIFS('[7]PCs e Impresoras'!$E$244:$E$313,D11,'[7]PCs e Impresoras'!$F$244:$F$313,"PBA*")+COUNTIFS('[6]PCs e Impresoras'!$E$91:$E$105,D11,'[6]PCs e Impresoras'!$F$91:$F$105,"PBA*")+COUNTIFS('[5]PCs e Impresoras'!$E$126:$E$190,D11,'[5]PCs e Impresoras'!$F$126:$F$190,"PBA*")+COUNTIFS('[4]PCs e Impresoras'!$E$144:$E$175,D11,'[4]PCs e Impresoras'!$F$144:$F$175,"PBA*")+COUNTIFS('[3]PCs e Impresoras'!$E$194:$E$275,D11,'[3]PCs e Impresoras'!$F$194:$F$275,"PBA*")+COUNTIFS('[2]PCs e Impresoras'!$E$76:$E$105,D11,'[2]PCs e Impresoras'!$F$76:$F$105,"PBA*")+COUNTIFS('[1]PCs e Impresoras'!$E$85:$E$113,D11,'[1]PCs e Impresoras'!$F$85:$F$113,"PBA*")</f>
        <v>#VALUE!</v>
      </c>
      <c r="J11" s="11" t="e">
        <f>COUNTIFS('[13]PCs e Impresoras'!$E$26:$E$29,D11,'[13]PCs e Impresoras'!$F$26:$F$29,"PVL*")+COUNTIFS('[12]PCs e Impresoras'!$E$49:$E$61,D11,'[12]PCs e Impresoras'!$F$49:$F$61,"PVL*")+COUNTIFS('[11]PCs e Impresoras'!$E$95:$E$125,D11,'[11]PCs e Impresoras'!$F$95:$F$125,"PVL*")+COUNTIFS('[10]PCs e Impresoras'!$E$83:$E$104,D11,'[10]PCs e Impresoras'!$F$83:$F$104,"PVL*")+COUNTIFS('[9]PCs e Impresoras'!$E$61:$E$64,D11,'[9]PCs e Impresoras'!$F$61:$F$64,"PVL*")+COUNTIFS('[8]PCs e Impresoras'!$E$194:$E$258,D11,'[8]PCs e Impresoras'!$F$194:$F$258,"PVL*")+COUNTIFS('[7]PCs e Impresoras'!$E$244:$E$313,D11,'[7]PCs e Impresoras'!$F$244:$F$313,"PVL*")+COUNTIFS('[6]PCs e Impresoras'!$E$91:$E$105,D11,'[6]PCs e Impresoras'!$F$91:$F$105,"PVL*")+COUNTIFS('[5]PCs e Impresoras'!$E$126:$E$190,D11,'[5]PCs e Impresoras'!$F$126:$F$190,"PVL*")+COUNTIFS('[4]PCs e Impresoras'!$E$144:$E$175,D11,'[4]PCs e Impresoras'!$F$144:$F$175,"PVL*")+COUNTIFS('[3]PCs e Impresoras'!$E$194:$E$275,D11,'[3]PCs e Impresoras'!$F$194:$F$275,"PVL*")+COUNTIFS('[2]PCs e Impresoras'!$E$76:$E$105,D11,'[2]PCs e Impresoras'!$F$76:$F$105,"PVL*")+COUNTIFS('[1]PCs e Impresoras'!$E$85:$E$113,D11,'[1]PCs e Impresoras'!$F$85:$F$113,"PVL*")</f>
        <v>#VALUE!</v>
      </c>
      <c r="K11" s="11" t="e">
        <f>COUNTIFS('[13]PCs e Impresoras'!$E$26:$E$29,D11,'[13]PCs e Impresoras'!$F$26:$F$29,"PBQ*")+COUNTIFS('[12]PCs e Impresoras'!$E$49:$E$61,D11,'[12]PCs e Impresoras'!$F$49:$F$61,"PBQ*")+COUNTIFS('[11]PCs e Impresoras'!$E$95:$E$125,D11,'[11]PCs e Impresoras'!$F$95:$F$125,"PBQ*")+COUNTIFS('[10]PCs e Impresoras'!$E$83:$E$104,D11,'[10]PCs e Impresoras'!$F$83:$F$104,"PBQ*")+COUNTIFS('[9]PCs e Impresoras'!$E$61:$E$64,D11,'[9]PCs e Impresoras'!$F$61:$F$64,"PBQ*")+COUNTIFS('[8]PCs e Impresoras'!$E$194:$E$258,D11,'[8]PCs e Impresoras'!$F$194:$F$258,"PBQ*")+COUNTIFS('[7]PCs e Impresoras'!$E$244:$E$313,D11,'[7]PCs e Impresoras'!$F$244:$F$313,"PBQ*")+COUNTIFS('[6]PCs e Impresoras'!$E$91:$E$105,D11,'[6]PCs e Impresoras'!$F$91:$F$105,"PBQ*")+COUNTIFS('[5]PCs e Impresoras'!$E$126:$E$190,D11,'[5]PCs e Impresoras'!$F$126:$F$190,"PBQ*")+COUNTIFS('[4]PCs e Impresoras'!$E$144:$E$175,D11,'[4]PCs e Impresoras'!$F$144:$F$175,"PBQ*")+COUNTIFS('[3]PCs e Impresoras'!$E$194:$E$275,D11,'[3]PCs e Impresoras'!$F$194:$F$275,"PBQ*")+COUNTIFS('[2]PCs e Impresoras'!$E$76:$E$105,D11,'[2]PCs e Impresoras'!$F$76:$F$105,"PBQ*")+COUNTIFS('[1]PCs e Impresoras'!$E$85:$E$113,D11,'[1]PCs e Impresoras'!$F$85:$F$113,"PBQ*")</f>
        <v>#VALUE!</v>
      </c>
      <c r="L11" s="11" t="e">
        <f>COUNTIFS('[13]PCs e Impresoras'!$E$26:$E$29,D11,'[13]PCs e Impresoras'!$F$26:$F$29,"PMB*")+COUNTIFS('[12]PCs e Impresoras'!$E$49:$E$61,D11,'[12]PCs e Impresoras'!$F$49:$F$61,"PMB*")+COUNTIFS('[11]PCs e Impresoras'!$E$95:$E$125,D11,'[11]PCs e Impresoras'!$F$95:$F$125,"PMB*")+COUNTIFS('[10]PCs e Impresoras'!$E$83:$E$104,D11,'[10]PCs e Impresoras'!$F$83:$F$104,"PMB*")+COUNTIFS('[9]PCs e Impresoras'!$E$61:$E$64,D11,'[9]PCs e Impresoras'!$F$61:$F$64,"PMB*")+COUNTIFS('[8]PCs e Impresoras'!$E$194:$E$258,D11,'[8]PCs e Impresoras'!$F$194:$F$258,"PMB*")+COUNTIFS('[7]PCs e Impresoras'!$E$244:$E$313,D11,'[7]PCs e Impresoras'!$F$244:$F$313,"PMB*")+COUNTIFS('[6]PCs e Impresoras'!$E$91:$E$105,D11,'[6]PCs e Impresoras'!$F$91:$F$105,"PMB*")+COUNTIFS('[5]PCs e Impresoras'!$E$126:$E$190,D11,'[5]PCs e Impresoras'!$F$126:$F$190,"PMB*")+COUNTIFS('[4]PCs e Impresoras'!$E$144:$E$175,D11,'[4]PCs e Impresoras'!$F$144:$F$175,"PMB*")+COUNTIFS('[3]PCs e Impresoras'!$E$194:$E$275,D11,'[3]PCs e Impresoras'!$F$194:$F$275,"PMB*")+COUNTIFS('[2]PCs e Impresoras'!$E$76:$E$105,D11,'[2]PCs e Impresoras'!$F$76:$F$105,"PMB*")+COUNTIFS('[1]PCs e Impresoras'!$E$85:$E$113,D11,'[1]PCs e Impresoras'!$F$85:$F$113,"PMB*")</f>
        <v>#VALUE!</v>
      </c>
      <c r="M11" s="11" t="e">
        <f>COUNTIFS('[13]PCs e Impresoras'!$E$26:$E$29,D11,'[13]PCs e Impresoras'!$F$26:$F$29,"PBJ*")+COUNTIFS('[12]PCs e Impresoras'!$E$49:$E$61,D11,'[12]PCs e Impresoras'!$F$49:$F$61,"PBJ*")+COUNTIFS('[11]PCs e Impresoras'!$E$95:$E$125,D11,'[11]PCs e Impresoras'!$F$95:$F$125,"PBJ*")+COUNTIFS('[10]PCs e Impresoras'!$E$83:$E$104,D11,'[10]PCs e Impresoras'!$F$83:$F$104,"PBJ*")+COUNTIFS('[9]PCs e Impresoras'!$E$61:$E$64,D11,'[9]PCs e Impresoras'!$F$61:$F$64,"PBJ*")+COUNTIFS('[8]PCs e Impresoras'!$E$194:$E$258,D11,'[8]PCs e Impresoras'!$F$194:$F$258,"PBJ*")+COUNTIFS('[7]PCs e Impresoras'!$E$244:$E$313,D11,'[7]PCs e Impresoras'!$F$244:$F$313,"PBJ*")+COUNTIFS('[6]PCs e Impresoras'!$E$91:$E$105,D11,'[6]PCs e Impresoras'!$F$91:$F$105,"PBJ*")+COUNTIFS('[5]PCs e Impresoras'!$E$126:$E$190,D11,'[5]PCs e Impresoras'!$F$126:$F$190,"PBJ*")+COUNTIFS('[4]PCs e Impresoras'!$E$144:$E$175,D11,'[4]PCs e Impresoras'!$F$144:$F$175,"PBJ*")+COUNTIFS('[3]PCs e Impresoras'!$E$194:$E$275,D11,'[3]PCs e Impresoras'!$F$194:$F$275,"PBJ*")+COUNTIFS('[2]PCs e Impresoras'!$E$76:$E$105,D11,'[2]PCs e Impresoras'!$F$76:$F$105,"PBJ*")+COUNTIFS('[1]PCs e Impresoras'!$E$85:$E$113,D11,'[1]PCs e Impresoras'!$F$85:$F$113,"PBJ*")</f>
        <v>#VALUE!</v>
      </c>
      <c r="N11" s="11" t="e">
        <f>COUNTIFS('[13]PCs e Impresoras'!$E$26:$E$29,D11,'[13]PCs e Impresoras'!$F$26:$F$29,"PCL*")+COUNTIFS('[12]PCs e Impresoras'!$E$49:$E$61,D11,'[12]PCs e Impresoras'!$F$49:$F$61,"PCL*")+COUNTIFS('[11]PCs e Impresoras'!$E$95:$E$125,D11,'[11]PCs e Impresoras'!$F$95:$F$125,"PCL*")+COUNTIFS('[10]PCs e Impresoras'!$E$83:$E$104,D11,'[10]PCs e Impresoras'!$F$83:$F$104,"PCL*")+COUNTIFS('[9]PCs e Impresoras'!$E$61:$E$64,D11,'[9]PCs e Impresoras'!$F$61:$F$64,"PCL*")+COUNTIFS('[8]PCs e Impresoras'!$E$194:$E$258,D11,'[8]PCs e Impresoras'!$F$194:$F$258,"PCL*")+COUNTIFS('[7]PCs e Impresoras'!$E$244:$E$313,D11,'[7]PCs e Impresoras'!$F$244:$F$313,"PCL*")+COUNTIFS('[6]PCs e Impresoras'!$E$91:$E$105,D11,'[6]PCs e Impresoras'!$F$91:$F$105,"PCL*")+COUNTIFS('[5]PCs e Impresoras'!$E$126:$E$190,D11,'[5]PCs e Impresoras'!$F$126:$F$190,"PCL*")+COUNTIFS('[4]PCs e Impresoras'!$E$144:$E$175,D11,'[4]PCs e Impresoras'!$F$144:$F$175,"PCL*")+COUNTIFS('[3]PCs e Impresoras'!$E$194:$E$275,D11,'[3]PCs e Impresoras'!$F$194:$F$275,"PCL*")+COUNTIFS('[2]PCs e Impresoras'!$E$76:$E$105,D11,'[2]PCs e Impresoras'!$F$76:$F$105,"PCL*")+COUNTIFS('[1]PCs e Impresoras'!$E$85:$E$113,D11,'[1]PCs e Impresoras'!$F$85:$F$113,"PCL*")</f>
        <v>#VALUE!</v>
      </c>
      <c r="O11" s="11" t="e">
        <f>COUNTIFS('[13]PCs e Impresoras'!$E$26:$E$29,D11,'[13]PCs e Impresoras'!$F$26:$F$29,"PQB*")+COUNTIFS('[12]PCs e Impresoras'!$E$49:$E$61,D11,'[12]PCs e Impresoras'!$F$49:$F$61,"PQB*")+COUNTIFS('[11]PCs e Impresoras'!$E$95:$E$125,D11,'[11]PCs e Impresoras'!$F$95:$F$125,"PQB*")+COUNTIFS('[10]PCs e Impresoras'!$E$83:$E$104,D11,'[10]PCs e Impresoras'!$F$83:$F$104,"PQB*")+COUNTIFS('[9]PCs e Impresoras'!$E$61:$E$64,D11,'[9]PCs e Impresoras'!$F$61:$F$64,"PQB*")+COUNTIFS('[8]PCs e Impresoras'!$E$194:$E$258,D11,'[8]PCs e Impresoras'!$F$194:$F$258,"PQB*")+COUNTIFS('[7]PCs e Impresoras'!$E$244:$E$313,D11,'[7]PCs e Impresoras'!$F$244:$F$313,"PQB*")+COUNTIFS('[6]PCs e Impresoras'!$E$91:$E$105,D11,'[6]PCs e Impresoras'!$F$91:$F$105,"PQB*")+COUNTIFS('[5]PCs e Impresoras'!$E$126:$E$190,D11,'[5]PCs e Impresoras'!$F$126:$F$190,"PQB*")+COUNTIFS('[4]PCs e Impresoras'!$E$144:$E$175,D11,'[4]PCs e Impresoras'!$F$144:$F$175,"PQB*")+COUNTIFS('[3]PCs e Impresoras'!$E$194:$E$275,D11,'[3]PCs e Impresoras'!$F$194:$F$275,"PQB*")+COUNTIFS('[2]PCs e Impresoras'!$E$76:$E$105,D11,'[2]PCs e Impresoras'!$F$76:$F$105,"PQB*")+COUNTIFS('[1]PCs e Impresoras'!$E$85:$E$113,D11,'[1]PCs e Impresoras'!$F$85:$F$113,"PQB*")</f>
        <v>#VALUE!</v>
      </c>
      <c r="P11" s="11" t="e">
        <f>COUNTIFS('[13]PCs e Impresoras'!$E$26:$E$29,D11,'[13]PCs e Impresoras'!$F$26:$F$29,"PPO*")+COUNTIFS('[12]PCs e Impresoras'!$E$49:$E$61,D11,'[12]PCs e Impresoras'!$F$49:$F$61,"PPO*")+COUNTIFS('[11]PCs e Impresoras'!$E$95:$E$125,D11,'[11]PCs e Impresoras'!$F$95:$F$125,"PPO*")+COUNTIFS('[10]PCs e Impresoras'!$E$83:$E$104,D11,'[10]PCs e Impresoras'!$F$83:$F$104,"PPO*")+COUNTIFS('[9]PCs e Impresoras'!$E$61:$E$64,D11,'[9]PCs e Impresoras'!$F$61:$F$64,"PPO*")+COUNTIFS('[8]PCs e Impresoras'!$E$194:$E$258,D11,'[8]PCs e Impresoras'!$F$194:$F$258,"PPO*")+COUNTIFS('[7]PCs e Impresoras'!$E$244:$E$313,D11,'[7]PCs e Impresoras'!$F$244:$F$313,"PPO*")+COUNTIFS('[6]PCs e Impresoras'!$E$91:$E$105,D11,'[6]PCs e Impresoras'!$F$91:$F$105,"PPO*")+COUNTIFS('[5]PCs e Impresoras'!$E$126:$E$190,D11,'[5]PCs e Impresoras'!$F$126:$F$190,"PPO*")+COUNTIFS('[4]PCs e Impresoras'!$E$144:$E$175,D11,'[4]PCs e Impresoras'!$F$144:$F$175,"PPO*")+COUNTIFS('[3]PCs e Impresoras'!$E$194:$E$275,D11,'[3]PCs e Impresoras'!$F$194:$F$275,"PPO*")+COUNTIFS('[2]PCs e Impresoras'!$E$76:$E$105,D11,'[2]PCs e Impresoras'!$F$76:$F$105,"PPO*")+COUNTIFS('[1]PCs e Impresoras'!$E$85:$E$113,D11,'[1]PCs e Impresoras'!$F$85:$F$113,"PPO*")</f>
        <v>#VALUE!</v>
      </c>
      <c r="Q11" s="11" t="e">
        <f>COUNTIFS('[13]PCs e Impresoras'!$E$26:$E$29,D11,'[13]PCs e Impresoras'!$F$26:$F$29,"PTJ*")+COUNTIFS('[12]PCs e Impresoras'!$E$49:$E$61,D11,'[12]PCs e Impresoras'!$F$49:$F$61,"PTJ*")+COUNTIFS('[11]PCs e Impresoras'!$E$95:$E$125,D11,'[11]PCs e Impresoras'!$F$95:$F$125,"PTJ*")+COUNTIFS('[10]PCs e Impresoras'!$E$83:$E$104,D11,'[10]PCs e Impresoras'!$F$83:$F$104,"PTJ*")+COUNTIFS('[9]PCs e Impresoras'!$E$61:$E$64,D11,'[9]PCs e Impresoras'!$F$61:$F$64,"PTJ*")+COUNTIFS('[8]PCs e Impresoras'!$E$194:$E$258,D11,'[8]PCs e Impresoras'!$F$194:$F$258,"PTJ*")+COUNTIFS('[7]PCs e Impresoras'!$E$244:$E$313,D11,'[7]PCs e Impresoras'!$F$244:$F$313,"PTJ*")+COUNTIFS('[6]PCs e Impresoras'!$E$91:$E$105,D11,'[6]PCs e Impresoras'!$F$91:$F$105,"PTJ*")+COUNTIFS('[5]PCs e Impresoras'!$E$126:$E$190,D11,'[5]PCs e Impresoras'!$F$126:$F$190,"PTJ*")+COUNTIFS('[4]PCs e Impresoras'!$E$144:$E$175,D11,'[4]PCs e Impresoras'!$F$144:$F$175,"PTJ*")+COUNTIFS('[3]PCs e Impresoras'!$E$194:$E$275,D11,'[3]PCs e Impresoras'!$F$194:$F$275,"PTJ*")+COUNTIFS('[2]PCs e Impresoras'!$E$76:$E$105,D11,'[2]PCs e Impresoras'!$F$76:$F$105,"PTJ*")+COUNTIFS('[1]PCs e Impresoras'!$E$85:$E$113,D11,'[1]PCs e Impresoras'!$F$85:$F$113,"PTJ*")</f>
        <v>#VALUE!</v>
      </c>
      <c r="R11" s="11" t="e">
        <f>COUNTIFS('[13]PCs e Impresoras'!$E$26:$E$29,D11,'[13]PCs e Impresoras'!$F$26:$F$29,"PBO*")+COUNTIFS('[12]PCs e Impresoras'!$E$49:$E$61,D11,'[12]PCs e Impresoras'!$F$49:$F$61,"PBO*")+COUNTIFS('[11]PCs e Impresoras'!$E$95:$E$125,D11,'[11]PCs e Impresoras'!$F$95:$F$125,"PBO*")+COUNTIFS('[10]PCs e Impresoras'!$E$83:$E$104,D11,'[10]PCs e Impresoras'!$F$83:$F$104,"PBO*")+COUNTIFS('[9]PCs e Impresoras'!$E$61:$E$64,D11,'[9]PCs e Impresoras'!$F$61:$F$64,"PBO*")+COUNTIFS('[8]PCs e Impresoras'!$E$194:$E$258,D11,'[8]PCs e Impresoras'!$F$194:$F$258,"PBO*")+COUNTIFS('[7]PCs e Impresoras'!$E$244:$E$313,D11,'[7]PCs e Impresoras'!$F$244:$F$313,"PBO*")+COUNTIFS('[6]PCs e Impresoras'!$E$91:$E$105,D11,'[6]PCs e Impresoras'!$F$91:$F$105,"PBO*")+COUNTIFS('[5]PCs e Impresoras'!$E$126:$E$190,D11,'[5]PCs e Impresoras'!$F$126:$F$190,"PBO*")+COUNTIFS('[4]PCs e Impresoras'!$E$144:$E$175,D11,'[4]PCs e Impresoras'!$F$144:$F$175,"PBO*")+COUNTIFS('[3]PCs e Impresoras'!$E$194:$E$275,D11,'[3]PCs e Impresoras'!$F$194:$F$275,"PBO*")+COUNTIFS('[2]PCs e Impresoras'!$E$76:$E$105,D11,'[2]PCs e Impresoras'!$F$76:$F$105,"PBO*")+COUNTIFS('[1]PCs e Impresoras'!$E$85:$E$113,D11,'[1]PCs e Impresoras'!$F$85:$F$113,"PBO*")</f>
        <v>#VALUE!</v>
      </c>
      <c r="S11" s="11" t="e">
        <f>COUNTIFS('[13]PCs e Impresoras'!$E$26:$E$29,D11,'[13]PCs e Impresoras'!$F$26:$F$29,"PSC*")+COUNTIFS('[12]PCs e Impresoras'!$E$49:$E$61,D11,'[12]PCs e Impresoras'!$F$49:$F$61,"PSC*")+COUNTIFS('[11]PCs e Impresoras'!$E$95:$E$125,D11,'[11]PCs e Impresoras'!$F$95:$F$125,"PSC*")+COUNTIFS('[10]PCs e Impresoras'!$E$83:$E$104,D11,'[10]PCs e Impresoras'!$F$83:$F$104,"PSC*")+COUNTIFS('[9]PCs e Impresoras'!$E$61:$E$64,D11,'[9]PCs e Impresoras'!$F$61:$F$64,"PSC*")+COUNTIFS('[8]PCs e Impresoras'!$E$194:$E$258,D11,'[8]PCs e Impresoras'!$F$194:$F$258,"PSC*")+COUNTIFS('[7]PCs e Impresoras'!$E$244:$E$313,D11,'[7]PCs e Impresoras'!$F$244:$F$313,"PSC*")+COUNTIFS('[6]PCs e Impresoras'!$E$91:$E$105,D11,'[6]PCs e Impresoras'!$F$91:$F$105,"PSC*")+COUNTIFS('[5]PCs e Impresoras'!$E$126:$E$190,D11,'[5]PCs e Impresoras'!$F$126:$F$190,"PSC*")+COUNTIFS('[4]PCs e Impresoras'!$E$144:$E$175,D11,'[4]PCs e Impresoras'!$F$144:$F$175,"PSC*")+COUNTIFS('[3]PCs e Impresoras'!$E$194:$E$275,D11,'[3]PCs e Impresoras'!$F$194:$F$275,"PSC*")+COUNTIFS('[2]PCs e Impresoras'!$E$76:$E$105,D11,'[2]PCs e Impresoras'!$F$76:$F$105,"PSC*")+COUNTIFS('[1]PCs e Impresoras'!$E$85:$E$113,D11,'[1]PCs e Impresoras'!$F$85:$F$113,"PSC*")</f>
        <v>#VALUE!</v>
      </c>
      <c r="T11" s="21" t="e">
        <f t="shared" si="4"/>
        <v>#VALUE!</v>
      </c>
      <c r="U11" s="32" t="e">
        <f t="shared" si="1"/>
        <v>#VALUE!</v>
      </c>
    </row>
    <row r="12" spans="1:21" ht="15.75" x14ac:dyDescent="0.25">
      <c r="B12" s="71" t="s">
        <v>52</v>
      </c>
      <c r="C12" s="71" t="s">
        <v>48</v>
      </c>
      <c r="D12" s="71" t="s">
        <v>86</v>
      </c>
      <c r="E12" s="11" t="e">
        <f>COUNTIFS('[13]PCs e Impresoras'!$E$26:$E$29,D12,'[13]PCs e Impresoras'!$F$26:$F$29,"PCG*")+COUNTIFS('[12]PCs e Impresoras'!$E$49:$E$61,D12,'[12]PCs e Impresoras'!$F$49:$F$61,"PCG*")+COUNTIFS('[11]PCs e Impresoras'!$E$95:$E$125,D12,'[11]PCs e Impresoras'!$F$95:$F$125,"PCG*")+COUNTIFS('[10]PCs e Impresoras'!$E$83:$E$104,D12,'[10]PCs e Impresoras'!$F$83:$F$104,"PCG*")+COUNTIFS('[9]PCs e Impresoras'!$E$61:$E$64,D12,'[9]PCs e Impresoras'!$F$61:$F$64,"PCG*")+COUNTIFS('[8]PCs e Impresoras'!$E$194:$E$258,D12,'[8]PCs e Impresoras'!$F$194:$F$258,"PCG*")+COUNTIFS('[7]PCs e Impresoras'!$E$244:$E$313,D12,'[7]PCs e Impresoras'!$F$244:$F$313,"PCG*")+COUNTIFS('[6]PCs e Impresoras'!$E$91:$E$105,D12,'[6]PCs e Impresoras'!$F$91:$F$105,"PCG*")+COUNTIFS('[5]PCs e Impresoras'!$E$126:$E$190,D12,'[5]PCs e Impresoras'!$F$126:$F$190,"PCG*")+COUNTIFS('[4]PCs e Impresoras'!$E$144:$E$175,D12,'[4]PCs e Impresoras'!$F$144:$F$175,"PCG*")+COUNTIFS('[3]PCs e Impresoras'!$E$194:$E$275,D12,'[3]PCs e Impresoras'!$F$194:$F$275,"PCG*")+COUNTIFS('[2]PCs e Impresoras'!$E$76:$E$105,D12,'[2]PCs e Impresoras'!$F$76:$F$105,"PCG*")+COUNTIFS('[1]PCs e Impresoras'!$E$85:$E$113,D12,'[1]PCs e Impresoras'!$F$85:$F$113,"PCG*")</f>
        <v>#VALUE!</v>
      </c>
      <c r="F12" s="11" t="e">
        <f>COUNTIFS('[13]PCs e Impresoras'!$E$26:$E$29,D12,'[13]PCs e Impresoras'!$F$26:$F$29,"PCS*")+COUNTIFS('[12]PCs e Impresoras'!$E$49:$E$61,D12,'[12]PCs e Impresoras'!$F$49:$F$61,"PCS*")+COUNTIFS('[11]PCs e Impresoras'!$E$95:$E$125,D12,'[11]PCs e Impresoras'!$F$95:$F$125,"PCS*")+COUNTIFS('[10]PCs e Impresoras'!$E$83:$E$104,D12,'[10]PCs e Impresoras'!$F$83:$F$104,"PCS*")+COUNTIFS('[9]PCs e Impresoras'!$E$61:$E$64,D12,'[9]PCs e Impresoras'!$F$61:$F$64,"PCS*")+COUNTIFS('[8]PCs e Impresoras'!$E$194:$E$258,D12,'[8]PCs e Impresoras'!$F$194:$F$258,"PCS*")+COUNTIFS('[7]PCs e Impresoras'!$E$244:$E$313,D12,'[7]PCs e Impresoras'!$F$244:$F$313,"PCS*")+COUNTIFS('[6]PCs e Impresoras'!$E$91:$E$105,D12,'[6]PCs e Impresoras'!$F$91:$F$105,"PCS*")+COUNTIFS('[5]PCs e Impresoras'!$E$126:$E$190,D12,'[5]PCs e Impresoras'!$F$126:$F$190,"PCS*")+COUNTIFS('[4]PCs e Impresoras'!$E$144:$E$175,D12,'[4]PCs e Impresoras'!$F$144:$F$175,"PCS*")+COUNTIFS('[3]PCs e Impresoras'!$E$194:$E$275,D12,'[3]PCs e Impresoras'!$F$194:$F$275,"PCS*")+COUNTIFS('[2]PCs e Impresoras'!$E$76:$E$105,D12,'[2]PCs e Impresoras'!$F$76:$F$105,"PCS*")+COUNTIFS('[1]PCs e Impresoras'!$E$85:$E$113,D12,'[1]PCs e Impresoras'!$F$85:$F$113,"PCS*")</f>
        <v>#VALUE!</v>
      </c>
      <c r="G12" s="11" t="e">
        <f>COUNTIFS('[13]PCs e Impresoras'!$E$26:$E$29,D12,'[13]PCs e Impresoras'!$F$26:$F$29,"PMT*")+COUNTIFS('[12]PCs e Impresoras'!$E$49:$E$61,D12,'[12]PCs e Impresoras'!$F$49:$F$61,"PMT*")+COUNTIFS('[11]PCs e Impresoras'!$E$95:$E$125,D12,'[11]PCs e Impresoras'!$F$95:$F$125,"PMT*")+COUNTIFS('[10]PCs e Impresoras'!$E$83:$E$104,D12,'[10]PCs e Impresoras'!$F$83:$F$104,"PMT*")+COUNTIFS('[9]PCs e Impresoras'!$E$61:$E$64,D12,'[9]PCs e Impresoras'!$F$61:$F$64,"PMT*")+COUNTIFS('[8]PCs e Impresoras'!$E$194:$E$258,D12,'[8]PCs e Impresoras'!$F$194:$F$258,"PMT*")+COUNTIFS('[7]PCs e Impresoras'!$E$244:$E$313,D12,'[7]PCs e Impresoras'!$F$244:$F$313,"PMT*")+COUNTIFS('[6]PCs e Impresoras'!$E$91:$E$105,D12,'[6]PCs e Impresoras'!$F$91:$F$105,"PMT*")+COUNTIFS('[5]PCs e Impresoras'!$E$126:$E$190,D12,'[5]PCs e Impresoras'!$F$126:$F$190,"PMT*")+COUNTIFS('[4]PCs e Impresoras'!$E$144:$E$175,D12,'[4]PCs e Impresoras'!$F$144:$F$175,"PMT*")+COUNTIFS('[3]PCs e Impresoras'!$E$194:$E$275,D12,'[3]PCs e Impresoras'!$F$194:$F$275,"PMT*")+COUNTIFS('[2]PCs e Impresoras'!$E$76:$E$105,D12,'[2]PCs e Impresoras'!$F$76:$F$105,"PMT*")+COUNTIFS('[1]PCs e Impresoras'!$E$85:$E$113,D12,'[1]PCs e Impresoras'!$F$85:$F$113,"PMT*")</f>
        <v>#VALUE!</v>
      </c>
      <c r="H12" s="11" t="e">
        <f>COUNTIFS('[13]PCs e Impresoras'!$E$26:$E$29,D12,'[13]PCs e Impresoras'!$F$26:$F$29,"PCB*")+COUNTIFS('[12]PCs e Impresoras'!$E$49:$E$61,D12,'[12]PCs e Impresoras'!$F$49:$F$61,"PCB*")+COUNTIFS('[11]PCs e Impresoras'!$E$95:$E$125,D12,'[11]PCs e Impresoras'!$F$95:$F$125,"PCB*")+COUNTIFS('[10]PCs e Impresoras'!$E$83:$E$104,D12,'[10]PCs e Impresoras'!$F$83:$F$104,"PCB*")+COUNTIFS('[9]PCs e Impresoras'!$E$61:$E$64,D12,'[9]PCs e Impresoras'!$F$61:$F$64,"PCB*")+COUNTIFS('[8]PCs e Impresoras'!$E$194:$E$258,D12,'[8]PCs e Impresoras'!$F$194:$F$258,"PCB*")+COUNTIFS('[7]PCs e Impresoras'!$E$244:$E$313,D12,'[7]PCs e Impresoras'!$F$244:$F$313,"PCB*")+COUNTIFS('[6]PCs e Impresoras'!$E$91:$E$105,D12,'[6]PCs e Impresoras'!$F$91:$F$105,"PCB*")+COUNTIFS('[5]PCs e Impresoras'!$E$126:$E$190,D12,'[5]PCs e Impresoras'!$F$126:$F$190,"PCB*")+COUNTIFS('[4]PCs e Impresoras'!$E$144:$E$175,D12,'[4]PCs e Impresoras'!$F$144:$F$175,"PCB*")+COUNTIFS('[3]PCs e Impresoras'!$E$194:$E$275,D12,'[3]PCs e Impresoras'!$F$194:$F$275,"PCB*")+COUNTIFS('[2]PCs e Impresoras'!$E$76:$E$105,D12,'[2]PCs e Impresoras'!$F$76:$F$105,"PCB*")+COUNTIFS('[1]PCs e Impresoras'!$E$85:$E$113,D12,'[1]PCs e Impresoras'!$F$85:$F$113,"PCB*")</f>
        <v>#VALUE!</v>
      </c>
      <c r="I12" s="11" t="e">
        <f>COUNTIFS('[13]PCs e Impresoras'!$E$26:$E$29,D12,'[13]PCs e Impresoras'!$F$26:$F$29,"PBA*")+COUNTIFS('[12]PCs e Impresoras'!$E$49:$E$61,D12,'[12]PCs e Impresoras'!$F$49:$F$61,"PBA*")+COUNTIFS('[11]PCs e Impresoras'!$E$95:$E$125,D12,'[11]PCs e Impresoras'!$F$95:$F$125,"PBA*")+COUNTIFS('[10]PCs e Impresoras'!$E$83:$E$104,D12,'[10]PCs e Impresoras'!$F$83:$F$104,"PBA*")+COUNTIFS('[9]PCs e Impresoras'!$E$61:$E$64,D12,'[9]PCs e Impresoras'!$F$61:$F$64,"PBA*")+COUNTIFS('[8]PCs e Impresoras'!$E$194:$E$258,D12,'[8]PCs e Impresoras'!$F$194:$F$258,"PBA*")+COUNTIFS('[7]PCs e Impresoras'!$E$244:$E$313,D12,'[7]PCs e Impresoras'!$F$244:$F$313,"PBA*")+COUNTIFS('[6]PCs e Impresoras'!$E$91:$E$105,D12,'[6]PCs e Impresoras'!$F$91:$F$105,"PBA*")+COUNTIFS('[5]PCs e Impresoras'!$E$126:$E$190,D12,'[5]PCs e Impresoras'!$F$126:$F$190,"PBA*")+COUNTIFS('[4]PCs e Impresoras'!$E$144:$E$175,D12,'[4]PCs e Impresoras'!$F$144:$F$175,"PBA*")+COUNTIFS('[3]PCs e Impresoras'!$E$194:$E$275,D12,'[3]PCs e Impresoras'!$F$194:$F$275,"PBA*")+COUNTIFS('[2]PCs e Impresoras'!$E$76:$E$105,D12,'[2]PCs e Impresoras'!$F$76:$F$105,"PBA*")+COUNTIFS('[1]PCs e Impresoras'!$E$85:$E$113,D12,'[1]PCs e Impresoras'!$F$85:$F$113,"PBA*")</f>
        <v>#VALUE!</v>
      </c>
      <c r="J12" s="11" t="e">
        <f>COUNTIFS('[13]PCs e Impresoras'!$E$26:$E$29,D12,'[13]PCs e Impresoras'!$F$26:$F$29,"PVL*")+COUNTIFS('[12]PCs e Impresoras'!$E$49:$E$61,D12,'[12]PCs e Impresoras'!$F$49:$F$61,"PVL*")+COUNTIFS('[11]PCs e Impresoras'!$E$95:$E$125,D12,'[11]PCs e Impresoras'!$F$95:$F$125,"PVL*")+COUNTIFS('[10]PCs e Impresoras'!$E$83:$E$104,D12,'[10]PCs e Impresoras'!$F$83:$F$104,"PVL*")+COUNTIFS('[9]PCs e Impresoras'!$E$61:$E$64,D12,'[9]PCs e Impresoras'!$F$61:$F$64,"PVL*")+COUNTIFS('[8]PCs e Impresoras'!$E$194:$E$258,D12,'[8]PCs e Impresoras'!$F$194:$F$258,"PVL*")+COUNTIFS('[7]PCs e Impresoras'!$E$244:$E$313,D12,'[7]PCs e Impresoras'!$F$244:$F$313,"PVL*")+COUNTIFS('[6]PCs e Impresoras'!$E$91:$E$105,D12,'[6]PCs e Impresoras'!$F$91:$F$105,"PVL*")+COUNTIFS('[5]PCs e Impresoras'!$E$126:$E$190,D12,'[5]PCs e Impresoras'!$F$126:$F$190,"PVL*")+COUNTIFS('[4]PCs e Impresoras'!$E$144:$E$175,D12,'[4]PCs e Impresoras'!$F$144:$F$175,"PVL*")+COUNTIFS('[3]PCs e Impresoras'!$E$194:$E$275,D12,'[3]PCs e Impresoras'!$F$194:$F$275,"PVL*")+COUNTIFS('[2]PCs e Impresoras'!$E$76:$E$105,D12,'[2]PCs e Impresoras'!$F$76:$F$105,"PVL*")+COUNTIFS('[1]PCs e Impresoras'!$E$85:$E$113,D12,'[1]PCs e Impresoras'!$F$85:$F$113,"PVL*")</f>
        <v>#VALUE!</v>
      </c>
      <c r="K12" s="11" t="e">
        <f>COUNTIFS('[13]PCs e Impresoras'!$E$26:$E$29,D12,'[13]PCs e Impresoras'!$F$26:$F$29,"PBQ*")+COUNTIFS('[12]PCs e Impresoras'!$E$49:$E$61,D12,'[12]PCs e Impresoras'!$F$49:$F$61,"PBQ*")+COUNTIFS('[11]PCs e Impresoras'!$E$95:$E$125,D12,'[11]PCs e Impresoras'!$F$95:$F$125,"PBQ*")+COUNTIFS('[10]PCs e Impresoras'!$E$83:$E$104,D12,'[10]PCs e Impresoras'!$F$83:$F$104,"PBQ*")+COUNTIFS('[9]PCs e Impresoras'!$E$61:$E$64,D12,'[9]PCs e Impresoras'!$F$61:$F$64,"PBQ*")+COUNTIFS('[8]PCs e Impresoras'!$E$194:$E$258,D12,'[8]PCs e Impresoras'!$F$194:$F$258,"PBQ*")+COUNTIFS('[7]PCs e Impresoras'!$E$244:$E$313,D12,'[7]PCs e Impresoras'!$F$244:$F$313,"PBQ*")+COUNTIFS('[6]PCs e Impresoras'!$E$91:$E$105,D12,'[6]PCs e Impresoras'!$F$91:$F$105,"PBQ*")+COUNTIFS('[5]PCs e Impresoras'!$E$126:$E$190,D12,'[5]PCs e Impresoras'!$F$126:$F$190,"PBQ*")+COUNTIFS('[4]PCs e Impresoras'!$E$144:$E$175,D12,'[4]PCs e Impresoras'!$F$144:$F$175,"PBQ*")+COUNTIFS('[3]PCs e Impresoras'!$E$194:$E$275,D12,'[3]PCs e Impresoras'!$F$194:$F$275,"PBQ*")+COUNTIFS('[2]PCs e Impresoras'!$E$76:$E$105,D12,'[2]PCs e Impresoras'!$F$76:$F$105,"PBQ*")+COUNTIFS('[1]PCs e Impresoras'!$E$85:$E$113,D12,'[1]PCs e Impresoras'!$F$85:$F$113,"PBQ*")</f>
        <v>#VALUE!</v>
      </c>
      <c r="L12" s="11" t="e">
        <f>COUNTIFS('[13]PCs e Impresoras'!$E$26:$E$29,D12,'[13]PCs e Impresoras'!$F$26:$F$29,"PMB*")+COUNTIFS('[12]PCs e Impresoras'!$E$49:$E$61,D12,'[12]PCs e Impresoras'!$F$49:$F$61,"PMB*")+COUNTIFS('[11]PCs e Impresoras'!$E$95:$E$125,D12,'[11]PCs e Impresoras'!$F$95:$F$125,"PMB*")+COUNTIFS('[10]PCs e Impresoras'!$E$83:$E$104,D12,'[10]PCs e Impresoras'!$F$83:$F$104,"PMB*")+COUNTIFS('[9]PCs e Impresoras'!$E$61:$E$64,D12,'[9]PCs e Impresoras'!$F$61:$F$64,"PMB*")+COUNTIFS('[8]PCs e Impresoras'!$E$194:$E$258,D12,'[8]PCs e Impresoras'!$F$194:$F$258,"PMB*")+COUNTIFS('[7]PCs e Impresoras'!$E$244:$E$313,D12,'[7]PCs e Impresoras'!$F$244:$F$313,"PMB*")+COUNTIFS('[6]PCs e Impresoras'!$E$91:$E$105,D12,'[6]PCs e Impresoras'!$F$91:$F$105,"PMB*")+COUNTIFS('[5]PCs e Impresoras'!$E$126:$E$190,D12,'[5]PCs e Impresoras'!$F$126:$F$190,"PMB*")+COUNTIFS('[4]PCs e Impresoras'!$E$144:$E$175,D12,'[4]PCs e Impresoras'!$F$144:$F$175,"PMB*")+COUNTIFS('[3]PCs e Impresoras'!$E$194:$E$275,D12,'[3]PCs e Impresoras'!$F$194:$F$275,"PMB*")+COUNTIFS('[2]PCs e Impresoras'!$E$76:$E$105,D12,'[2]PCs e Impresoras'!$F$76:$F$105,"PMB*")+COUNTIFS('[1]PCs e Impresoras'!$E$85:$E$113,D12,'[1]PCs e Impresoras'!$F$85:$F$113,"PMB*")</f>
        <v>#VALUE!</v>
      </c>
      <c r="M12" s="11" t="e">
        <f>COUNTIFS('[13]PCs e Impresoras'!$E$26:$E$29,D12,'[13]PCs e Impresoras'!$F$26:$F$29,"PBJ*")+COUNTIFS('[12]PCs e Impresoras'!$E$49:$E$61,D12,'[12]PCs e Impresoras'!$F$49:$F$61,"PBJ*")+COUNTIFS('[11]PCs e Impresoras'!$E$95:$E$125,D12,'[11]PCs e Impresoras'!$F$95:$F$125,"PBJ*")+COUNTIFS('[10]PCs e Impresoras'!$E$83:$E$104,D12,'[10]PCs e Impresoras'!$F$83:$F$104,"PBJ*")+COUNTIFS('[9]PCs e Impresoras'!$E$61:$E$64,D12,'[9]PCs e Impresoras'!$F$61:$F$64,"PBJ*")+COUNTIFS('[8]PCs e Impresoras'!$E$194:$E$258,D12,'[8]PCs e Impresoras'!$F$194:$F$258,"PBJ*")+COUNTIFS('[7]PCs e Impresoras'!$E$244:$E$313,D12,'[7]PCs e Impresoras'!$F$244:$F$313,"PBJ*")+COUNTIFS('[6]PCs e Impresoras'!$E$91:$E$105,D12,'[6]PCs e Impresoras'!$F$91:$F$105,"PBJ*")+COUNTIFS('[5]PCs e Impresoras'!$E$126:$E$190,D12,'[5]PCs e Impresoras'!$F$126:$F$190,"PBJ*")+COUNTIFS('[4]PCs e Impresoras'!$E$144:$E$175,D12,'[4]PCs e Impresoras'!$F$144:$F$175,"PBJ*")+COUNTIFS('[3]PCs e Impresoras'!$E$194:$E$275,D12,'[3]PCs e Impresoras'!$F$194:$F$275,"PBJ*")+COUNTIFS('[2]PCs e Impresoras'!$E$76:$E$105,D12,'[2]PCs e Impresoras'!$F$76:$F$105,"PBJ*")+COUNTIFS('[1]PCs e Impresoras'!$E$85:$E$113,D12,'[1]PCs e Impresoras'!$F$85:$F$113,"PBJ*")</f>
        <v>#VALUE!</v>
      </c>
      <c r="N12" s="11" t="e">
        <f>COUNTIFS('[13]PCs e Impresoras'!$E$26:$E$29,D12,'[13]PCs e Impresoras'!$F$26:$F$29,"PCL*")+COUNTIFS('[12]PCs e Impresoras'!$E$49:$E$61,D12,'[12]PCs e Impresoras'!$F$49:$F$61,"PCL*")+COUNTIFS('[11]PCs e Impresoras'!$E$95:$E$125,D12,'[11]PCs e Impresoras'!$F$95:$F$125,"PCL*")+COUNTIFS('[10]PCs e Impresoras'!$E$83:$E$104,D12,'[10]PCs e Impresoras'!$F$83:$F$104,"PCL*")+COUNTIFS('[9]PCs e Impresoras'!$E$61:$E$64,D12,'[9]PCs e Impresoras'!$F$61:$F$64,"PCL*")+COUNTIFS('[8]PCs e Impresoras'!$E$194:$E$258,D12,'[8]PCs e Impresoras'!$F$194:$F$258,"PCL*")+COUNTIFS('[7]PCs e Impresoras'!$E$244:$E$313,D12,'[7]PCs e Impresoras'!$F$244:$F$313,"PCL*")+COUNTIFS('[6]PCs e Impresoras'!$E$91:$E$105,D12,'[6]PCs e Impresoras'!$F$91:$F$105,"PCL*")+COUNTIFS('[5]PCs e Impresoras'!$E$126:$E$190,D12,'[5]PCs e Impresoras'!$F$126:$F$190,"PCL*")+COUNTIFS('[4]PCs e Impresoras'!$E$144:$E$175,D12,'[4]PCs e Impresoras'!$F$144:$F$175,"PCL*")+COUNTIFS('[3]PCs e Impresoras'!$E$194:$E$275,D12,'[3]PCs e Impresoras'!$F$194:$F$275,"PCL*")+COUNTIFS('[2]PCs e Impresoras'!$E$76:$E$105,D12,'[2]PCs e Impresoras'!$F$76:$F$105,"PCL*")+COUNTIFS('[1]PCs e Impresoras'!$E$85:$E$113,D12,'[1]PCs e Impresoras'!$F$85:$F$113,"PCL*")</f>
        <v>#VALUE!</v>
      </c>
      <c r="O12" s="11" t="e">
        <f>COUNTIFS('[13]PCs e Impresoras'!$E$26:$E$29,D12,'[13]PCs e Impresoras'!$F$26:$F$29,"PQB*")+COUNTIFS('[12]PCs e Impresoras'!$E$49:$E$61,D12,'[12]PCs e Impresoras'!$F$49:$F$61,"PQB*")+COUNTIFS('[11]PCs e Impresoras'!$E$95:$E$125,D12,'[11]PCs e Impresoras'!$F$95:$F$125,"PQB*")+COUNTIFS('[10]PCs e Impresoras'!$E$83:$E$104,D12,'[10]PCs e Impresoras'!$F$83:$F$104,"PQB*")+COUNTIFS('[9]PCs e Impresoras'!$E$61:$E$64,D12,'[9]PCs e Impresoras'!$F$61:$F$64,"PQB*")+COUNTIFS('[8]PCs e Impresoras'!$E$194:$E$258,D12,'[8]PCs e Impresoras'!$F$194:$F$258,"PQB*")+COUNTIFS('[7]PCs e Impresoras'!$E$244:$E$313,D12,'[7]PCs e Impresoras'!$F$244:$F$313,"PQB*")+COUNTIFS('[6]PCs e Impresoras'!$E$91:$E$105,D12,'[6]PCs e Impresoras'!$F$91:$F$105,"PQB*")+COUNTIFS('[5]PCs e Impresoras'!$E$126:$E$190,D12,'[5]PCs e Impresoras'!$F$126:$F$190,"PQB*")+COUNTIFS('[4]PCs e Impresoras'!$E$144:$E$175,D12,'[4]PCs e Impresoras'!$F$144:$F$175,"PQB*")+COUNTIFS('[3]PCs e Impresoras'!$E$194:$E$275,D12,'[3]PCs e Impresoras'!$F$194:$F$275,"PQB*")+COUNTIFS('[2]PCs e Impresoras'!$E$76:$E$105,D12,'[2]PCs e Impresoras'!$F$76:$F$105,"PQB*")+COUNTIFS('[1]PCs e Impresoras'!$E$85:$E$113,D12,'[1]PCs e Impresoras'!$F$85:$F$113,"PQB*")</f>
        <v>#VALUE!</v>
      </c>
      <c r="P12" s="11" t="e">
        <f>COUNTIFS('[13]PCs e Impresoras'!$E$26:$E$29,D12,'[13]PCs e Impresoras'!$F$26:$F$29,"PPO*")+COUNTIFS('[12]PCs e Impresoras'!$E$49:$E$61,D12,'[12]PCs e Impresoras'!$F$49:$F$61,"PPO*")+COUNTIFS('[11]PCs e Impresoras'!$E$95:$E$125,D12,'[11]PCs e Impresoras'!$F$95:$F$125,"PPO*")+COUNTIFS('[10]PCs e Impresoras'!$E$83:$E$104,D12,'[10]PCs e Impresoras'!$F$83:$F$104,"PPO*")+COUNTIFS('[9]PCs e Impresoras'!$E$61:$E$64,D12,'[9]PCs e Impresoras'!$F$61:$F$64,"PPO*")+COUNTIFS('[8]PCs e Impresoras'!$E$194:$E$258,D12,'[8]PCs e Impresoras'!$F$194:$F$258,"PPO*")+COUNTIFS('[7]PCs e Impresoras'!$E$244:$E$313,D12,'[7]PCs e Impresoras'!$F$244:$F$313,"PPO*")+COUNTIFS('[6]PCs e Impresoras'!$E$91:$E$105,D12,'[6]PCs e Impresoras'!$F$91:$F$105,"PPO*")+COUNTIFS('[5]PCs e Impresoras'!$E$126:$E$190,D12,'[5]PCs e Impresoras'!$F$126:$F$190,"PPO*")+COUNTIFS('[4]PCs e Impresoras'!$E$144:$E$175,D12,'[4]PCs e Impresoras'!$F$144:$F$175,"PPO*")+COUNTIFS('[3]PCs e Impresoras'!$E$194:$E$275,D12,'[3]PCs e Impresoras'!$F$194:$F$275,"PPO*")+COUNTIFS('[2]PCs e Impresoras'!$E$76:$E$105,D12,'[2]PCs e Impresoras'!$F$76:$F$105,"PPO*")+COUNTIFS('[1]PCs e Impresoras'!$E$85:$E$113,D12,'[1]PCs e Impresoras'!$F$85:$F$113,"PPO*")</f>
        <v>#VALUE!</v>
      </c>
      <c r="Q12" s="11" t="e">
        <f>COUNTIFS('[13]PCs e Impresoras'!$E$26:$E$29,D12,'[13]PCs e Impresoras'!$F$26:$F$29,"PTJ*")+COUNTIFS('[12]PCs e Impresoras'!$E$49:$E$61,D12,'[12]PCs e Impresoras'!$F$49:$F$61,"PTJ*")+COUNTIFS('[11]PCs e Impresoras'!$E$95:$E$125,D12,'[11]PCs e Impresoras'!$F$95:$F$125,"PTJ*")+COUNTIFS('[10]PCs e Impresoras'!$E$83:$E$104,D12,'[10]PCs e Impresoras'!$F$83:$F$104,"PTJ*")+COUNTIFS('[9]PCs e Impresoras'!$E$61:$E$64,D12,'[9]PCs e Impresoras'!$F$61:$F$64,"PTJ*")+COUNTIFS('[8]PCs e Impresoras'!$E$194:$E$258,D12,'[8]PCs e Impresoras'!$F$194:$F$258,"PTJ*")+COUNTIFS('[7]PCs e Impresoras'!$E$244:$E$313,D12,'[7]PCs e Impresoras'!$F$244:$F$313,"PTJ*")+COUNTIFS('[6]PCs e Impresoras'!$E$91:$E$105,D12,'[6]PCs e Impresoras'!$F$91:$F$105,"PTJ*")+COUNTIFS('[5]PCs e Impresoras'!$E$126:$E$190,D12,'[5]PCs e Impresoras'!$F$126:$F$190,"PTJ*")+COUNTIFS('[4]PCs e Impresoras'!$E$144:$E$175,D12,'[4]PCs e Impresoras'!$F$144:$F$175,"PTJ*")+COUNTIFS('[3]PCs e Impresoras'!$E$194:$E$275,D12,'[3]PCs e Impresoras'!$F$194:$F$275,"PTJ*")+COUNTIFS('[2]PCs e Impresoras'!$E$76:$E$105,D12,'[2]PCs e Impresoras'!$F$76:$F$105,"PTJ*")+COUNTIFS('[1]PCs e Impresoras'!$E$85:$E$113,D12,'[1]PCs e Impresoras'!$F$85:$F$113,"PTJ*")</f>
        <v>#VALUE!</v>
      </c>
      <c r="R12" s="11" t="e">
        <f>COUNTIFS('[13]PCs e Impresoras'!$E$26:$E$29,D12,'[13]PCs e Impresoras'!$F$26:$F$29,"PBO*")+COUNTIFS('[12]PCs e Impresoras'!$E$49:$E$61,D12,'[12]PCs e Impresoras'!$F$49:$F$61,"PBO*")+COUNTIFS('[11]PCs e Impresoras'!$E$95:$E$125,D12,'[11]PCs e Impresoras'!$F$95:$F$125,"PBO*")+COUNTIFS('[10]PCs e Impresoras'!$E$83:$E$104,D12,'[10]PCs e Impresoras'!$F$83:$F$104,"PBO*")+COUNTIFS('[9]PCs e Impresoras'!$E$61:$E$64,D12,'[9]PCs e Impresoras'!$F$61:$F$64,"PBO*")+COUNTIFS('[8]PCs e Impresoras'!$E$194:$E$258,D12,'[8]PCs e Impresoras'!$F$194:$F$258,"PBO*")+COUNTIFS('[7]PCs e Impresoras'!$E$244:$E$313,D12,'[7]PCs e Impresoras'!$F$244:$F$313,"PBO*")+COUNTIFS('[6]PCs e Impresoras'!$E$91:$E$105,D12,'[6]PCs e Impresoras'!$F$91:$F$105,"PBO*")+COUNTIFS('[5]PCs e Impresoras'!$E$126:$E$190,D12,'[5]PCs e Impresoras'!$F$126:$F$190,"PBO*")+COUNTIFS('[4]PCs e Impresoras'!$E$144:$E$175,D12,'[4]PCs e Impresoras'!$F$144:$F$175,"PBO*")+COUNTIFS('[3]PCs e Impresoras'!$E$194:$E$275,D12,'[3]PCs e Impresoras'!$F$194:$F$275,"PBO*")+COUNTIFS('[2]PCs e Impresoras'!$E$76:$E$105,D12,'[2]PCs e Impresoras'!$F$76:$F$105,"PBO*")+COUNTIFS('[1]PCs e Impresoras'!$E$85:$E$113,D12,'[1]PCs e Impresoras'!$F$85:$F$113,"PBO*")</f>
        <v>#VALUE!</v>
      </c>
      <c r="S12" s="11" t="e">
        <f>COUNTIFS('[13]PCs e Impresoras'!$E$26:$E$29,D12,'[13]PCs e Impresoras'!$F$26:$F$29,"PSC*")+COUNTIFS('[12]PCs e Impresoras'!$E$49:$E$61,D12,'[12]PCs e Impresoras'!$F$49:$F$61,"PSC*")+COUNTIFS('[11]PCs e Impresoras'!$E$95:$E$125,D12,'[11]PCs e Impresoras'!$F$95:$F$125,"PSC*")+COUNTIFS('[10]PCs e Impresoras'!$E$83:$E$104,D12,'[10]PCs e Impresoras'!$F$83:$F$104,"PSC*")+COUNTIFS('[9]PCs e Impresoras'!$E$61:$E$64,D12,'[9]PCs e Impresoras'!$F$61:$F$64,"PSC*")+COUNTIFS('[8]PCs e Impresoras'!$E$194:$E$258,D12,'[8]PCs e Impresoras'!$F$194:$F$258,"PSC*")+COUNTIFS('[7]PCs e Impresoras'!$E$244:$E$313,D12,'[7]PCs e Impresoras'!$F$244:$F$313,"PSC*")+COUNTIFS('[6]PCs e Impresoras'!$E$91:$E$105,D12,'[6]PCs e Impresoras'!$F$91:$F$105,"PSC*")+COUNTIFS('[5]PCs e Impresoras'!$E$126:$E$190,D12,'[5]PCs e Impresoras'!$F$126:$F$190,"PSC*")+COUNTIFS('[4]PCs e Impresoras'!$E$144:$E$175,D12,'[4]PCs e Impresoras'!$F$144:$F$175,"PSC*")+COUNTIFS('[3]PCs e Impresoras'!$E$194:$E$275,D12,'[3]PCs e Impresoras'!$F$194:$F$275,"PSC*")+COUNTIFS('[2]PCs e Impresoras'!$E$76:$E$105,D12,'[2]PCs e Impresoras'!$F$76:$F$105,"PSC*")+COUNTIFS('[1]PCs e Impresoras'!$E$85:$E$113,D12,'[1]PCs e Impresoras'!$F$85:$F$113,"PSC*")</f>
        <v>#VALUE!</v>
      </c>
      <c r="T12" s="21" t="e">
        <f t="shared" si="4"/>
        <v>#VALUE!</v>
      </c>
      <c r="U12" s="32" t="e">
        <f t="shared" si="1"/>
        <v>#VALUE!</v>
      </c>
    </row>
    <row r="13" spans="1:21" ht="15.75" x14ac:dyDescent="0.25">
      <c r="B13" s="71" t="s">
        <v>52</v>
      </c>
      <c r="C13" s="71" t="s">
        <v>48</v>
      </c>
      <c r="D13" s="71" t="s">
        <v>65</v>
      </c>
      <c r="E13" s="11" t="e">
        <f>COUNTIFS('[13]PCs e Impresoras'!$E$26:$E$29,D13,'[13]PCs e Impresoras'!$F$26:$F$29,"PCG*")+COUNTIFS('[12]PCs e Impresoras'!$E$49:$E$61,D13,'[12]PCs e Impresoras'!$F$49:$F$61,"PCG*")+COUNTIFS('[11]PCs e Impresoras'!$E$95:$E$125,D13,'[11]PCs e Impresoras'!$F$95:$F$125,"PCG*")+COUNTIFS('[10]PCs e Impresoras'!$E$83:$E$104,D13,'[10]PCs e Impresoras'!$F$83:$F$104,"PCG*")+COUNTIFS('[9]PCs e Impresoras'!$E$61:$E$64,D13,'[9]PCs e Impresoras'!$F$61:$F$64,"PCG*")+COUNTIFS('[8]PCs e Impresoras'!$E$194:$E$258,D13,'[8]PCs e Impresoras'!$F$194:$F$258,"PCG*")+COUNTIFS('[7]PCs e Impresoras'!$E$244:$E$313,D13,'[7]PCs e Impresoras'!$F$244:$F$313,"PCG*")+COUNTIFS('[6]PCs e Impresoras'!$E$91:$E$105,D13,'[6]PCs e Impresoras'!$F$91:$F$105,"PCG*")+COUNTIFS('[5]PCs e Impresoras'!$E$126:$E$190,D13,'[5]PCs e Impresoras'!$F$126:$F$190,"PCG*")+COUNTIFS('[4]PCs e Impresoras'!$E$144:$E$175,D13,'[4]PCs e Impresoras'!$F$144:$F$175,"PCG*")+COUNTIFS('[3]PCs e Impresoras'!$E$194:$E$275,D13,'[3]PCs e Impresoras'!$F$194:$F$275,"PCG*")+COUNTIFS('[2]PCs e Impresoras'!$E$76:$E$105,D13,'[2]PCs e Impresoras'!$F$76:$F$105,"PCG*")+COUNTIFS('[1]PCs e Impresoras'!$E$85:$E$113,D13,'[1]PCs e Impresoras'!$F$85:$F$113,"PCG*")</f>
        <v>#VALUE!</v>
      </c>
      <c r="F13" s="11" t="e">
        <f>COUNTIFS('[13]PCs e Impresoras'!$E$26:$E$29,D13,'[13]PCs e Impresoras'!$F$26:$F$29,"PCS*")+COUNTIFS('[12]PCs e Impresoras'!$E$49:$E$61,D13,'[12]PCs e Impresoras'!$F$49:$F$61,"PCS*")+COUNTIFS('[11]PCs e Impresoras'!$E$95:$E$125,D13,'[11]PCs e Impresoras'!$F$95:$F$125,"PCS*")+COUNTIFS('[10]PCs e Impresoras'!$E$83:$E$104,D13,'[10]PCs e Impresoras'!$F$83:$F$104,"PCS*")+COUNTIFS('[9]PCs e Impresoras'!$E$61:$E$64,D13,'[9]PCs e Impresoras'!$F$61:$F$64,"PCS*")+COUNTIFS('[8]PCs e Impresoras'!$E$194:$E$258,D13,'[8]PCs e Impresoras'!$F$194:$F$258,"PCS*")+COUNTIFS('[7]PCs e Impresoras'!$E$244:$E$313,D13,'[7]PCs e Impresoras'!$F$244:$F$313,"PCS*")+COUNTIFS('[6]PCs e Impresoras'!$E$91:$E$105,D13,'[6]PCs e Impresoras'!$F$91:$F$105,"PCS*")+COUNTIFS('[5]PCs e Impresoras'!$E$126:$E$190,D13,'[5]PCs e Impresoras'!$F$126:$F$190,"PCS*")+COUNTIFS('[4]PCs e Impresoras'!$E$144:$E$175,D13,'[4]PCs e Impresoras'!$F$144:$F$175,"PCS*")+COUNTIFS('[3]PCs e Impresoras'!$E$194:$E$275,D13,'[3]PCs e Impresoras'!$F$194:$F$275,"PCS*")+COUNTIFS('[2]PCs e Impresoras'!$E$76:$E$105,D13,'[2]PCs e Impresoras'!$F$76:$F$105,"PCS*")+COUNTIFS('[1]PCs e Impresoras'!$E$85:$E$113,D13,'[1]PCs e Impresoras'!$F$85:$F$113,"PCS*")</f>
        <v>#VALUE!</v>
      </c>
      <c r="G13" s="11" t="e">
        <f>COUNTIFS('[13]PCs e Impresoras'!$E$26:$E$29,D13,'[13]PCs e Impresoras'!$F$26:$F$29,"PMT*")+COUNTIFS('[12]PCs e Impresoras'!$E$49:$E$61,D13,'[12]PCs e Impresoras'!$F$49:$F$61,"PMT*")+COUNTIFS('[11]PCs e Impresoras'!$E$95:$E$125,D13,'[11]PCs e Impresoras'!$F$95:$F$125,"PMT*")+COUNTIFS('[10]PCs e Impresoras'!$E$83:$E$104,D13,'[10]PCs e Impresoras'!$F$83:$F$104,"PMT*")+COUNTIFS('[9]PCs e Impresoras'!$E$61:$E$64,D13,'[9]PCs e Impresoras'!$F$61:$F$64,"PMT*")+COUNTIFS('[8]PCs e Impresoras'!$E$194:$E$258,D13,'[8]PCs e Impresoras'!$F$194:$F$258,"PMT*")+COUNTIFS('[7]PCs e Impresoras'!$E$244:$E$313,D13,'[7]PCs e Impresoras'!$F$244:$F$313,"PMT*")+COUNTIFS('[6]PCs e Impresoras'!$E$91:$E$105,D13,'[6]PCs e Impresoras'!$F$91:$F$105,"PMT*")+COUNTIFS('[5]PCs e Impresoras'!$E$126:$E$190,D13,'[5]PCs e Impresoras'!$F$126:$F$190,"PMT*")+COUNTIFS('[4]PCs e Impresoras'!$E$144:$E$175,D13,'[4]PCs e Impresoras'!$F$144:$F$175,"PMT*")+COUNTIFS('[3]PCs e Impresoras'!$E$194:$E$275,D13,'[3]PCs e Impresoras'!$F$194:$F$275,"PMT*")+COUNTIFS('[2]PCs e Impresoras'!$E$76:$E$105,D13,'[2]PCs e Impresoras'!$F$76:$F$105,"PMT*")+COUNTIFS('[1]PCs e Impresoras'!$E$85:$E$113,D13,'[1]PCs e Impresoras'!$F$85:$F$113,"PMT*")</f>
        <v>#VALUE!</v>
      </c>
      <c r="H13" s="11" t="e">
        <f>COUNTIFS('[13]PCs e Impresoras'!$E$26:$E$29,D13,'[13]PCs e Impresoras'!$F$26:$F$29,"PCB*")+COUNTIFS('[12]PCs e Impresoras'!$E$49:$E$61,D13,'[12]PCs e Impresoras'!$F$49:$F$61,"PCB*")+COUNTIFS('[11]PCs e Impresoras'!$E$95:$E$125,D13,'[11]PCs e Impresoras'!$F$95:$F$125,"PCB*")+COUNTIFS('[10]PCs e Impresoras'!$E$83:$E$104,D13,'[10]PCs e Impresoras'!$F$83:$F$104,"PCB*")+COUNTIFS('[9]PCs e Impresoras'!$E$61:$E$64,D13,'[9]PCs e Impresoras'!$F$61:$F$64,"PCB*")+COUNTIFS('[8]PCs e Impresoras'!$E$194:$E$258,D13,'[8]PCs e Impresoras'!$F$194:$F$258,"PCB*")+COUNTIFS('[7]PCs e Impresoras'!$E$244:$E$313,D13,'[7]PCs e Impresoras'!$F$244:$F$313,"PCB*")+COUNTIFS('[6]PCs e Impresoras'!$E$91:$E$105,D13,'[6]PCs e Impresoras'!$F$91:$F$105,"PCB*")+COUNTIFS('[5]PCs e Impresoras'!$E$126:$E$190,D13,'[5]PCs e Impresoras'!$F$126:$F$190,"PCB*")+COUNTIFS('[4]PCs e Impresoras'!$E$144:$E$175,D13,'[4]PCs e Impresoras'!$F$144:$F$175,"PCB*")+COUNTIFS('[3]PCs e Impresoras'!$E$194:$E$275,D13,'[3]PCs e Impresoras'!$F$194:$F$275,"PCB*")+COUNTIFS('[2]PCs e Impresoras'!$E$76:$E$105,D13,'[2]PCs e Impresoras'!$F$76:$F$105,"PCB*")+COUNTIFS('[1]PCs e Impresoras'!$E$85:$E$113,D13,'[1]PCs e Impresoras'!$F$85:$F$113,"PCB*")</f>
        <v>#VALUE!</v>
      </c>
      <c r="I13" s="11" t="e">
        <f>COUNTIFS('[13]PCs e Impresoras'!$E$26:$E$29,D13,'[13]PCs e Impresoras'!$F$26:$F$29,"PBA*")+COUNTIFS('[12]PCs e Impresoras'!$E$49:$E$61,D13,'[12]PCs e Impresoras'!$F$49:$F$61,"PBA*")+COUNTIFS('[11]PCs e Impresoras'!$E$95:$E$125,D13,'[11]PCs e Impresoras'!$F$95:$F$125,"PBA*")+COUNTIFS('[10]PCs e Impresoras'!$E$83:$E$104,D13,'[10]PCs e Impresoras'!$F$83:$F$104,"PBA*")+COUNTIFS('[9]PCs e Impresoras'!$E$61:$E$64,D13,'[9]PCs e Impresoras'!$F$61:$F$64,"PBA*")+COUNTIFS('[8]PCs e Impresoras'!$E$194:$E$258,D13,'[8]PCs e Impresoras'!$F$194:$F$258,"PBA*")+COUNTIFS('[7]PCs e Impresoras'!$E$244:$E$313,D13,'[7]PCs e Impresoras'!$F$244:$F$313,"PBA*")+COUNTIFS('[6]PCs e Impresoras'!$E$91:$E$105,D13,'[6]PCs e Impresoras'!$F$91:$F$105,"PBA*")+COUNTIFS('[5]PCs e Impresoras'!$E$126:$E$190,D13,'[5]PCs e Impresoras'!$F$126:$F$190,"PBA*")+COUNTIFS('[4]PCs e Impresoras'!$E$144:$E$175,D13,'[4]PCs e Impresoras'!$F$144:$F$175,"PBA*")+COUNTIFS('[3]PCs e Impresoras'!$E$194:$E$275,D13,'[3]PCs e Impresoras'!$F$194:$F$275,"PBA*")+COUNTIFS('[2]PCs e Impresoras'!$E$76:$E$105,D13,'[2]PCs e Impresoras'!$F$76:$F$105,"PBA*")+COUNTIFS('[1]PCs e Impresoras'!$E$85:$E$113,D13,'[1]PCs e Impresoras'!$F$85:$F$113,"PBA*")</f>
        <v>#VALUE!</v>
      </c>
      <c r="J13" s="11" t="e">
        <f>COUNTIFS('[13]PCs e Impresoras'!$E$26:$E$29,D13,'[13]PCs e Impresoras'!$F$26:$F$29,"PVL*")+COUNTIFS('[12]PCs e Impresoras'!$E$49:$E$61,D13,'[12]PCs e Impresoras'!$F$49:$F$61,"PVL*")+COUNTIFS('[11]PCs e Impresoras'!$E$95:$E$125,D13,'[11]PCs e Impresoras'!$F$95:$F$125,"PVL*")+COUNTIFS('[10]PCs e Impresoras'!$E$83:$E$104,D13,'[10]PCs e Impresoras'!$F$83:$F$104,"PVL*")+COUNTIFS('[9]PCs e Impresoras'!$E$61:$E$64,D13,'[9]PCs e Impresoras'!$F$61:$F$64,"PVL*")+COUNTIFS('[8]PCs e Impresoras'!$E$194:$E$258,D13,'[8]PCs e Impresoras'!$F$194:$F$258,"PVL*")+COUNTIFS('[7]PCs e Impresoras'!$E$244:$E$313,D13,'[7]PCs e Impresoras'!$F$244:$F$313,"PVL*")+COUNTIFS('[6]PCs e Impresoras'!$E$91:$E$105,D13,'[6]PCs e Impresoras'!$F$91:$F$105,"PVL*")+COUNTIFS('[5]PCs e Impresoras'!$E$126:$E$190,D13,'[5]PCs e Impresoras'!$F$126:$F$190,"PVL*")+COUNTIFS('[4]PCs e Impresoras'!$E$144:$E$175,D13,'[4]PCs e Impresoras'!$F$144:$F$175,"PVL*")+COUNTIFS('[3]PCs e Impresoras'!$E$194:$E$275,D13,'[3]PCs e Impresoras'!$F$194:$F$275,"PVL*")+COUNTIFS('[2]PCs e Impresoras'!$E$76:$E$105,D13,'[2]PCs e Impresoras'!$F$76:$F$105,"PVL*")+COUNTIFS('[1]PCs e Impresoras'!$E$85:$E$113,D13,'[1]PCs e Impresoras'!$F$85:$F$113,"PVL*")</f>
        <v>#VALUE!</v>
      </c>
      <c r="K13" s="11" t="e">
        <f>COUNTIFS('[13]PCs e Impresoras'!$E$26:$E$29,D13,'[13]PCs e Impresoras'!$F$26:$F$29,"PBQ*")+COUNTIFS('[12]PCs e Impresoras'!$E$49:$E$61,D13,'[12]PCs e Impresoras'!$F$49:$F$61,"PBQ*")+COUNTIFS('[11]PCs e Impresoras'!$E$95:$E$125,D13,'[11]PCs e Impresoras'!$F$95:$F$125,"PBQ*")+COUNTIFS('[10]PCs e Impresoras'!$E$83:$E$104,D13,'[10]PCs e Impresoras'!$F$83:$F$104,"PBQ*")+COUNTIFS('[9]PCs e Impresoras'!$E$61:$E$64,D13,'[9]PCs e Impresoras'!$F$61:$F$64,"PBQ*")+COUNTIFS('[8]PCs e Impresoras'!$E$194:$E$258,D13,'[8]PCs e Impresoras'!$F$194:$F$258,"PBQ*")+COUNTIFS('[7]PCs e Impresoras'!$E$244:$E$313,D13,'[7]PCs e Impresoras'!$F$244:$F$313,"PBQ*")+COUNTIFS('[6]PCs e Impresoras'!$E$91:$E$105,D13,'[6]PCs e Impresoras'!$F$91:$F$105,"PBQ*")+COUNTIFS('[5]PCs e Impresoras'!$E$126:$E$190,D13,'[5]PCs e Impresoras'!$F$126:$F$190,"PBQ*")+COUNTIFS('[4]PCs e Impresoras'!$E$144:$E$175,D13,'[4]PCs e Impresoras'!$F$144:$F$175,"PBQ*")+COUNTIFS('[3]PCs e Impresoras'!$E$194:$E$275,D13,'[3]PCs e Impresoras'!$F$194:$F$275,"PBQ*")+COUNTIFS('[2]PCs e Impresoras'!$E$76:$E$105,D13,'[2]PCs e Impresoras'!$F$76:$F$105,"PBQ*")+COUNTIFS('[1]PCs e Impresoras'!$E$85:$E$113,D13,'[1]PCs e Impresoras'!$F$85:$F$113,"PBQ*")</f>
        <v>#VALUE!</v>
      </c>
      <c r="L13" s="11" t="e">
        <f>COUNTIFS('[13]PCs e Impresoras'!$E$26:$E$29,D13,'[13]PCs e Impresoras'!$F$26:$F$29,"PMB*")+COUNTIFS('[12]PCs e Impresoras'!$E$49:$E$61,D13,'[12]PCs e Impresoras'!$F$49:$F$61,"PMB*")+COUNTIFS('[11]PCs e Impresoras'!$E$95:$E$125,D13,'[11]PCs e Impresoras'!$F$95:$F$125,"PMB*")+COUNTIFS('[10]PCs e Impresoras'!$E$83:$E$104,D13,'[10]PCs e Impresoras'!$F$83:$F$104,"PMB*")+COUNTIFS('[9]PCs e Impresoras'!$E$61:$E$64,D13,'[9]PCs e Impresoras'!$F$61:$F$64,"PMB*")+COUNTIFS('[8]PCs e Impresoras'!$E$194:$E$258,D13,'[8]PCs e Impresoras'!$F$194:$F$258,"PMB*")+COUNTIFS('[7]PCs e Impresoras'!$E$244:$E$313,D13,'[7]PCs e Impresoras'!$F$244:$F$313,"PMB*")+COUNTIFS('[6]PCs e Impresoras'!$E$91:$E$105,D13,'[6]PCs e Impresoras'!$F$91:$F$105,"PMB*")+COUNTIFS('[5]PCs e Impresoras'!$E$126:$E$190,D13,'[5]PCs e Impresoras'!$F$126:$F$190,"PMB*")+COUNTIFS('[4]PCs e Impresoras'!$E$144:$E$175,D13,'[4]PCs e Impresoras'!$F$144:$F$175,"PMB*")+COUNTIFS('[3]PCs e Impresoras'!$E$194:$E$275,D13,'[3]PCs e Impresoras'!$F$194:$F$275,"PMB*")+COUNTIFS('[2]PCs e Impresoras'!$E$76:$E$105,D13,'[2]PCs e Impresoras'!$F$76:$F$105,"PMB*")+COUNTIFS('[1]PCs e Impresoras'!$E$85:$E$113,D13,'[1]PCs e Impresoras'!$F$85:$F$113,"PMB*")</f>
        <v>#VALUE!</v>
      </c>
      <c r="M13" s="11" t="e">
        <f>COUNTIFS('[13]PCs e Impresoras'!$E$26:$E$29,D13,'[13]PCs e Impresoras'!$F$26:$F$29,"PBJ*")+COUNTIFS('[12]PCs e Impresoras'!$E$49:$E$61,D13,'[12]PCs e Impresoras'!$F$49:$F$61,"PBJ*")+COUNTIFS('[11]PCs e Impresoras'!$E$95:$E$125,D13,'[11]PCs e Impresoras'!$F$95:$F$125,"PBJ*")+COUNTIFS('[10]PCs e Impresoras'!$E$83:$E$104,D13,'[10]PCs e Impresoras'!$F$83:$F$104,"PBJ*")+COUNTIFS('[9]PCs e Impresoras'!$E$61:$E$64,D13,'[9]PCs e Impresoras'!$F$61:$F$64,"PBJ*")+COUNTIFS('[8]PCs e Impresoras'!$E$194:$E$258,D13,'[8]PCs e Impresoras'!$F$194:$F$258,"PBJ*")+COUNTIFS('[7]PCs e Impresoras'!$E$244:$E$313,D13,'[7]PCs e Impresoras'!$F$244:$F$313,"PBJ*")+COUNTIFS('[6]PCs e Impresoras'!$E$91:$E$105,D13,'[6]PCs e Impresoras'!$F$91:$F$105,"PBJ*")+COUNTIFS('[5]PCs e Impresoras'!$E$126:$E$190,D13,'[5]PCs e Impresoras'!$F$126:$F$190,"PBJ*")+COUNTIFS('[4]PCs e Impresoras'!$E$144:$E$175,D13,'[4]PCs e Impresoras'!$F$144:$F$175,"PBJ*")+COUNTIFS('[3]PCs e Impresoras'!$E$194:$E$275,D13,'[3]PCs e Impresoras'!$F$194:$F$275,"PBJ*")+COUNTIFS('[2]PCs e Impresoras'!$E$76:$E$105,D13,'[2]PCs e Impresoras'!$F$76:$F$105,"PBJ*")+COUNTIFS('[1]PCs e Impresoras'!$E$85:$E$113,D13,'[1]PCs e Impresoras'!$F$85:$F$113,"PBJ*")</f>
        <v>#VALUE!</v>
      </c>
      <c r="N13" s="11" t="e">
        <f>COUNTIFS('[13]PCs e Impresoras'!$E$26:$E$29,D13,'[13]PCs e Impresoras'!$F$26:$F$29,"PCL*")+COUNTIFS('[12]PCs e Impresoras'!$E$49:$E$61,D13,'[12]PCs e Impresoras'!$F$49:$F$61,"PCL*")+COUNTIFS('[11]PCs e Impresoras'!$E$95:$E$125,D13,'[11]PCs e Impresoras'!$F$95:$F$125,"PCL*")+COUNTIFS('[10]PCs e Impresoras'!$E$83:$E$104,D13,'[10]PCs e Impresoras'!$F$83:$F$104,"PCL*")+COUNTIFS('[9]PCs e Impresoras'!$E$61:$E$64,D13,'[9]PCs e Impresoras'!$F$61:$F$64,"PCL*")+COUNTIFS('[8]PCs e Impresoras'!$E$194:$E$258,D13,'[8]PCs e Impresoras'!$F$194:$F$258,"PCL*")+COUNTIFS('[7]PCs e Impresoras'!$E$244:$E$313,D13,'[7]PCs e Impresoras'!$F$244:$F$313,"PCL*")+COUNTIFS('[6]PCs e Impresoras'!$E$91:$E$105,D13,'[6]PCs e Impresoras'!$F$91:$F$105,"PCL*")+COUNTIFS('[5]PCs e Impresoras'!$E$126:$E$190,D13,'[5]PCs e Impresoras'!$F$126:$F$190,"PCL*")+COUNTIFS('[4]PCs e Impresoras'!$E$144:$E$175,D13,'[4]PCs e Impresoras'!$F$144:$F$175,"PCL*")+COUNTIFS('[3]PCs e Impresoras'!$E$194:$E$275,D13,'[3]PCs e Impresoras'!$F$194:$F$275,"PCL*")+COUNTIFS('[2]PCs e Impresoras'!$E$76:$E$105,D13,'[2]PCs e Impresoras'!$F$76:$F$105,"PCL*")+COUNTIFS('[1]PCs e Impresoras'!$E$85:$E$113,D13,'[1]PCs e Impresoras'!$F$85:$F$113,"PCL*")</f>
        <v>#VALUE!</v>
      </c>
      <c r="O13" s="11" t="e">
        <f>COUNTIFS('[13]PCs e Impresoras'!$E$26:$E$29,D13,'[13]PCs e Impresoras'!$F$26:$F$29,"PQB*")+COUNTIFS('[12]PCs e Impresoras'!$E$49:$E$61,D13,'[12]PCs e Impresoras'!$F$49:$F$61,"PQB*")+COUNTIFS('[11]PCs e Impresoras'!$E$95:$E$125,D13,'[11]PCs e Impresoras'!$F$95:$F$125,"PQB*")+COUNTIFS('[10]PCs e Impresoras'!$E$83:$E$104,D13,'[10]PCs e Impresoras'!$F$83:$F$104,"PQB*")+COUNTIFS('[9]PCs e Impresoras'!$E$61:$E$64,D13,'[9]PCs e Impresoras'!$F$61:$F$64,"PQB*")+COUNTIFS('[8]PCs e Impresoras'!$E$194:$E$258,D13,'[8]PCs e Impresoras'!$F$194:$F$258,"PQB*")+COUNTIFS('[7]PCs e Impresoras'!$E$244:$E$313,D13,'[7]PCs e Impresoras'!$F$244:$F$313,"PQB*")+COUNTIFS('[6]PCs e Impresoras'!$E$91:$E$105,D13,'[6]PCs e Impresoras'!$F$91:$F$105,"PQB*")+COUNTIFS('[5]PCs e Impresoras'!$E$126:$E$190,D13,'[5]PCs e Impresoras'!$F$126:$F$190,"PQB*")+COUNTIFS('[4]PCs e Impresoras'!$E$144:$E$175,D13,'[4]PCs e Impresoras'!$F$144:$F$175,"PQB*")+COUNTIFS('[3]PCs e Impresoras'!$E$194:$E$275,D13,'[3]PCs e Impresoras'!$F$194:$F$275,"PQB*")+COUNTIFS('[2]PCs e Impresoras'!$E$76:$E$105,D13,'[2]PCs e Impresoras'!$F$76:$F$105,"PQB*")+COUNTIFS('[1]PCs e Impresoras'!$E$85:$E$113,D13,'[1]PCs e Impresoras'!$F$85:$F$113,"PQB*")</f>
        <v>#VALUE!</v>
      </c>
      <c r="P13" s="11" t="e">
        <f>COUNTIFS('[13]PCs e Impresoras'!$E$26:$E$29,D13,'[13]PCs e Impresoras'!$F$26:$F$29,"PPO*")+COUNTIFS('[12]PCs e Impresoras'!$E$49:$E$61,D13,'[12]PCs e Impresoras'!$F$49:$F$61,"PPO*")+COUNTIFS('[11]PCs e Impresoras'!$E$95:$E$125,D13,'[11]PCs e Impresoras'!$F$95:$F$125,"PPO*")+COUNTIFS('[10]PCs e Impresoras'!$E$83:$E$104,D13,'[10]PCs e Impresoras'!$F$83:$F$104,"PPO*")+COUNTIFS('[9]PCs e Impresoras'!$E$61:$E$64,D13,'[9]PCs e Impresoras'!$F$61:$F$64,"PPO*")+COUNTIFS('[8]PCs e Impresoras'!$E$194:$E$258,D13,'[8]PCs e Impresoras'!$F$194:$F$258,"PPO*")+COUNTIFS('[7]PCs e Impresoras'!$E$244:$E$313,D13,'[7]PCs e Impresoras'!$F$244:$F$313,"PPO*")+COUNTIFS('[6]PCs e Impresoras'!$E$91:$E$105,D13,'[6]PCs e Impresoras'!$F$91:$F$105,"PPO*")+COUNTIFS('[5]PCs e Impresoras'!$E$126:$E$190,D13,'[5]PCs e Impresoras'!$F$126:$F$190,"PPO*")+COUNTIFS('[4]PCs e Impresoras'!$E$144:$E$175,D13,'[4]PCs e Impresoras'!$F$144:$F$175,"PPO*")+COUNTIFS('[3]PCs e Impresoras'!$E$194:$E$275,D13,'[3]PCs e Impresoras'!$F$194:$F$275,"PPO*")+COUNTIFS('[2]PCs e Impresoras'!$E$76:$E$105,D13,'[2]PCs e Impresoras'!$F$76:$F$105,"PPO*")+COUNTIFS('[1]PCs e Impresoras'!$E$85:$E$113,D13,'[1]PCs e Impresoras'!$F$85:$F$113,"PPO*")</f>
        <v>#VALUE!</v>
      </c>
      <c r="Q13" s="11" t="e">
        <f>COUNTIFS('[13]PCs e Impresoras'!$E$26:$E$29,D13,'[13]PCs e Impresoras'!$F$26:$F$29,"PTJ*")+COUNTIFS('[12]PCs e Impresoras'!$E$49:$E$61,D13,'[12]PCs e Impresoras'!$F$49:$F$61,"PTJ*")+COUNTIFS('[11]PCs e Impresoras'!$E$95:$E$125,D13,'[11]PCs e Impresoras'!$F$95:$F$125,"PTJ*")+COUNTIFS('[10]PCs e Impresoras'!$E$83:$E$104,D13,'[10]PCs e Impresoras'!$F$83:$F$104,"PTJ*")+COUNTIFS('[9]PCs e Impresoras'!$E$61:$E$64,D13,'[9]PCs e Impresoras'!$F$61:$F$64,"PTJ*")+COUNTIFS('[8]PCs e Impresoras'!$E$194:$E$258,D13,'[8]PCs e Impresoras'!$F$194:$F$258,"PTJ*")+COUNTIFS('[7]PCs e Impresoras'!$E$244:$E$313,D13,'[7]PCs e Impresoras'!$F$244:$F$313,"PTJ*")+COUNTIFS('[6]PCs e Impresoras'!$E$91:$E$105,D13,'[6]PCs e Impresoras'!$F$91:$F$105,"PTJ*")+COUNTIFS('[5]PCs e Impresoras'!$E$126:$E$190,D13,'[5]PCs e Impresoras'!$F$126:$F$190,"PTJ*")+COUNTIFS('[4]PCs e Impresoras'!$E$144:$E$175,D13,'[4]PCs e Impresoras'!$F$144:$F$175,"PTJ*")+COUNTIFS('[3]PCs e Impresoras'!$E$194:$E$275,D13,'[3]PCs e Impresoras'!$F$194:$F$275,"PTJ*")+COUNTIFS('[2]PCs e Impresoras'!$E$76:$E$105,D13,'[2]PCs e Impresoras'!$F$76:$F$105,"PTJ*")+COUNTIFS('[1]PCs e Impresoras'!$E$85:$E$113,D13,'[1]PCs e Impresoras'!$F$85:$F$113,"PTJ*")</f>
        <v>#VALUE!</v>
      </c>
      <c r="R13" s="11" t="e">
        <f>COUNTIFS('[13]PCs e Impresoras'!$E$26:$E$29,D13,'[13]PCs e Impresoras'!$F$26:$F$29,"PBO*")+COUNTIFS('[12]PCs e Impresoras'!$E$49:$E$61,D13,'[12]PCs e Impresoras'!$F$49:$F$61,"PBO*")+COUNTIFS('[11]PCs e Impresoras'!$E$95:$E$125,D13,'[11]PCs e Impresoras'!$F$95:$F$125,"PBO*")+COUNTIFS('[10]PCs e Impresoras'!$E$83:$E$104,D13,'[10]PCs e Impresoras'!$F$83:$F$104,"PBO*")+COUNTIFS('[9]PCs e Impresoras'!$E$61:$E$64,D13,'[9]PCs e Impresoras'!$F$61:$F$64,"PBO*")+COUNTIFS('[8]PCs e Impresoras'!$E$194:$E$258,D13,'[8]PCs e Impresoras'!$F$194:$F$258,"PBO*")+COUNTIFS('[7]PCs e Impresoras'!$E$244:$E$313,D13,'[7]PCs e Impresoras'!$F$244:$F$313,"PBO*")+COUNTIFS('[6]PCs e Impresoras'!$E$91:$E$105,D13,'[6]PCs e Impresoras'!$F$91:$F$105,"PBO*")+COUNTIFS('[5]PCs e Impresoras'!$E$126:$E$190,D13,'[5]PCs e Impresoras'!$F$126:$F$190,"PBO*")+COUNTIFS('[4]PCs e Impresoras'!$E$144:$E$175,D13,'[4]PCs e Impresoras'!$F$144:$F$175,"PBO*")+COUNTIFS('[3]PCs e Impresoras'!$E$194:$E$275,D13,'[3]PCs e Impresoras'!$F$194:$F$275,"PBO*")+COUNTIFS('[2]PCs e Impresoras'!$E$76:$E$105,D13,'[2]PCs e Impresoras'!$F$76:$F$105,"PBO*")+COUNTIFS('[1]PCs e Impresoras'!$E$85:$E$113,D13,'[1]PCs e Impresoras'!$F$85:$F$113,"PBO*")</f>
        <v>#VALUE!</v>
      </c>
      <c r="S13" s="11" t="e">
        <f>COUNTIFS('[13]PCs e Impresoras'!$E$26:$E$29,D13,'[13]PCs e Impresoras'!$F$26:$F$29,"PSC*")+COUNTIFS('[12]PCs e Impresoras'!$E$49:$E$61,D13,'[12]PCs e Impresoras'!$F$49:$F$61,"PSC*")+COUNTIFS('[11]PCs e Impresoras'!$E$95:$E$125,D13,'[11]PCs e Impresoras'!$F$95:$F$125,"PSC*")+COUNTIFS('[10]PCs e Impresoras'!$E$83:$E$104,D13,'[10]PCs e Impresoras'!$F$83:$F$104,"PSC*")+COUNTIFS('[9]PCs e Impresoras'!$E$61:$E$64,D13,'[9]PCs e Impresoras'!$F$61:$F$64,"PSC*")+COUNTIFS('[8]PCs e Impresoras'!$E$194:$E$258,D13,'[8]PCs e Impresoras'!$F$194:$F$258,"PSC*")+COUNTIFS('[7]PCs e Impresoras'!$E$244:$E$313,D13,'[7]PCs e Impresoras'!$F$244:$F$313,"PSC*")+COUNTIFS('[6]PCs e Impresoras'!$E$91:$E$105,D13,'[6]PCs e Impresoras'!$F$91:$F$105,"PSC*")+COUNTIFS('[5]PCs e Impresoras'!$E$126:$E$190,D13,'[5]PCs e Impresoras'!$F$126:$F$190,"PSC*")+COUNTIFS('[4]PCs e Impresoras'!$E$144:$E$175,D13,'[4]PCs e Impresoras'!$F$144:$F$175,"PSC*")+COUNTIFS('[3]PCs e Impresoras'!$E$194:$E$275,D13,'[3]PCs e Impresoras'!$F$194:$F$275,"PSC*")+COUNTIFS('[2]PCs e Impresoras'!$E$76:$E$105,D13,'[2]PCs e Impresoras'!$F$76:$F$105,"PSC*")+COUNTIFS('[1]PCs e Impresoras'!$E$85:$E$113,D13,'[1]PCs e Impresoras'!$F$85:$F$113,"PSC*")</f>
        <v>#VALUE!</v>
      </c>
      <c r="T13" s="21" t="e">
        <f t="shared" si="4"/>
        <v>#VALUE!</v>
      </c>
      <c r="U13" s="32" t="e">
        <f t="shared" ref="U13" si="5">T13/$T$5</f>
        <v>#VALUE!</v>
      </c>
    </row>
    <row r="14" spans="1:21" ht="15.75" x14ac:dyDescent="0.25">
      <c r="B14" s="71" t="s">
        <v>52</v>
      </c>
      <c r="C14" s="71" t="s">
        <v>48</v>
      </c>
      <c r="D14" s="71" t="s">
        <v>44</v>
      </c>
      <c r="E14" s="11" t="e">
        <f>COUNTIFS('[13]PCs e Impresoras'!$E$26:$E$29,D14,'[13]PCs e Impresoras'!$F$26:$F$29,"PCG*")+COUNTIFS('[12]PCs e Impresoras'!$E$49:$E$61,D14,'[12]PCs e Impresoras'!$F$49:$F$61,"PCG*")+COUNTIFS('[11]PCs e Impresoras'!$E$95:$E$125,D14,'[11]PCs e Impresoras'!$F$95:$F$125,"PCG*")+COUNTIFS('[10]PCs e Impresoras'!$E$83:$E$104,D14,'[10]PCs e Impresoras'!$F$83:$F$104,"PCG*")+COUNTIFS('[9]PCs e Impresoras'!$E$61:$E$64,D14,'[9]PCs e Impresoras'!$F$61:$F$64,"PCG*")+COUNTIFS('[8]PCs e Impresoras'!$E$194:$E$258,D14,'[8]PCs e Impresoras'!$F$194:$F$258,"PCG*")+COUNTIFS('[7]PCs e Impresoras'!$E$244:$E$313,D14,'[7]PCs e Impresoras'!$F$244:$F$313,"PCG*")+COUNTIFS('[6]PCs e Impresoras'!$E$91:$E$105,D14,'[6]PCs e Impresoras'!$F$91:$F$105,"PCG*")+COUNTIFS('[5]PCs e Impresoras'!$E$126:$E$190,D14,'[5]PCs e Impresoras'!$F$126:$F$190,"PCG*")+COUNTIFS('[4]PCs e Impresoras'!$E$144:$E$175,D14,'[4]PCs e Impresoras'!$F$144:$F$175,"PCG*")+COUNTIFS('[3]PCs e Impresoras'!$E$194:$E$275,D14,'[3]PCs e Impresoras'!$F$194:$F$275,"PCG*")+COUNTIFS('[2]PCs e Impresoras'!$E$76:$E$105,D14,'[2]PCs e Impresoras'!$F$76:$F$105,"PCG*")+COUNTIFS('[1]PCs e Impresoras'!$E$85:$E$113,D14,'[1]PCs e Impresoras'!$F$85:$F$113,"PCG*")</f>
        <v>#VALUE!</v>
      </c>
      <c r="F14" s="11" t="e">
        <f>COUNTIFS('[13]PCs e Impresoras'!$E$26:$E$29,D14,'[13]PCs e Impresoras'!$F$26:$F$29,"PCS*")+COUNTIFS('[12]PCs e Impresoras'!$E$49:$E$61,D14,'[12]PCs e Impresoras'!$F$49:$F$61,"PCS*")+COUNTIFS('[11]PCs e Impresoras'!$E$95:$E$125,D14,'[11]PCs e Impresoras'!$F$95:$F$125,"PCS*")+COUNTIFS('[10]PCs e Impresoras'!$E$83:$E$104,D14,'[10]PCs e Impresoras'!$F$83:$F$104,"PCS*")+COUNTIFS('[9]PCs e Impresoras'!$E$61:$E$64,D14,'[9]PCs e Impresoras'!$F$61:$F$64,"PCS*")+COUNTIFS('[8]PCs e Impresoras'!$E$194:$E$258,D14,'[8]PCs e Impresoras'!$F$194:$F$258,"PCS*")+COUNTIFS('[7]PCs e Impresoras'!$E$244:$E$313,D14,'[7]PCs e Impresoras'!$F$244:$F$313,"PCS*")+COUNTIFS('[6]PCs e Impresoras'!$E$91:$E$105,D14,'[6]PCs e Impresoras'!$F$91:$F$105,"PCS*")+COUNTIFS('[5]PCs e Impresoras'!$E$126:$E$190,D14,'[5]PCs e Impresoras'!$F$126:$F$190,"PCS*")+COUNTIFS('[4]PCs e Impresoras'!$E$144:$E$175,D14,'[4]PCs e Impresoras'!$F$144:$F$175,"PCS*")+COUNTIFS('[3]PCs e Impresoras'!$E$194:$E$275,D14,'[3]PCs e Impresoras'!$F$194:$F$275,"PCS*")+COUNTIFS('[2]PCs e Impresoras'!$E$76:$E$105,D14,'[2]PCs e Impresoras'!$F$76:$F$105,"PCS*")+COUNTIFS('[1]PCs e Impresoras'!$E$85:$E$113,D14,'[1]PCs e Impresoras'!$F$85:$F$113,"PCS*")</f>
        <v>#VALUE!</v>
      </c>
      <c r="G14" s="11" t="e">
        <f>COUNTIFS('[13]PCs e Impresoras'!$E$26:$E$29,D14,'[13]PCs e Impresoras'!$F$26:$F$29,"PMT*")+COUNTIFS('[12]PCs e Impresoras'!$E$49:$E$61,D14,'[12]PCs e Impresoras'!$F$49:$F$61,"PMT*")+COUNTIFS('[11]PCs e Impresoras'!$E$95:$E$125,D14,'[11]PCs e Impresoras'!$F$95:$F$125,"PMT*")+COUNTIFS('[10]PCs e Impresoras'!$E$83:$E$104,D14,'[10]PCs e Impresoras'!$F$83:$F$104,"PMT*")+COUNTIFS('[9]PCs e Impresoras'!$E$61:$E$64,D14,'[9]PCs e Impresoras'!$F$61:$F$64,"PMT*")+COUNTIFS('[8]PCs e Impresoras'!$E$194:$E$258,D14,'[8]PCs e Impresoras'!$F$194:$F$258,"PMT*")+COUNTIFS('[7]PCs e Impresoras'!$E$244:$E$313,D14,'[7]PCs e Impresoras'!$F$244:$F$313,"PMT*")+COUNTIFS('[6]PCs e Impresoras'!$E$91:$E$105,D14,'[6]PCs e Impresoras'!$F$91:$F$105,"PMT*")+COUNTIFS('[5]PCs e Impresoras'!$E$126:$E$190,D14,'[5]PCs e Impresoras'!$F$126:$F$190,"PMT*")+COUNTIFS('[4]PCs e Impresoras'!$E$144:$E$175,D14,'[4]PCs e Impresoras'!$F$144:$F$175,"PMT*")+COUNTIFS('[3]PCs e Impresoras'!$E$194:$E$275,D14,'[3]PCs e Impresoras'!$F$194:$F$275,"PMT*")+COUNTIFS('[2]PCs e Impresoras'!$E$76:$E$105,D14,'[2]PCs e Impresoras'!$F$76:$F$105,"PMT*")+COUNTIFS('[1]PCs e Impresoras'!$E$85:$E$113,D14,'[1]PCs e Impresoras'!$F$85:$F$113,"PMT*")</f>
        <v>#VALUE!</v>
      </c>
      <c r="H14" s="11" t="e">
        <f>COUNTIFS('[13]PCs e Impresoras'!$E$26:$E$29,D14,'[13]PCs e Impresoras'!$F$26:$F$29,"PCB*")+COUNTIFS('[12]PCs e Impresoras'!$E$49:$E$61,D14,'[12]PCs e Impresoras'!$F$49:$F$61,"PCB*")+COUNTIFS('[11]PCs e Impresoras'!$E$95:$E$125,D14,'[11]PCs e Impresoras'!$F$95:$F$125,"PCB*")+COUNTIFS('[10]PCs e Impresoras'!$E$83:$E$104,D14,'[10]PCs e Impresoras'!$F$83:$F$104,"PCB*")+COUNTIFS('[9]PCs e Impresoras'!$E$61:$E$64,D14,'[9]PCs e Impresoras'!$F$61:$F$64,"PCB*")+COUNTIFS('[8]PCs e Impresoras'!$E$194:$E$258,D14,'[8]PCs e Impresoras'!$F$194:$F$258,"PCB*")+COUNTIFS('[7]PCs e Impresoras'!$E$244:$E$313,D14,'[7]PCs e Impresoras'!$F$244:$F$313,"PCB*")+COUNTIFS('[6]PCs e Impresoras'!$E$91:$E$105,D14,'[6]PCs e Impresoras'!$F$91:$F$105,"PCB*")+COUNTIFS('[5]PCs e Impresoras'!$E$126:$E$190,D14,'[5]PCs e Impresoras'!$F$126:$F$190,"PCB*")+COUNTIFS('[4]PCs e Impresoras'!$E$144:$E$175,D14,'[4]PCs e Impresoras'!$F$144:$F$175,"PCB*")+COUNTIFS('[3]PCs e Impresoras'!$E$194:$E$275,D14,'[3]PCs e Impresoras'!$F$194:$F$275,"PCB*")+COUNTIFS('[2]PCs e Impresoras'!$E$76:$E$105,D14,'[2]PCs e Impresoras'!$F$76:$F$105,"PCB*")+COUNTIFS('[1]PCs e Impresoras'!$E$85:$E$113,D14,'[1]PCs e Impresoras'!$F$85:$F$113,"PCB*")</f>
        <v>#VALUE!</v>
      </c>
      <c r="I14" s="11" t="e">
        <f>COUNTIFS('[13]PCs e Impresoras'!$E$26:$E$29,D14,'[13]PCs e Impresoras'!$F$26:$F$29,"PBA*")+COUNTIFS('[12]PCs e Impresoras'!$E$49:$E$61,D14,'[12]PCs e Impresoras'!$F$49:$F$61,"PBA*")+COUNTIFS('[11]PCs e Impresoras'!$E$95:$E$125,D14,'[11]PCs e Impresoras'!$F$95:$F$125,"PBA*")+COUNTIFS('[10]PCs e Impresoras'!$E$83:$E$104,D14,'[10]PCs e Impresoras'!$F$83:$F$104,"PBA*")+COUNTIFS('[9]PCs e Impresoras'!$E$61:$E$64,D14,'[9]PCs e Impresoras'!$F$61:$F$64,"PBA*")+COUNTIFS('[8]PCs e Impresoras'!$E$194:$E$258,D14,'[8]PCs e Impresoras'!$F$194:$F$258,"PBA*")+COUNTIFS('[7]PCs e Impresoras'!$E$244:$E$313,D14,'[7]PCs e Impresoras'!$F$244:$F$313,"PBA*")+COUNTIFS('[6]PCs e Impresoras'!$E$91:$E$105,D14,'[6]PCs e Impresoras'!$F$91:$F$105,"PBA*")+COUNTIFS('[5]PCs e Impresoras'!$E$126:$E$190,D14,'[5]PCs e Impresoras'!$F$126:$F$190,"PBA*")+COUNTIFS('[4]PCs e Impresoras'!$E$144:$E$175,D14,'[4]PCs e Impresoras'!$F$144:$F$175,"PBA*")+COUNTIFS('[3]PCs e Impresoras'!$E$194:$E$275,D14,'[3]PCs e Impresoras'!$F$194:$F$275,"PBA*")+COUNTIFS('[2]PCs e Impresoras'!$E$76:$E$105,D14,'[2]PCs e Impresoras'!$F$76:$F$105,"PBA*")+COUNTIFS('[1]PCs e Impresoras'!$E$85:$E$113,D14,'[1]PCs e Impresoras'!$F$85:$F$113,"PBA*")</f>
        <v>#VALUE!</v>
      </c>
      <c r="J14" s="11" t="e">
        <f>COUNTIFS('[13]PCs e Impresoras'!$E$26:$E$29,D14,'[13]PCs e Impresoras'!$F$26:$F$29,"PVL*")+COUNTIFS('[12]PCs e Impresoras'!$E$49:$E$61,D14,'[12]PCs e Impresoras'!$F$49:$F$61,"PVL*")+COUNTIFS('[11]PCs e Impresoras'!$E$95:$E$125,D14,'[11]PCs e Impresoras'!$F$95:$F$125,"PVL*")+COUNTIFS('[10]PCs e Impresoras'!$E$83:$E$104,D14,'[10]PCs e Impresoras'!$F$83:$F$104,"PVL*")+COUNTIFS('[9]PCs e Impresoras'!$E$61:$E$64,D14,'[9]PCs e Impresoras'!$F$61:$F$64,"PVL*")+COUNTIFS('[8]PCs e Impresoras'!$E$194:$E$258,D14,'[8]PCs e Impresoras'!$F$194:$F$258,"PVL*")+COUNTIFS('[7]PCs e Impresoras'!$E$244:$E$313,D14,'[7]PCs e Impresoras'!$F$244:$F$313,"PVL*")+COUNTIFS('[6]PCs e Impresoras'!$E$91:$E$105,D14,'[6]PCs e Impresoras'!$F$91:$F$105,"PVL*")+COUNTIFS('[5]PCs e Impresoras'!$E$126:$E$190,D14,'[5]PCs e Impresoras'!$F$126:$F$190,"PVL*")+COUNTIFS('[4]PCs e Impresoras'!$E$144:$E$175,D14,'[4]PCs e Impresoras'!$F$144:$F$175,"PVL*")+COUNTIFS('[3]PCs e Impresoras'!$E$194:$E$275,D14,'[3]PCs e Impresoras'!$F$194:$F$275,"PVL*")+COUNTIFS('[2]PCs e Impresoras'!$E$76:$E$105,D14,'[2]PCs e Impresoras'!$F$76:$F$105,"PVL*")+COUNTIFS('[1]PCs e Impresoras'!$E$85:$E$113,D14,'[1]PCs e Impresoras'!$F$85:$F$113,"PVL*")</f>
        <v>#VALUE!</v>
      </c>
      <c r="K14" s="11" t="e">
        <f>COUNTIFS('[13]PCs e Impresoras'!$E$26:$E$29,D14,'[13]PCs e Impresoras'!$F$26:$F$29,"PBQ*")+COUNTIFS('[12]PCs e Impresoras'!$E$49:$E$61,D14,'[12]PCs e Impresoras'!$F$49:$F$61,"PBQ*")+COUNTIFS('[11]PCs e Impresoras'!$E$95:$E$125,D14,'[11]PCs e Impresoras'!$F$95:$F$125,"PBQ*")+COUNTIFS('[10]PCs e Impresoras'!$E$83:$E$104,D14,'[10]PCs e Impresoras'!$F$83:$F$104,"PBQ*")+COUNTIFS('[9]PCs e Impresoras'!$E$61:$E$64,D14,'[9]PCs e Impresoras'!$F$61:$F$64,"PBQ*")+COUNTIFS('[8]PCs e Impresoras'!$E$194:$E$258,D14,'[8]PCs e Impresoras'!$F$194:$F$258,"PBQ*")+COUNTIFS('[7]PCs e Impresoras'!$E$244:$E$313,D14,'[7]PCs e Impresoras'!$F$244:$F$313,"PBQ*")+COUNTIFS('[6]PCs e Impresoras'!$E$91:$E$105,D14,'[6]PCs e Impresoras'!$F$91:$F$105,"PBQ*")+COUNTIFS('[5]PCs e Impresoras'!$E$126:$E$190,D14,'[5]PCs e Impresoras'!$F$126:$F$190,"PBQ*")+COUNTIFS('[4]PCs e Impresoras'!$E$144:$E$175,D14,'[4]PCs e Impresoras'!$F$144:$F$175,"PBQ*")+COUNTIFS('[3]PCs e Impresoras'!$E$194:$E$275,D14,'[3]PCs e Impresoras'!$F$194:$F$275,"PBQ*")+COUNTIFS('[2]PCs e Impresoras'!$E$76:$E$105,D14,'[2]PCs e Impresoras'!$F$76:$F$105,"PBQ*")+COUNTIFS('[1]PCs e Impresoras'!$E$85:$E$113,D14,'[1]PCs e Impresoras'!$F$85:$F$113,"PBQ*")</f>
        <v>#VALUE!</v>
      </c>
      <c r="L14" s="11" t="e">
        <f>COUNTIFS('[13]PCs e Impresoras'!$E$26:$E$29,D14,'[13]PCs e Impresoras'!$F$26:$F$29,"PMB*")+COUNTIFS('[12]PCs e Impresoras'!$E$49:$E$61,D14,'[12]PCs e Impresoras'!$F$49:$F$61,"PMB*")+COUNTIFS('[11]PCs e Impresoras'!$E$95:$E$125,D14,'[11]PCs e Impresoras'!$F$95:$F$125,"PMB*")+COUNTIFS('[10]PCs e Impresoras'!$E$83:$E$104,D14,'[10]PCs e Impresoras'!$F$83:$F$104,"PMB*")+COUNTIFS('[9]PCs e Impresoras'!$E$61:$E$64,D14,'[9]PCs e Impresoras'!$F$61:$F$64,"PMB*")+COUNTIFS('[8]PCs e Impresoras'!$E$194:$E$258,D14,'[8]PCs e Impresoras'!$F$194:$F$258,"PMB*")+COUNTIFS('[7]PCs e Impresoras'!$E$244:$E$313,D14,'[7]PCs e Impresoras'!$F$244:$F$313,"PMB*")+COUNTIFS('[6]PCs e Impresoras'!$E$91:$E$105,D14,'[6]PCs e Impresoras'!$F$91:$F$105,"PMB*")+COUNTIFS('[5]PCs e Impresoras'!$E$126:$E$190,D14,'[5]PCs e Impresoras'!$F$126:$F$190,"PMB*")+COUNTIFS('[4]PCs e Impresoras'!$E$144:$E$175,D14,'[4]PCs e Impresoras'!$F$144:$F$175,"PMB*")+COUNTIFS('[3]PCs e Impresoras'!$E$194:$E$275,D14,'[3]PCs e Impresoras'!$F$194:$F$275,"PMB*")+COUNTIFS('[2]PCs e Impresoras'!$E$76:$E$105,D14,'[2]PCs e Impresoras'!$F$76:$F$105,"PMB*")+COUNTIFS('[1]PCs e Impresoras'!$E$85:$E$113,D14,'[1]PCs e Impresoras'!$F$85:$F$113,"PMB*")</f>
        <v>#VALUE!</v>
      </c>
      <c r="M14" s="11" t="e">
        <f>COUNTIFS('[13]PCs e Impresoras'!$E$26:$E$29,D14,'[13]PCs e Impresoras'!$F$26:$F$29,"PBJ*")+COUNTIFS('[12]PCs e Impresoras'!$E$49:$E$61,D14,'[12]PCs e Impresoras'!$F$49:$F$61,"PBJ*")+COUNTIFS('[11]PCs e Impresoras'!$E$95:$E$125,D14,'[11]PCs e Impresoras'!$F$95:$F$125,"PBJ*")+COUNTIFS('[10]PCs e Impresoras'!$E$83:$E$104,D14,'[10]PCs e Impresoras'!$F$83:$F$104,"PBJ*")+COUNTIFS('[9]PCs e Impresoras'!$E$61:$E$64,D14,'[9]PCs e Impresoras'!$F$61:$F$64,"PBJ*")+COUNTIFS('[8]PCs e Impresoras'!$E$194:$E$258,D14,'[8]PCs e Impresoras'!$F$194:$F$258,"PBJ*")+COUNTIFS('[7]PCs e Impresoras'!$E$244:$E$313,D14,'[7]PCs e Impresoras'!$F$244:$F$313,"PBJ*")+COUNTIFS('[6]PCs e Impresoras'!$E$91:$E$105,D14,'[6]PCs e Impresoras'!$F$91:$F$105,"PBJ*")+COUNTIFS('[5]PCs e Impresoras'!$E$126:$E$190,D14,'[5]PCs e Impresoras'!$F$126:$F$190,"PBJ*")+COUNTIFS('[4]PCs e Impresoras'!$E$144:$E$175,D14,'[4]PCs e Impresoras'!$F$144:$F$175,"PBJ*")+COUNTIFS('[3]PCs e Impresoras'!$E$194:$E$275,D14,'[3]PCs e Impresoras'!$F$194:$F$275,"PBJ*")+COUNTIFS('[2]PCs e Impresoras'!$E$76:$E$105,D14,'[2]PCs e Impresoras'!$F$76:$F$105,"PBJ*")+COUNTIFS('[1]PCs e Impresoras'!$E$85:$E$113,D14,'[1]PCs e Impresoras'!$F$85:$F$113,"PBJ*")</f>
        <v>#VALUE!</v>
      </c>
      <c r="N14" s="11" t="e">
        <f>COUNTIFS('[13]PCs e Impresoras'!$E$26:$E$29,D14,'[13]PCs e Impresoras'!$F$26:$F$29,"PCL*")+COUNTIFS('[12]PCs e Impresoras'!$E$49:$E$61,D14,'[12]PCs e Impresoras'!$F$49:$F$61,"PCL*")+COUNTIFS('[11]PCs e Impresoras'!$E$95:$E$125,D14,'[11]PCs e Impresoras'!$F$95:$F$125,"PCL*")+COUNTIFS('[10]PCs e Impresoras'!$E$83:$E$104,D14,'[10]PCs e Impresoras'!$F$83:$F$104,"PCL*")+COUNTIFS('[9]PCs e Impresoras'!$E$61:$E$64,D14,'[9]PCs e Impresoras'!$F$61:$F$64,"PCL*")+COUNTIFS('[8]PCs e Impresoras'!$E$194:$E$258,D14,'[8]PCs e Impresoras'!$F$194:$F$258,"PCL*")+COUNTIFS('[7]PCs e Impresoras'!$E$244:$E$313,D14,'[7]PCs e Impresoras'!$F$244:$F$313,"PCL*")+COUNTIFS('[6]PCs e Impresoras'!$E$91:$E$105,D14,'[6]PCs e Impresoras'!$F$91:$F$105,"PCL*")+COUNTIFS('[5]PCs e Impresoras'!$E$126:$E$190,D14,'[5]PCs e Impresoras'!$F$126:$F$190,"PCL*")+COUNTIFS('[4]PCs e Impresoras'!$E$144:$E$175,D14,'[4]PCs e Impresoras'!$F$144:$F$175,"PCL*")+COUNTIFS('[3]PCs e Impresoras'!$E$194:$E$275,D14,'[3]PCs e Impresoras'!$F$194:$F$275,"PCL*")+COUNTIFS('[2]PCs e Impresoras'!$E$76:$E$105,D14,'[2]PCs e Impresoras'!$F$76:$F$105,"PCL*")+COUNTIFS('[1]PCs e Impresoras'!$E$85:$E$113,D14,'[1]PCs e Impresoras'!$F$85:$F$113,"PCL*")</f>
        <v>#VALUE!</v>
      </c>
      <c r="O14" s="11" t="e">
        <f>COUNTIFS('[13]PCs e Impresoras'!$E$26:$E$29,D14,'[13]PCs e Impresoras'!$F$26:$F$29,"PQB*")+COUNTIFS('[12]PCs e Impresoras'!$E$49:$E$61,D14,'[12]PCs e Impresoras'!$F$49:$F$61,"PQB*")+COUNTIFS('[11]PCs e Impresoras'!$E$95:$E$125,D14,'[11]PCs e Impresoras'!$F$95:$F$125,"PQB*")+COUNTIFS('[10]PCs e Impresoras'!$E$83:$E$104,D14,'[10]PCs e Impresoras'!$F$83:$F$104,"PQB*")+COUNTIFS('[9]PCs e Impresoras'!$E$61:$E$64,D14,'[9]PCs e Impresoras'!$F$61:$F$64,"PQB*")+COUNTIFS('[8]PCs e Impresoras'!$E$194:$E$258,D14,'[8]PCs e Impresoras'!$F$194:$F$258,"PQB*")+COUNTIFS('[7]PCs e Impresoras'!$E$244:$E$313,D14,'[7]PCs e Impresoras'!$F$244:$F$313,"PQB*")+COUNTIFS('[6]PCs e Impresoras'!$E$91:$E$105,D14,'[6]PCs e Impresoras'!$F$91:$F$105,"PQB*")+COUNTIFS('[5]PCs e Impresoras'!$E$126:$E$190,D14,'[5]PCs e Impresoras'!$F$126:$F$190,"PQB*")+COUNTIFS('[4]PCs e Impresoras'!$E$144:$E$175,D14,'[4]PCs e Impresoras'!$F$144:$F$175,"PQB*")+COUNTIFS('[3]PCs e Impresoras'!$E$194:$E$275,D14,'[3]PCs e Impresoras'!$F$194:$F$275,"PQB*")+COUNTIFS('[2]PCs e Impresoras'!$E$76:$E$105,D14,'[2]PCs e Impresoras'!$F$76:$F$105,"PQB*")+COUNTIFS('[1]PCs e Impresoras'!$E$85:$E$113,D14,'[1]PCs e Impresoras'!$F$85:$F$113,"PQB*")</f>
        <v>#VALUE!</v>
      </c>
      <c r="P14" s="11" t="e">
        <f>COUNTIFS('[13]PCs e Impresoras'!$E$26:$E$29,D14,'[13]PCs e Impresoras'!$F$26:$F$29,"PPO*")+COUNTIFS('[12]PCs e Impresoras'!$E$49:$E$61,D14,'[12]PCs e Impresoras'!$F$49:$F$61,"PPO*")+COUNTIFS('[11]PCs e Impresoras'!$E$95:$E$125,D14,'[11]PCs e Impresoras'!$F$95:$F$125,"PPO*")+COUNTIFS('[10]PCs e Impresoras'!$E$83:$E$104,D14,'[10]PCs e Impresoras'!$F$83:$F$104,"PPO*")+COUNTIFS('[9]PCs e Impresoras'!$E$61:$E$64,D14,'[9]PCs e Impresoras'!$F$61:$F$64,"PPO*")+COUNTIFS('[8]PCs e Impresoras'!$E$194:$E$258,D14,'[8]PCs e Impresoras'!$F$194:$F$258,"PPO*")+COUNTIFS('[7]PCs e Impresoras'!$E$244:$E$313,D14,'[7]PCs e Impresoras'!$F$244:$F$313,"PPO*")+COUNTIFS('[6]PCs e Impresoras'!$E$91:$E$105,D14,'[6]PCs e Impresoras'!$F$91:$F$105,"PPO*")+COUNTIFS('[5]PCs e Impresoras'!$E$126:$E$190,D14,'[5]PCs e Impresoras'!$F$126:$F$190,"PPO*")+COUNTIFS('[4]PCs e Impresoras'!$E$144:$E$175,D14,'[4]PCs e Impresoras'!$F$144:$F$175,"PPO*")+COUNTIFS('[3]PCs e Impresoras'!$E$194:$E$275,D14,'[3]PCs e Impresoras'!$F$194:$F$275,"PPO*")+COUNTIFS('[2]PCs e Impresoras'!$E$76:$E$105,D14,'[2]PCs e Impresoras'!$F$76:$F$105,"PPO*")+COUNTIFS('[1]PCs e Impresoras'!$E$85:$E$113,D14,'[1]PCs e Impresoras'!$F$85:$F$113,"PPO*")</f>
        <v>#VALUE!</v>
      </c>
      <c r="Q14" s="11" t="e">
        <f>COUNTIFS('[13]PCs e Impresoras'!$E$26:$E$29,D14,'[13]PCs e Impresoras'!$F$26:$F$29,"PTJ*")+COUNTIFS('[12]PCs e Impresoras'!$E$49:$E$61,D14,'[12]PCs e Impresoras'!$F$49:$F$61,"PTJ*")+COUNTIFS('[11]PCs e Impresoras'!$E$95:$E$125,D14,'[11]PCs e Impresoras'!$F$95:$F$125,"PTJ*")+COUNTIFS('[10]PCs e Impresoras'!$E$83:$E$104,D14,'[10]PCs e Impresoras'!$F$83:$F$104,"PTJ*")+COUNTIFS('[9]PCs e Impresoras'!$E$61:$E$64,D14,'[9]PCs e Impresoras'!$F$61:$F$64,"PTJ*")+COUNTIFS('[8]PCs e Impresoras'!$E$194:$E$258,D14,'[8]PCs e Impresoras'!$F$194:$F$258,"PTJ*")+COUNTIFS('[7]PCs e Impresoras'!$E$244:$E$313,D14,'[7]PCs e Impresoras'!$F$244:$F$313,"PTJ*")+COUNTIFS('[6]PCs e Impresoras'!$E$91:$E$105,D14,'[6]PCs e Impresoras'!$F$91:$F$105,"PTJ*")+COUNTIFS('[5]PCs e Impresoras'!$E$126:$E$190,D14,'[5]PCs e Impresoras'!$F$126:$F$190,"PTJ*")+COUNTIFS('[4]PCs e Impresoras'!$E$144:$E$175,D14,'[4]PCs e Impresoras'!$F$144:$F$175,"PTJ*")+COUNTIFS('[3]PCs e Impresoras'!$E$194:$E$275,D14,'[3]PCs e Impresoras'!$F$194:$F$275,"PTJ*")+COUNTIFS('[2]PCs e Impresoras'!$E$76:$E$105,D14,'[2]PCs e Impresoras'!$F$76:$F$105,"PTJ*")+COUNTIFS('[1]PCs e Impresoras'!$E$85:$E$113,D14,'[1]PCs e Impresoras'!$F$85:$F$113,"PTJ*")</f>
        <v>#VALUE!</v>
      </c>
      <c r="R14" s="11" t="e">
        <f>COUNTIFS('[13]PCs e Impresoras'!$E$26:$E$29,D14,'[13]PCs e Impresoras'!$F$26:$F$29,"PBO*")+COUNTIFS('[12]PCs e Impresoras'!$E$49:$E$61,D14,'[12]PCs e Impresoras'!$F$49:$F$61,"PBO*")+COUNTIFS('[11]PCs e Impresoras'!$E$95:$E$125,D14,'[11]PCs e Impresoras'!$F$95:$F$125,"PBO*")+COUNTIFS('[10]PCs e Impresoras'!$E$83:$E$104,D14,'[10]PCs e Impresoras'!$F$83:$F$104,"PBO*")+COUNTIFS('[9]PCs e Impresoras'!$E$61:$E$64,D14,'[9]PCs e Impresoras'!$F$61:$F$64,"PBO*")+COUNTIFS('[8]PCs e Impresoras'!$E$194:$E$258,D14,'[8]PCs e Impresoras'!$F$194:$F$258,"PBO*")+COUNTIFS('[7]PCs e Impresoras'!$E$244:$E$313,D14,'[7]PCs e Impresoras'!$F$244:$F$313,"PBO*")+COUNTIFS('[6]PCs e Impresoras'!$E$91:$E$105,D14,'[6]PCs e Impresoras'!$F$91:$F$105,"PBO*")+COUNTIFS('[5]PCs e Impresoras'!$E$126:$E$190,D14,'[5]PCs e Impresoras'!$F$126:$F$190,"PBO*")+COUNTIFS('[4]PCs e Impresoras'!$E$144:$E$175,D14,'[4]PCs e Impresoras'!$F$144:$F$175,"PBO*")+COUNTIFS('[3]PCs e Impresoras'!$E$194:$E$275,D14,'[3]PCs e Impresoras'!$F$194:$F$275,"PBO*")+COUNTIFS('[2]PCs e Impresoras'!$E$76:$E$105,D14,'[2]PCs e Impresoras'!$F$76:$F$105,"PBO*")+COUNTIFS('[1]PCs e Impresoras'!$E$85:$E$113,D14,'[1]PCs e Impresoras'!$F$85:$F$113,"PBO*")</f>
        <v>#VALUE!</v>
      </c>
      <c r="S14" s="11" t="e">
        <f>COUNTIFS('[13]PCs e Impresoras'!$E$26:$E$29,D14,'[13]PCs e Impresoras'!$F$26:$F$29,"PSC*")+COUNTIFS('[12]PCs e Impresoras'!$E$49:$E$61,D14,'[12]PCs e Impresoras'!$F$49:$F$61,"PSC*")+COUNTIFS('[11]PCs e Impresoras'!$E$95:$E$125,D14,'[11]PCs e Impresoras'!$F$95:$F$125,"PSC*")+COUNTIFS('[10]PCs e Impresoras'!$E$83:$E$104,D14,'[10]PCs e Impresoras'!$F$83:$F$104,"PSC*")+COUNTIFS('[9]PCs e Impresoras'!$E$61:$E$64,D14,'[9]PCs e Impresoras'!$F$61:$F$64,"PSC*")+COUNTIFS('[8]PCs e Impresoras'!$E$194:$E$258,D14,'[8]PCs e Impresoras'!$F$194:$F$258,"PSC*")+COUNTIFS('[7]PCs e Impresoras'!$E$244:$E$313,D14,'[7]PCs e Impresoras'!$F$244:$F$313,"PSC*")+COUNTIFS('[6]PCs e Impresoras'!$E$91:$E$105,D14,'[6]PCs e Impresoras'!$F$91:$F$105,"PSC*")+COUNTIFS('[5]PCs e Impresoras'!$E$126:$E$190,D14,'[5]PCs e Impresoras'!$F$126:$F$190,"PSC*")+COUNTIFS('[4]PCs e Impresoras'!$E$144:$E$175,D14,'[4]PCs e Impresoras'!$F$144:$F$175,"PSC*")+COUNTIFS('[3]PCs e Impresoras'!$E$194:$E$275,D14,'[3]PCs e Impresoras'!$F$194:$F$275,"PSC*")+COUNTIFS('[2]PCs e Impresoras'!$E$76:$E$105,D14,'[2]PCs e Impresoras'!$F$76:$F$105,"PSC*")+COUNTIFS('[1]PCs e Impresoras'!$E$85:$E$113,D14,'[1]PCs e Impresoras'!$F$85:$F$113,"PSC*")</f>
        <v>#VALUE!</v>
      </c>
      <c r="T14" s="21" t="e">
        <f t="shared" si="4"/>
        <v>#VALUE!</v>
      </c>
      <c r="U14" s="32" t="e">
        <f t="shared" si="1"/>
        <v>#VALUE!</v>
      </c>
    </row>
    <row r="15" spans="1:21" ht="15.75" x14ac:dyDescent="0.25">
      <c r="B15" s="73" t="s">
        <v>52</v>
      </c>
      <c r="C15" s="73" t="s">
        <v>48</v>
      </c>
      <c r="D15" s="73">
        <v>1360</v>
      </c>
      <c r="E15" s="11" t="e">
        <f>COUNTIFS('[13]PCs e Impresoras'!$E$26:$E$29,D15,'[13]PCs e Impresoras'!$F$26:$F$29,"PCG*")+COUNTIFS('[12]PCs e Impresoras'!$E$49:$E$61,D15,'[12]PCs e Impresoras'!$F$49:$F$61,"PCG*")+COUNTIFS('[11]PCs e Impresoras'!$E$95:$E$125,D15,'[11]PCs e Impresoras'!$F$95:$F$125,"PCG*")+COUNTIFS('[10]PCs e Impresoras'!$E$83:$E$104,D15,'[10]PCs e Impresoras'!$F$83:$F$104,"PCG*")+COUNTIFS('[9]PCs e Impresoras'!$E$61:$E$64,D15,'[9]PCs e Impresoras'!$F$61:$F$64,"PCG*")+COUNTIFS('[8]PCs e Impresoras'!$E$194:$E$258,D15,'[8]PCs e Impresoras'!$F$194:$F$258,"PCG*")+COUNTIFS('[7]PCs e Impresoras'!$E$244:$E$313,D15,'[7]PCs e Impresoras'!$F$244:$F$313,"PCG*")+COUNTIFS('[6]PCs e Impresoras'!$E$91:$E$105,D15,'[6]PCs e Impresoras'!$F$91:$F$105,"PCG*")+COUNTIFS('[5]PCs e Impresoras'!$E$126:$E$190,D15,'[5]PCs e Impresoras'!$F$126:$F$190,"PCG*")+COUNTIFS('[4]PCs e Impresoras'!$E$144:$E$175,D15,'[4]PCs e Impresoras'!$F$144:$F$175,"PCG*")+COUNTIFS('[3]PCs e Impresoras'!$E$194:$E$275,D15,'[3]PCs e Impresoras'!$F$194:$F$275,"PCG*")+COUNTIFS('[2]PCs e Impresoras'!$E$76:$E$105,D15,'[2]PCs e Impresoras'!$F$76:$F$105,"PCG*")+COUNTIFS('[1]PCs e Impresoras'!$E$85:$E$113,D15,'[1]PCs e Impresoras'!$F$85:$F$113,"PCG*")</f>
        <v>#VALUE!</v>
      </c>
      <c r="F15" s="11" t="e">
        <f>COUNTIFS('[13]PCs e Impresoras'!$E$26:$E$29,D15,'[13]PCs e Impresoras'!$F$26:$F$29,"PCS*")+COUNTIFS('[12]PCs e Impresoras'!$E$49:$E$61,D15,'[12]PCs e Impresoras'!$F$49:$F$61,"PCS*")+COUNTIFS('[11]PCs e Impresoras'!$E$95:$E$125,D15,'[11]PCs e Impresoras'!$F$95:$F$125,"PCS*")+COUNTIFS('[10]PCs e Impresoras'!$E$83:$E$104,D15,'[10]PCs e Impresoras'!$F$83:$F$104,"PCS*")+COUNTIFS('[9]PCs e Impresoras'!$E$61:$E$64,D15,'[9]PCs e Impresoras'!$F$61:$F$64,"PCS*")+COUNTIFS('[8]PCs e Impresoras'!$E$194:$E$258,D15,'[8]PCs e Impresoras'!$F$194:$F$258,"PCS*")+COUNTIFS('[7]PCs e Impresoras'!$E$244:$E$313,D15,'[7]PCs e Impresoras'!$F$244:$F$313,"PCS*")+COUNTIFS('[6]PCs e Impresoras'!$E$91:$E$105,D15,'[6]PCs e Impresoras'!$F$91:$F$105,"PCS*")+COUNTIFS('[5]PCs e Impresoras'!$E$126:$E$190,D15,'[5]PCs e Impresoras'!$F$126:$F$190,"PCS*")+COUNTIFS('[4]PCs e Impresoras'!$E$144:$E$175,D15,'[4]PCs e Impresoras'!$F$144:$F$175,"PCS*")+COUNTIFS('[3]PCs e Impresoras'!$E$194:$E$275,D15,'[3]PCs e Impresoras'!$F$194:$F$275,"PCS*")+COUNTIFS('[2]PCs e Impresoras'!$E$76:$E$105,D15,'[2]PCs e Impresoras'!$F$76:$F$105,"PCS*")+COUNTIFS('[1]PCs e Impresoras'!$E$85:$E$113,D15,'[1]PCs e Impresoras'!$F$85:$F$113,"PCS*")</f>
        <v>#VALUE!</v>
      </c>
      <c r="G15" s="11" t="e">
        <f>COUNTIFS('[13]PCs e Impresoras'!$E$26:$E$29,D15,'[13]PCs e Impresoras'!$F$26:$F$29,"PMT*")+COUNTIFS('[12]PCs e Impresoras'!$E$49:$E$61,D15,'[12]PCs e Impresoras'!$F$49:$F$61,"PMT*")+COUNTIFS('[11]PCs e Impresoras'!$E$95:$E$125,D15,'[11]PCs e Impresoras'!$F$95:$F$125,"PMT*")+COUNTIFS('[10]PCs e Impresoras'!$E$83:$E$104,D15,'[10]PCs e Impresoras'!$F$83:$F$104,"PMT*")+COUNTIFS('[9]PCs e Impresoras'!$E$61:$E$64,D15,'[9]PCs e Impresoras'!$F$61:$F$64,"PMT*")+COUNTIFS('[8]PCs e Impresoras'!$E$194:$E$258,D15,'[8]PCs e Impresoras'!$F$194:$F$258,"PMT*")+COUNTIFS('[7]PCs e Impresoras'!$E$244:$E$313,D15,'[7]PCs e Impresoras'!$F$244:$F$313,"PMT*")+COUNTIFS('[6]PCs e Impresoras'!$E$91:$E$105,D15,'[6]PCs e Impresoras'!$F$91:$F$105,"PMT*")+COUNTIFS('[5]PCs e Impresoras'!$E$126:$E$190,D15,'[5]PCs e Impresoras'!$F$126:$F$190,"PMT*")+COUNTIFS('[4]PCs e Impresoras'!$E$144:$E$175,D15,'[4]PCs e Impresoras'!$F$144:$F$175,"PMT*")+COUNTIFS('[3]PCs e Impresoras'!$E$194:$E$275,D15,'[3]PCs e Impresoras'!$F$194:$F$275,"PMT*")+COUNTIFS('[2]PCs e Impresoras'!$E$76:$E$105,D15,'[2]PCs e Impresoras'!$F$76:$F$105,"PMT*")+COUNTIFS('[1]PCs e Impresoras'!$E$85:$E$113,D15,'[1]PCs e Impresoras'!$F$85:$F$113,"PMT*")</f>
        <v>#VALUE!</v>
      </c>
      <c r="H15" s="11" t="e">
        <f>COUNTIFS('[13]PCs e Impresoras'!$E$26:$E$29,D15,'[13]PCs e Impresoras'!$F$26:$F$29,"PCB*")+COUNTIFS('[12]PCs e Impresoras'!$E$49:$E$61,D15,'[12]PCs e Impresoras'!$F$49:$F$61,"PCB*")+COUNTIFS('[11]PCs e Impresoras'!$E$95:$E$125,D15,'[11]PCs e Impresoras'!$F$95:$F$125,"PCB*")+COUNTIFS('[10]PCs e Impresoras'!$E$83:$E$104,D15,'[10]PCs e Impresoras'!$F$83:$F$104,"PCB*")+COUNTIFS('[9]PCs e Impresoras'!$E$61:$E$64,D15,'[9]PCs e Impresoras'!$F$61:$F$64,"PCB*")+COUNTIFS('[8]PCs e Impresoras'!$E$194:$E$258,D15,'[8]PCs e Impresoras'!$F$194:$F$258,"PCB*")+COUNTIFS('[7]PCs e Impresoras'!$E$244:$E$313,D15,'[7]PCs e Impresoras'!$F$244:$F$313,"PCB*")+COUNTIFS('[6]PCs e Impresoras'!$E$91:$E$105,D15,'[6]PCs e Impresoras'!$F$91:$F$105,"PCB*")+COUNTIFS('[5]PCs e Impresoras'!$E$126:$E$190,D15,'[5]PCs e Impresoras'!$F$126:$F$190,"PCB*")+COUNTIFS('[4]PCs e Impresoras'!$E$144:$E$175,D15,'[4]PCs e Impresoras'!$F$144:$F$175,"PCB*")+COUNTIFS('[3]PCs e Impresoras'!$E$194:$E$275,D15,'[3]PCs e Impresoras'!$F$194:$F$275,"PCB*")+COUNTIFS('[2]PCs e Impresoras'!$E$76:$E$105,D15,'[2]PCs e Impresoras'!$F$76:$F$105,"PCB*")+COUNTIFS('[1]PCs e Impresoras'!$E$85:$E$113,D15,'[1]PCs e Impresoras'!$F$85:$F$113,"PCB*")</f>
        <v>#VALUE!</v>
      </c>
      <c r="I15" s="11" t="e">
        <f>COUNTIFS('[13]PCs e Impresoras'!$E$26:$E$29,D15,'[13]PCs e Impresoras'!$F$26:$F$29,"PBA*")+COUNTIFS('[12]PCs e Impresoras'!$E$49:$E$61,D15,'[12]PCs e Impresoras'!$F$49:$F$61,"PBA*")+COUNTIFS('[11]PCs e Impresoras'!$E$95:$E$125,D15,'[11]PCs e Impresoras'!$F$95:$F$125,"PBA*")+COUNTIFS('[10]PCs e Impresoras'!$E$83:$E$104,D15,'[10]PCs e Impresoras'!$F$83:$F$104,"PBA*")+COUNTIFS('[9]PCs e Impresoras'!$E$61:$E$64,D15,'[9]PCs e Impresoras'!$F$61:$F$64,"PBA*")+COUNTIFS('[8]PCs e Impresoras'!$E$194:$E$258,D15,'[8]PCs e Impresoras'!$F$194:$F$258,"PBA*")+COUNTIFS('[7]PCs e Impresoras'!$E$244:$E$313,D15,'[7]PCs e Impresoras'!$F$244:$F$313,"PBA*")+COUNTIFS('[6]PCs e Impresoras'!$E$91:$E$105,D15,'[6]PCs e Impresoras'!$F$91:$F$105,"PBA*")+COUNTIFS('[5]PCs e Impresoras'!$E$126:$E$190,D15,'[5]PCs e Impresoras'!$F$126:$F$190,"PBA*")+COUNTIFS('[4]PCs e Impresoras'!$E$144:$E$175,D15,'[4]PCs e Impresoras'!$F$144:$F$175,"PBA*")+COUNTIFS('[3]PCs e Impresoras'!$E$194:$E$275,D15,'[3]PCs e Impresoras'!$F$194:$F$275,"PBA*")+COUNTIFS('[2]PCs e Impresoras'!$E$76:$E$105,D15,'[2]PCs e Impresoras'!$F$76:$F$105,"PBA*")+COUNTIFS('[1]PCs e Impresoras'!$E$85:$E$113,D15,'[1]PCs e Impresoras'!$F$85:$F$113,"PBA*")</f>
        <v>#VALUE!</v>
      </c>
      <c r="J15" s="11" t="e">
        <f>COUNTIFS('[13]PCs e Impresoras'!$E$26:$E$29,D15,'[13]PCs e Impresoras'!$F$26:$F$29,"PVL*")+COUNTIFS('[12]PCs e Impresoras'!$E$49:$E$61,D15,'[12]PCs e Impresoras'!$F$49:$F$61,"PVL*")+COUNTIFS('[11]PCs e Impresoras'!$E$95:$E$125,D15,'[11]PCs e Impresoras'!$F$95:$F$125,"PVL*")+COUNTIFS('[10]PCs e Impresoras'!$E$83:$E$104,D15,'[10]PCs e Impresoras'!$F$83:$F$104,"PVL*")+COUNTIFS('[9]PCs e Impresoras'!$E$61:$E$64,D15,'[9]PCs e Impresoras'!$F$61:$F$64,"PVL*")+COUNTIFS('[8]PCs e Impresoras'!$E$194:$E$258,D15,'[8]PCs e Impresoras'!$F$194:$F$258,"PVL*")+COUNTIFS('[7]PCs e Impresoras'!$E$244:$E$313,D15,'[7]PCs e Impresoras'!$F$244:$F$313,"PVL*")+COUNTIFS('[6]PCs e Impresoras'!$E$91:$E$105,D15,'[6]PCs e Impresoras'!$F$91:$F$105,"PVL*")+COUNTIFS('[5]PCs e Impresoras'!$E$126:$E$190,D15,'[5]PCs e Impresoras'!$F$126:$F$190,"PVL*")+COUNTIFS('[4]PCs e Impresoras'!$E$144:$E$175,D15,'[4]PCs e Impresoras'!$F$144:$F$175,"PVL*")+COUNTIFS('[3]PCs e Impresoras'!$E$194:$E$275,D15,'[3]PCs e Impresoras'!$F$194:$F$275,"PVL*")+COUNTIFS('[2]PCs e Impresoras'!$E$76:$E$105,D15,'[2]PCs e Impresoras'!$F$76:$F$105,"PVL*")+COUNTIFS('[1]PCs e Impresoras'!$E$85:$E$113,D15,'[1]PCs e Impresoras'!$F$85:$F$113,"PVL*")</f>
        <v>#VALUE!</v>
      </c>
      <c r="K15" s="11" t="e">
        <f>COUNTIFS('[13]PCs e Impresoras'!$E$26:$E$29,D15,'[13]PCs e Impresoras'!$F$26:$F$29,"PBQ*")+COUNTIFS('[12]PCs e Impresoras'!$E$49:$E$61,D15,'[12]PCs e Impresoras'!$F$49:$F$61,"PBQ*")+COUNTIFS('[11]PCs e Impresoras'!$E$95:$E$125,D15,'[11]PCs e Impresoras'!$F$95:$F$125,"PBQ*")+COUNTIFS('[10]PCs e Impresoras'!$E$83:$E$104,D15,'[10]PCs e Impresoras'!$F$83:$F$104,"PBQ*")+COUNTIFS('[9]PCs e Impresoras'!$E$61:$E$64,D15,'[9]PCs e Impresoras'!$F$61:$F$64,"PBQ*")+COUNTIFS('[8]PCs e Impresoras'!$E$194:$E$258,D15,'[8]PCs e Impresoras'!$F$194:$F$258,"PBQ*")+COUNTIFS('[7]PCs e Impresoras'!$E$244:$E$313,D15,'[7]PCs e Impresoras'!$F$244:$F$313,"PBQ*")+COUNTIFS('[6]PCs e Impresoras'!$E$91:$E$105,D15,'[6]PCs e Impresoras'!$F$91:$F$105,"PBQ*")+COUNTIFS('[5]PCs e Impresoras'!$E$126:$E$190,D15,'[5]PCs e Impresoras'!$F$126:$F$190,"PBQ*")+COUNTIFS('[4]PCs e Impresoras'!$E$144:$E$175,D15,'[4]PCs e Impresoras'!$F$144:$F$175,"PBQ*")+COUNTIFS('[3]PCs e Impresoras'!$E$194:$E$275,D15,'[3]PCs e Impresoras'!$F$194:$F$275,"PBQ*")+COUNTIFS('[2]PCs e Impresoras'!$E$76:$E$105,D15,'[2]PCs e Impresoras'!$F$76:$F$105,"PBQ*")+COUNTIFS('[1]PCs e Impresoras'!$E$85:$E$113,D15,'[1]PCs e Impresoras'!$F$85:$F$113,"PBQ*")</f>
        <v>#VALUE!</v>
      </c>
      <c r="L15" s="11" t="e">
        <f>COUNTIFS('[13]PCs e Impresoras'!$E$26:$E$29,D15,'[13]PCs e Impresoras'!$F$26:$F$29,"PMB*")+COUNTIFS('[12]PCs e Impresoras'!$E$49:$E$61,D15,'[12]PCs e Impresoras'!$F$49:$F$61,"PMB*")+COUNTIFS('[11]PCs e Impresoras'!$E$95:$E$125,D15,'[11]PCs e Impresoras'!$F$95:$F$125,"PMB*")+COUNTIFS('[10]PCs e Impresoras'!$E$83:$E$104,D15,'[10]PCs e Impresoras'!$F$83:$F$104,"PMB*")+COUNTIFS('[9]PCs e Impresoras'!$E$61:$E$64,D15,'[9]PCs e Impresoras'!$F$61:$F$64,"PMB*")+COUNTIFS('[8]PCs e Impresoras'!$E$194:$E$258,D15,'[8]PCs e Impresoras'!$F$194:$F$258,"PMB*")+COUNTIFS('[7]PCs e Impresoras'!$E$244:$E$313,D15,'[7]PCs e Impresoras'!$F$244:$F$313,"PMB*")+COUNTIFS('[6]PCs e Impresoras'!$E$91:$E$105,D15,'[6]PCs e Impresoras'!$F$91:$F$105,"PMB*")+COUNTIFS('[5]PCs e Impresoras'!$E$126:$E$190,D15,'[5]PCs e Impresoras'!$F$126:$F$190,"PMB*")+COUNTIFS('[4]PCs e Impresoras'!$E$144:$E$175,D15,'[4]PCs e Impresoras'!$F$144:$F$175,"PMB*")+COUNTIFS('[3]PCs e Impresoras'!$E$194:$E$275,D15,'[3]PCs e Impresoras'!$F$194:$F$275,"PMB*")+COUNTIFS('[2]PCs e Impresoras'!$E$76:$E$105,D15,'[2]PCs e Impresoras'!$F$76:$F$105,"PMB*")+COUNTIFS('[1]PCs e Impresoras'!$E$85:$E$113,D15,'[1]PCs e Impresoras'!$F$85:$F$113,"PMB*")</f>
        <v>#VALUE!</v>
      </c>
      <c r="M15" s="11" t="e">
        <f>COUNTIFS('[13]PCs e Impresoras'!$E$26:$E$29,D15,'[13]PCs e Impresoras'!$F$26:$F$29,"PBJ*")+COUNTIFS('[12]PCs e Impresoras'!$E$49:$E$61,D15,'[12]PCs e Impresoras'!$F$49:$F$61,"PBJ*")+COUNTIFS('[11]PCs e Impresoras'!$E$95:$E$125,D15,'[11]PCs e Impresoras'!$F$95:$F$125,"PBJ*")+COUNTIFS('[10]PCs e Impresoras'!$E$83:$E$104,D15,'[10]PCs e Impresoras'!$F$83:$F$104,"PBJ*")+COUNTIFS('[9]PCs e Impresoras'!$E$61:$E$64,D15,'[9]PCs e Impresoras'!$F$61:$F$64,"PBJ*")+COUNTIFS('[8]PCs e Impresoras'!$E$194:$E$258,D15,'[8]PCs e Impresoras'!$F$194:$F$258,"PBJ*")+COUNTIFS('[7]PCs e Impresoras'!$E$244:$E$313,D15,'[7]PCs e Impresoras'!$F$244:$F$313,"PBJ*")+COUNTIFS('[6]PCs e Impresoras'!$E$91:$E$105,D15,'[6]PCs e Impresoras'!$F$91:$F$105,"PBJ*")+COUNTIFS('[5]PCs e Impresoras'!$E$126:$E$190,D15,'[5]PCs e Impresoras'!$F$126:$F$190,"PBJ*")+COUNTIFS('[4]PCs e Impresoras'!$E$144:$E$175,D15,'[4]PCs e Impresoras'!$F$144:$F$175,"PBJ*")+COUNTIFS('[3]PCs e Impresoras'!$E$194:$E$275,D15,'[3]PCs e Impresoras'!$F$194:$F$275,"PBJ*")+COUNTIFS('[2]PCs e Impresoras'!$E$76:$E$105,D15,'[2]PCs e Impresoras'!$F$76:$F$105,"PBJ*")+COUNTIFS('[1]PCs e Impresoras'!$E$85:$E$113,D15,'[1]PCs e Impresoras'!$F$85:$F$113,"PBJ*")</f>
        <v>#VALUE!</v>
      </c>
      <c r="N15" s="11" t="e">
        <f>COUNTIFS('[13]PCs e Impresoras'!$E$26:$E$29,D15,'[13]PCs e Impresoras'!$F$26:$F$29,"PCL*")+COUNTIFS('[12]PCs e Impresoras'!$E$49:$E$61,D15,'[12]PCs e Impresoras'!$F$49:$F$61,"PCL*")+COUNTIFS('[11]PCs e Impresoras'!$E$95:$E$125,D15,'[11]PCs e Impresoras'!$F$95:$F$125,"PCL*")+COUNTIFS('[10]PCs e Impresoras'!$E$83:$E$104,D15,'[10]PCs e Impresoras'!$F$83:$F$104,"PCL*")+COUNTIFS('[9]PCs e Impresoras'!$E$61:$E$64,D15,'[9]PCs e Impresoras'!$F$61:$F$64,"PCL*")+COUNTIFS('[8]PCs e Impresoras'!$E$194:$E$258,D15,'[8]PCs e Impresoras'!$F$194:$F$258,"PCL*")+COUNTIFS('[7]PCs e Impresoras'!$E$244:$E$313,D15,'[7]PCs e Impresoras'!$F$244:$F$313,"PCL*")+COUNTIFS('[6]PCs e Impresoras'!$E$91:$E$105,D15,'[6]PCs e Impresoras'!$F$91:$F$105,"PCL*")+COUNTIFS('[5]PCs e Impresoras'!$E$126:$E$190,D15,'[5]PCs e Impresoras'!$F$126:$F$190,"PCL*")+COUNTIFS('[4]PCs e Impresoras'!$E$144:$E$175,D15,'[4]PCs e Impresoras'!$F$144:$F$175,"PCL*")+COUNTIFS('[3]PCs e Impresoras'!$E$194:$E$275,D15,'[3]PCs e Impresoras'!$F$194:$F$275,"PCL*")+COUNTIFS('[2]PCs e Impresoras'!$E$76:$E$105,D15,'[2]PCs e Impresoras'!$F$76:$F$105,"PCL*")+COUNTIFS('[1]PCs e Impresoras'!$E$85:$E$113,D15,'[1]PCs e Impresoras'!$F$85:$F$113,"PCL*")</f>
        <v>#VALUE!</v>
      </c>
      <c r="O15" s="11" t="e">
        <f>COUNTIFS('[13]PCs e Impresoras'!$E$26:$E$29,D15,'[13]PCs e Impresoras'!$F$26:$F$29,"PQB*")+COUNTIFS('[12]PCs e Impresoras'!$E$49:$E$61,D15,'[12]PCs e Impresoras'!$F$49:$F$61,"PQB*")+COUNTIFS('[11]PCs e Impresoras'!$E$95:$E$125,D15,'[11]PCs e Impresoras'!$F$95:$F$125,"PQB*")+COUNTIFS('[10]PCs e Impresoras'!$E$83:$E$104,D15,'[10]PCs e Impresoras'!$F$83:$F$104,"PQB*")+COUNTIFS('[9]PCs e Impresoras'!$E$61:$E$64,D15,'[9]PCs e Impresoras'!$F$61:$F$64,"PQB*")+COUNTIFS('[8]PCs e Impresoras'!$E$194:$E$258,D15,'[8]PCs e Impresoras'!$F$194:$F$258,"PQB*")+COUNTIFS('[7]PCs e Impresoras'!$E$244:$E$313,D15,'[7]PCs e Impresoras'!$F$244:$F$313,"PQB*")+COUNTIFS('[6]PCs e Impresoras'!$E$91:$E$105,D15,'[6]PCs e Impresoras'!$F$91:$F$105,"PQB*")+COUNTIFS('[5]PCs e Impresoras'!$E$126:$E$190,D15,'[5]PCs e Impresoras'!$F$126:$F$190,"PQB*")+COUNTIFS('[4]PCs e Impresoras'!$E$144:$E$175,D15,'[4]PCs e Impresoras'!$F$144:$F$175,"PQB*")+COUNTIFS('[3]PCs e Impresoras'!$E$194:$E$275,D15,'[3]PCs e Impresoras'!$F$194:$F$275,"PQB*")+COUNTIFS('[2]PCs e Impresoras'!$E$76:$E$105,D15,'[2]PCs e Impresoras'!$F$76:$F$105,"PQB*")+COUNTIFS('[1]PCs e Impresoras'!$E$85:$E$113,D15,'[1]PCs e Impresoras'!$F$85:$F$113,"PQB*")</f>
        <v>#VALUE!</v>
      </c>
      <c r="P15" s="11" t="e">
        <f>COUNTIFS('[13]PCs e Impresoras'!$E$26:$E$29,D15,'[13]PCs e Impresoras'!$F$26:$F$29,"PPO*")+COUNTIFS('[12]PCs e Impresoras'!$E$49:$E$61,D15,'[12]PCs e Impresoras'!$F$49:$F$61,"PPO*")+COUNTIFS('[11]PCs e Impresoras'!$E$95:$E$125,D15,'[11]PCs e Impresoras'!$F$95:$F$125,"PPO*")+COUNTIFS('[10]PCs e Impresoras'!$E$83:$E$104,D15,'[10]PCs e Impresoras'!$F$83:$F$104,"PPO*")+COUNTIFS('[9]PCs e Impresoras'!$E$61:$E$64,D15,'[9]PCs e Impresoras'!$F$61:$F$64,"PPO*")+COUNTIFS('[8]PCs e Impresoras'!$E$194:$E$258,D15,'[8]PCs e Impresoras'!$F$194:$F$258,"PPO*")+COUNTIFS('[7]PCs e Impresoras'!$E$244:$E$313,D15,'[7]PCs e Impresoras'!$F$244:$F$313,"PPO*")+COUNTIFS('[6]PCs e Impresoras'!$E$91:$E$105,D15,'[6]PCs e Impresoras'!$F$91:$F$105,"PPO*")+COUNTIFS('[5]PCs e Impresoras'!$E$126:$E$190,D15,'[5]PCs e Impresoras'!$F$126:$F$190,"PPO*")+COUNTIFS('[4]PCs e Impresoras'!$E$144:$E$175,D15,'[4]PCs e Impresoras'!$F$144:$F$175,"PPO*")+COUNTIFS('[3]PCs e Impresoras'!$E$194:$E$275,D15,'[3]PCs e Impresoras'!$F$194:$F$275,"PPO*")+COUNTIFS('[2]PCs e Impresoras'!$E$76:$E$105,D15,'[2]PCs e Impresoras'!$F$76:$F$105,"PPO*")+COUNTIFS('[1]PCs e Impresoras'!$E$85:$E$113,D15,'[1]PCs e Impresoras'!$F$85:$F$113,"PPO*")</f>
        <v>#VALUE!</v>
      </c>
      <c r="Q15" s="11" t="e">
        <f>COUNTIFS('[13]PCs e Impresoras'!$E$26:$E$29,D15,'[13]PCs e Impresoras'!$F$26:$F$29,"PTJ*")+COUNTIFS('[12]PCs e Impresoras'!$E$49:$E$61,D15,'[12]PCs e Impresoras'!$F$49:$F$61,"PTJ*")+COUNTIFS('[11]PCs e Impresoras'!$E$95:$E$125,D15,'[11]PCs e Impresoras'!$F$95:$F$125,"PTJ*")+COUNTIFS('[10]PCs e Impresoras'!$E$83:$E$104,D15,'[10]PCs e Impresoras'!$F$83:$F$104,"PTJ*")+COUNTIFS('[9]PCs e Impresoras'!$E$61:$E$64,D15,'[9]PCs e Impresoras'!$F$61:$F$64,"PTJ*")+COUNTIFS('[8]PCs e Impresoras'!$E$194:$E$258,D15,'[8]PCs e Impresoras'!$F$194:$F$258,"PTJ*")+COUNTIFS('[7]PCs e Impresoras'!$E$244:$E$313,D15,'[7]PCs e Impresoras'!$F$244:$F$313,"PTJ*")+COUNTIFS('[6]PCs e Impresoras'!$E$91:$E$105,D15,'[6]PCs e Impresoras'!$F$91:$F$105,"PTJ*")+COUNTIFS('[5]PCs e Impresoras'!$E$126:$E$190,D15,'[5]PCs e Impresoras'!$F$126:$F$190,"PTJ*")+COUNTIFS('[4]PCs e Impresoras'!$E$144:$E$175,D15,'[4]PCs e Impresoras'!$F$144:$F$175,"PTJ*")+COUNTIFS('[3]PCs e Impresoras'!$E$194:$E$275,D15,'[3]PCs e Impresoras'!$F$194:$F$275,"PTJ*")+COUNTIFS('[2]PCs e Impresoras'!$E$76:$E$105,D15,'[2]PCs e Impresoras'!$F$76:$F$105,"PTJ*")+COUNTIFS('[1]PCs e Impresoras'!$E$85:$E$113,D15,'[1]PCs e Impresoras'!$F$85:$F$113,"PTJ*")</f>
        <v>#VALUE!</v>
      </c>
      <c r="R15" s="11" t="e">
        <f>COUNTIFS('[13]PCs e Impresoras'!$E$26:$E$29,D15,'[13]PCs e Impresoras'!$F$26:$F$29,"PBO*")+COUNTIFS('[12]PCs e Impresoras'!$E$49:$E$61,D15,'[12]PCs e Impresoras'!$F$49:$F$61,"PBO*")+COUNTIFS('[11]PCs e Impresoras'!$E$95:$E$125,D15,'[11]PCs e Impresoras'!$F$95:$F$125,"PBO*")+COUNTIFS('[10]PCs e Impresoras'!$E$83:$E$104,D15,'[10]PCs e Impresoras'!$F$83:$F$104,"PBO*")+COUNTIFS('[9]PCs e Impresoras'!$E$61:$E$64,D15,'[9]PCs e Impresoras'!$F$61:$F$64,"PBO*")+COUNTIFS('[8]PCs e Impresoras'!$E$194:$E$258,D15,'[8]PCs e Impresoras'!$F$194:$F$258,"PBO*")+COUNTIFS('[7]PCs e Impresoras'!$E$244:$E$313,D15,'[7]PCs e Impresoras'!$F$244:$F$313,"PBO*")+COUNTIFS('[6]PCs e Impresoras'!$E$91:$E$105,D15,'[6]PCs e Impresoras'!$F$91:$F$105,"PBO*")+COUNTIFS('[5]PCs e Impresoras'!$E$126:$E$190,D15,'[5]PCs e Impresoras'!$F$126:$F$190,"PBO*")+COUNTIFS('[4]PCs e Impresoras'!$E$144:$E$175,D15,'[4]PCs e Impresoras'!$F$144:$F$175,"PBO*")+COUNTIFS('[3]PCs e Impresoras'!$E$194:$E$275,D15,'[3]PCs e Impresoras'!$F$194:$F$275,"PBO*")+COUNTIFS('[2]PCs e Impresoras'!$E$76:$E$105,D15,'[2]PCs e Impresoras'!$F$76:$F$105,"PBO*")+COUNTIFS('[1]PCs e Impresoras'!$E$85:$E$113,D15,'[1]PCs e Impresoras'!$F$85:$F$113,"PBO*")</f>
        <v>#VALUE!</v>
      </c>
      <c r="S15" s="11" t="e">
        <f>COUNTIFS('[13]PCs e Impresoras'!$E$26:$E$29,D15,'[13]PCs e Impresoras'!$F$26:$F$29,"PSC*")+COUNTIFS('[12]PCs e Impresoras'!$E$49:$E$61,D15,'[12]PCs e Impresoras'!$F$49:$F$61,"PSC*")+COUNTIFS('[11]PCs e Impresoras'!$E$95:$E$125,D15,'[11]PCs e Impresoras'!$F$95:$F$125,"PSC*")+COUNTIFS('[10]PCs e Impresoras'!$E$83:$E$104,D15,'[10]PCs e Impresoras'!$F$83:$F$104,"PSC*")+COUNTIFS('[9]PCs e Impresoras'!$E$61:$E$64,D15,'[9]PCs e Impresoras'!$F$61:$F$64,"PSC*")+COUNTIFS('[8]PCs e Impresoras'!$E$194:$E$258,D15,'[8]PCs e Impresoras'!$F$194:$F$258,"PSC*")+COUNTIFS('[7]PCs e Impresoras'!$E$244:$E$313,D15,'[7]PCs e Impresoras'!$F$244:$F$313,"PSC*")+COUNTIFS('[6]PCs e Impresoras'!$E$91:$E$105,D15,'[6]PCs e Impresoras'!$F$91:$F$105,"PSC*")+COUNTIFS('[5]PCs e Impresoras'!$E$126:$E$190,D15,'[5]PCs e Impresoras'!$F$126:$F$190,"PSC*")+COUNTIFS('[4]PCs e Impresoras'!$E$144:$E$175,D15,'[4]PCs e Impresoras'!$F$144:$F$175,"PSC*")+COUNTIFS('[3]PCs e Impresoras'!$E$194:$E$275,D15,'[3]PCs e Impresoras'!$F$194:$F$275,"PSC*")+COUNTIFS('[2]PCs e Impresoras'!$E$76:$E$105,D15,'[2]PCs e Impresoras'!$F$76:$F$105,"PSC*")+COUNTIFS('[1]PCs e Impresoras'!$E$85:$E$113,D15,'[1]PCs e Impresoras'!$F$85:$F$113,"PSC*")</f>
        <v>#VALUE!</v>
      </c>
      <c r="T15" s="21" t="e">
        <f t="shared" ref="T15" si="6">SUM(E15:S15)</f>
        <v>#VALUE!</v>
      </c>
      <c r="U15" s="32" t="e">
        <f t="shared" si="1"/>
        <v>#VALUE!</v>
      </c>
    </row>
    <row r="16" spans="1:21" ht="15.75" x14ac:dyDescent="0.25">
      <c r="B16" s="73" t="s">
        <v>52</v>
      </c>
      <c r="C16" s="73" t="s">
        <v>48</v>
      </c>
      <c r="D16" s="73">
        <v>1410</v>
      </c>
      <c r="E16" s="11" t="e">
        <f>COUNTIFS('[13]PCs e Impresoras'!$E$26:$E$29,D16,'[13]PCs e Impresoras'!$F$26:$F$29,"PCG*")+COUNTIFS('[12]PCs e Impresoras'!$E$49:$E$61,D16,'[12]PCs e Impresoras'!$F$49:$F$61,"PCG*")+COUNTIFS('[11]PCs e Impresoras'!$E$95:$E$125,D16,'[11]PCs e Impresoras'!$F$95:$F$125,"PCG*")+COUNTIFS('[10]PCs e Impresoras'!$E$83:$E$104,D16,'[10]PCs e Impresoras'!$F$83:$F$104,"PCG*")+COUNTIFS('[9]PCs e Impresoras'!$E$61:$E$64,D16,'[9]PCs e Impresoras'!$F$61:$F$64,"PCG*")+COUNTIFS('[8]PCs e Impresoras'!$E$194:$E$258,D16,'[8]PCs e Impresoras'!$F$194:$F$258,"PCG*")+COUNTIFS('[7]PCs e Impresoras'!$E$244:$E$313,D16,'[7]PCs e Impresoras'!$F$244:$F$313,"PCG*")+COUNTIFS('[6]PCs e Impresoras'!$E$91:$E$105,D16,'[6]PCs e Impresoras'!$F$91:$F$105,"PCG*")+COUNTIFS('[5]PCs e Impresoras'!$E$126:$E$190,D16,'[5]PCs e Impresoras'!$F$126:$F$190,"PCG*")+COUNTIFS('[4]PCs e Impresoras'!$E$144:$E$175,D16,'[4]PCs e Impresoras'!$F$144:$F$175,"PCG*")+COUNTIFS('[3]PCs e Impresoras'!$E$194:$E$275,D16,'[3]PCs e Impresoras'!$F$194:$F$275,"PCG*")+COUNTIFS('[2]PCs e Impresoras'!$E$76:$E$105,D16,'[2]PCs e Impresoras'!$F$76:$F$105,"PCG*")+COUNTIFS('[1]PCs e Impresoras'!$E$85:$E$113,D16,'[1]PCs e Impresoras'!$F$85:$F$113,"PCG*")</f>
        <v>#VALUE!</v>
      </c>
      <c r="F16" s="11" t="e">
        <f>COUNTIFS('[13]PCs e Impresoras'!$E$26:$E$29,D16,'[13]PCs e Impresoras'!$F$26:$F$29,"PCS*")+COUNTIFS('[12]PCs e Impresoras'!$E$49:$E$61,D16,'[12]PCs e Impresoras'!$F$49:$F$61,"PCS*")+COUNTIFS('[11]PCs e Impresoras'!$E$95:$E$125,D16,'[11]PCs e Impresoras'!$F$95:$F$125,"PCS*")+COUNTIFS('[10]PCs e Impresoras'!$E$83:$E$104,D16,'[10]PCs e Impresoras'!$F$83:$F$104,"PCS*")+COUNTIFS('[9]PCs e Impresoras'!$E$61:$E$64,D16,'[9]PCs e Impresoras'!$F$61:$F$64,"PCS*")+COUNTIFS('[8]PCs e Impresoras'!$E$194:$E$258,D16,'[8]PCs e Impresoras'!$F$194:$F$258,"PCS*")+COUNTIFS('[7]PCs e Impresoras'!$E$244:$E$313,D16,'[7]PCs e Impresoras'!$F$244:$F$313,"PCS*")+COUNTIFS('[6]PCs e Impresoras'!$E$91:$E$105,D16,'[6]PCs e Impresoras'!$F$91:$F$105,"PCS*")+COUNTIFS('[5]PCs e Impresoras'!$E$126:$E$190,D16,'[5]PCs e Impresoras'!$F$126:$F$190,"PCS*")+COUNTIFS('[4]PCs e Impresoras'!$E$144:$E$175,D16,'[4]PCs e Impresoras'!$F$144:$F$175,"PCS*")+COUNTIFS('[3]PCs e Impresoras'!$E$194:$E$275,D16,'[3]PCs e Impresoras'!$F$194:$F$275,"PCS*")+COUNTIFS('[2]PCs e Impresoras'!$E$76:$E$105,D16,'[2]PCs e Impresoras'!$F$76:$F$105,"PCS*")+COUNTIFS('[1]PCs e Impresoras'!$E$85:$E$113,D16,'[1]PCs e Impresoras'!$F$85:$F$113,"PCS*")</f>
        <v>#VALUE!</v>
      </c>
      <c r="G16" s="11" t="e">
        <f>COUNTIFS('[13]PCs e Impresoras'!$E$26:$E$29,D16,'[13]PCs e Impresoras'!$F$26:$F$29,"PMT*")+COUNTIFS('[12]PCs e Impresoras'!$E$49:$E$61,D16,'[12]PCs e Impresoras'!$F$49:$F$61,"PMT*")+COUNTIFS('[11]PCs e Impresoras'!$E$95:$E$125,D16,'[11]PCs e Impresoras'!$F$95:$F$125,"PMT*")+COUNTIFS('[10]PCs e Impresoras'!$E$83:$E$104,D16,'[10]PCs e Impresoras'!$F$83:$F$104,"PMT*")+COUNTIFS('[9]PCs e Impresoras'!$E$61:$E$64,D16,'[9]PCs e Impresoras'!$F$61:$F$64,"PMT*")+COUNTIFS('[8]PCs e Impresoras'!$E$194:$E$258,D16,'[8]PCs e Impresoras'!$F$194:$F$258,"PMT*")+COUNTIFS('[7]PCs e Impresoras'!$E$244:$E$313,D16,'[7]PCs e Impresoras'!$F$244:$F$313,"PMT*")+COUNTIFS('[6]PCs e Impresoras'!$E$91:$E$105,D16,'[6]PCs e Impresoras'!$F$91:$F$105,"PMT*")+COUNTIFS('[5]PCs e Impresoras'!$E$126:$E$190,D16,'[5]PCs e Impresoras'!$F$126:$F$190,"PMT*")+COUNTIFS('[4]PCs e Impresoras'!$E$144:$E$175,D16,'[4]PCs e Impresoras'!$F$144:$F$175,"PMT*")+COUNTIFS('[3]PCs e Impresoras'!$E$194:$E$275,D16,'[3]PCs e Impresoras'!$F$194:$F$275,"PMT*")+COUNTIFS('[2]PCs e Impresoras'!$E$76:$E$105,D16,'[2]PCs e Impresoras'!$F$76:$F$105,"PMT*")+COUNTIFS('[1]PCs e Impresoras'!$E$85:$E$113,D16,'[1]PCs e Impresoras'!$F$85:$F$113,"PMT*")</f>
        <v>#VALUE!</v>
      </c>
      <c r="H16" s="11" t="e">
        <f>COUNTIFS('[13]PCs e Impresoras'!$E$26:$E$29,D16,'[13]PCs e Impresoras'!$F$26:$F$29,"PCB*")+COUNTIFS('[12]PCs e Impresoras'!$E$49:$E$61,D16,'[12]PCs e Impresoras'!$F$49:$F$61,"PCB*")+COUNTIFS('[11]PCs e Impresoras'!$E$95:$E$125,D16,'[11]PCs e Impresoras'!$F$95:$F$125,"PCB*")+COUNTIFS('[10]PCs e Impresoras'!$E$83:$E$104,D16,'[10]PCs e Impresoras'!$F$83:$F$104,"PCB*")+COUNTIFS('[9]PCs e Impresoras'!$E$61:$E$64,D16,'[9]PCs e Impresoras'!$F$61:$F$64,"PCB*")+COUNTIFS('[8]PCs e Impresoras'!$E$194:$E$258,D16,'[8]PCs e Impresoras'!$F$194:$F$258,"PCB*")+COUNTIFS('[7]PCs e Impresoras'!$E$244:$E$313,D16,'[7]PCs e Impresoras'!$F$244:$F$313,"PCB*")+COUNTIFS('[6]PCs e Impresoras'!$E$91:$E$105,D16,'[6]PCs e Impresoras'!$F$91:$F$105,"PCB*")+COUNTIFS('[5]PCs e Impresoras'!$E$126:$E$190,D16,'[5]PCs e Impresoras'!$F$126:$F$190,"PCB*")+COUNTIFS('[4]PCs e Impresoras'!$E$144:$E$175,D16,'[4]PCs e Impresoras'!$F$144:$F$175,"PCB*")+COUNTIFS('[3]PCs e Impresoras'!$E$194:$E$275,D16,'[3]PCs e Impresoras'!$F$194:$F$275,"PCB*")+COUNTIFS('[2]PCs e Impresoras'!$E$76:$E$105,D16,'[2]PCs e Impresoras'!$F$76:$F$105,"PCB*")+COUNTIFS('[1]PCs e Impresoras'!$E$85:$E$113,D16,'[1]PCs e Impresoras'!$F$85:$F$113,"PCB*")</f>
        <v>#VALUE!</v>
      </c>
      <c r="I16" s="11" t="e">
        <f>COUNTIFS('[13]PCs e Impresoras'!$E$26:$E$29,D16,'[13]PCs e Impresoras'!$F$26:$F$29,"PBA*")+COUNTIFS('[12]PCs e Impresoras'!$E$49:$E$61,D16,'[12]PCs e Impresoras'!$F$49:$F$61,"PBA*")+COUNTIFS('[11]PCs e Impresoras'!$E$95:$E$125,D16,'[11]PCs e Impresoras'!$F$95:$F$125,"PBA*")+COUNTIFS('[10]PCs e Impresoras'!$E$83:$E$104,D16,'[10]PCs e Impresoras'!$F$83:$F$104,"PBA*")+COUNTIFS('[9]PCs e Impresoras'!$E$61:$E$64,D16,'[9]PCs e Impresoras'!$F$61:$F$64,"PBA*")+COUNTIFS('[8]PCs e Impresoras'!$E$194:$E$258,D16,'[8]PCs e Impresoras'!$F$194:$F$258,"PBA*")+COUNTIFS('[7]PCs e Impresoras'!$E$244:$E$313,D16,'[7]PCs e Impresoras'!$F$244:$F$313,"PBA*")+COUNTIFS('[6]PCs e Impresoras'!$E$91:$E$105,D16,'[6]PCs e Impresoras'!$F$91:$F$105,"PBA*")+COUNTIFS('[5]PCs e Impresoras'!$E$126:$E$190,D16,'[5]PCs e Impresoras'!$F$126:$F$190,"PBA*")+COUNTIFS('[4]PCs e Impresoras'!$E$144:$E$175,D16,'[4]PCs e Impresoras'!$F$144:$F$175,"PBA*")+COUNTIFS('[3]PCs e Impresoras'!$E$194:$E$275,D16,'[3]PCs e Impresoras'!$F$194:$F$275,"PBA*")+COUNTIFS('[2]PCs e Impresoras'!$E$76:$E$105,D16,'[2]PCs e Impresoras'!$F$76:$F$105,"PBA*")+COUNTIFS('[1]PCs e Impresoras'!$E$85:$E$113,D16,'[1]PCs e Impresoras'!$F$85:$F$113,"PBA*")</f>
        <v>#VALUE!</v>
      </c>
      <c r="J16" s="11" t="e">
        <f>COUNTIFS('[13]PCs e Impresoras'!$E$26:$E$29,D16,'[13]PCs e Impresoras'!$F$26:$F$29,"PVL*")+COUNTIFS('[12]PCs e Impresoras'!$E$49:$E$61,D16,'[12]PCs e Impresoras'!$F$49:$F$61,"PVL*")+COUNTIFS('[11]PCs e Impresoras'!$E$95:$E$125,D16,'[11]PCs e Impresoras'!$F$95:$F$125,"PVL*")+COUNTIFS('[10]PCs e Impresoras'!$E$83:$E$104,D16,'[10]PCs e Impresoras'!$F$83:$F$104,"PVL*")+COUNTIFS('[9]PCs e Impresoras'!$E$61:$E$64,D16,'[9]PCs e Impresoras'!$F$61:$F$64,"PVL*")+COUNTIFS('[8]PCs e Impresoras'!$E$194:$E$258,D16,'[8]PCs e Impresoras'!$F$194:$F$258,"PVL*")+COUNTIFS('[7]PCs e Impresoras'!$E$244:$E$313,D16,'[7]PCs e Impresoras'!$F$244:$F$313,"PVL*")+COUNTIFS('[6]PCs e Impresoras'!$E$91:$E$105,D16,'[6]PCs e Impresoras'!$F$91:$F$105,"PVL*")+COUNTIFS('[5]PCs e Impresoras'!$E$126:$E$190,D16,'[5]PCs e Impresoras'!$F$126:$F$190,"PVL*")+COUNTIFS('[4]PCs e Impresoras'!$E$144:$E$175,D16,'[4]PCs e Impresoras'!$F$144:$F$175,"PVL*")+COUNTIFS('[3]PCs e Impresoras'!$E$194:$E$275,D16,'[3]PCs e Impresoras'!$F$194:$F$275,"PVL*")+COUNTIFS('[2]PCs e Impresoras'!$E$76:$E$105,D16,'[2]PCs e Impresoras'!$F$76:$F$105,"PVL*")+COUNTIFS('[1]PCs e Impresoras'!$E$85:$E$113,D16,'[1]PCs e Impresoras'!$F$85:$F$113,"PVL*")</f>
        <v>#VALUE!</v>
      </c>
      <c r="K16" s="11" t="e">
        <f>COUNTIFS('[13]PCs e Impresoras'!$E$26:$E$29,D16,'[13]PCs e Impresoras'!$F$26:$F$29,"PBQ*")+COUNTIFS('[12]PCs e Impresoras'!$E$49:$E$61,D16,'[12]PCs e Impresoras'!$F$49:$F$61,"PBQ*")+COUNTIFS('[11]PCs e Impresoras'!$E$95:$E$125,D16,'[11]PCs e Impresoras'!$F$95:$F$125,"PBQ*")+COUNTIFS('[10]PCs e Impresoras'!$E$83:$E$104,D16,'[10]PCs e Impresoras'!$F$83:$F$104,"PBQ*")+COUNTIFS('[9]PCs e Impresoras'!$E$61:$E$64,D16,'[9]PCs e Impresoras'!$F$61:$F$64,"PBQ*")+COUNTIFS('[8]PCs e Impresoras'!$E$194:$E$258,D16,'[8]PCs e Impresoras'!$F$194:$F$258,"PBQ*")+COUNTIFS('[7]PCs e Impresoras'!$E$244:$E$313,D16,'[7]PCs e Impresoras'!$F$244:$F$313,"PBQ*")+COUNTIFS('[6]PCs e Impresoras'!$E$91:$E$105,D16,'[6]PCs e Impresoras'!$F$91:$F$105,"PBQ*")+COUNTIFS('[5]PCs e Impresoras'!$E$126:$E$190,D16,'[5]PCs e Impresoras'!$F$126:$F$190,"PBQ*")+COUNTIFS('[4]PCs e Impresoras'!$E$144:$E$175,D16,'[4]PCs e Impresoras'!$F$144:$F$175,"PBQ*")+COUNTIFS('[3]PCs e Impresoras'!$E$194:$E$275,D16,'[3]PCs e Impresoras'!$F$194:$F$275,"PBQ*")+COUNTIFS('[2]PCs e Impresoras'!$E$76:$E$105,D16,'[2]PCs e Impresoras'!$F$76:$F$105,"PBQ*")+COUNTIFS('[1]PCs e Impresoras'!$E$85:$E$113,D16,'[1]PCs e Impresoras'!$F$85:$F$113,"PBQ*")</f>
        <v>#VALUE!</v>
      </c>
      <c r="L16" s="11" t="e">
        <f>COUNTIFS('[13]PCs e Impresoras'!$E$26:$E$29,D16,'[13]PCs e Impresoras'!$F$26:$F$29,"PMB*")+COUNTIFS('[12]PCs e Impresoras'!$E$49:$E$61,D16,'[12]PCs e Impresoras'!$F$49:$F$61,"PMB*")+COUNTIFS('[11]PCs e Impresoras'!$E$95:$E$125,D16,'[11]PCs e Impresoras'!$F$95:$F$125,"PMB*")+COUNTIFS('[10]PCs e Impresoras'!$E$83:$E$104,D16,'[10]PCs e Impresoras'!$F$83:$F$104,"PMB*")+COUNTIFS('[9]PCs e Impresoras'!$E$61:$E$64,D16,'[9]PCs e Impresoras'!$F$61:$F$64,"PMB*")+COUNTIFS('[8]PCs e Impresoras'!$E$194:$E$258,D16,'[8]PCs e Impresoras'!$F$194:$F$258,"PMB*")+COUNTIFS('[7]PCs e Impresoras'!$E$244:$E$313,D16,'[7]PCs e Impresoras'!$F$244:$F$313,"PMB*")+COUNTIFS('[6]PCs e Impresoras'!$E$91:$E$105,D16,'[6]PCs e Impresoras'!$F$91:$F$105,"PMB*")+COUNTIFS('[5]PCs e Impresoras'!$E$126:$E$190,D16,'[5]PCs e Impresoras'!$F$126:$F$190,"PMB*")+COUNTIFS('[4]PCs e Impresoras'!$E$144:$E$175,D16,'[4]PCs e Impresoras'!$F$144:$F$175,"PMB*")+COUNTIFS('[3]PCs e Impresoras'!$E$194:$E$275,D16,'[3]PCs e Impresoras'!$F$194:$F$275,"PMB*")+COUNTIFS('[2]PCs e Impresoras'!$E$76:$E$105,D16,'[2]PCs e Impresoras'!$F$76:$F$105,"PMB*")+COUNTIFS('[1]PCs e Impresoras'!$E$85:$E$113,D16,'[1]PCs e Impresoras'!$F$85:$F$113,"PMB*")</f>
        <v>#VALUE!</v>
      </c>
      <c r="M16" s="11" t="e">
        <f>COUNTIFS('[13]PCs e Impresoras'!$E$26:$E$29,D16,'[13]PCs e Impresoras'!$F$26:$F$29,"PBJ*")+COUNTIFS('[12]PCs e Impresoras'!$E$49:$E$61,D16,'[12]PCs e Impresoras'!$F$49:$F$61,"PBJ*")+COUNTIFS('[11]PCs e Impresoras'!$E$95:$E$125,D16,'[11]PCs e Impresoras'!$F$95:$F$125,"PBJ*")+COUNTIFS('[10]PCs e Impresoras'!$E$83:$E$104,D16,'[10]PCs e Impresoras'!$F$83:$F$104,"PBJ*")+COUNTIFS('[9]PCs e Impresoras'!$E$61:$E$64,D16,'[9]PCs e Impresoras'!$F$61:$F$64,"PBJ*")+COUNTIFS('[8]PCs e Impresoras'!$E$194:$E$258,D16,'[8]PCs e Impresoras'!$F$194:$F$258,"PBJ*")+COUNTIFS('[7]PCs e Impresoras'!$E$244:$E$313,D16,'[7]PCs e Impresoras'!$F$244:$F$313,"PBJ*")+COUNTIFS('[6]PCs e Impresoras'!$E$91:$E$105,D16,'[6]PCs e Impresoras'!$F$91:$F$105,"PBJ*")+COUNTIFS('[5]PCs e Impresoras'!$E$126:$E$190,D16,'[5]PCs e Impresoras'!$F$126:$F$190,"PBJ*")+COUNTIFS('[4]PCs e Impresoras'!$E$144:$E$175,D16,'[4]PCs e Impresoras'!$F$144:$F$175,"PBJ*")+COUNTIFS('[3]PCs e Impresoras'!$E$194:$E$275,D16,'[3]PCs e Impresoras'!$F$194:$F$275,"PBJ*")+COUNTIFS('[2]PCs e Impresoras'!$E$76:$E$105,D16,'[2]PCs e Impresoras'!$F$76:$F$105,"PBJ*")+COUNTIFS('[1]PCs e Impresoras'!$E$85:$E$113,D16,'[1]PCs e Impresoras'!$F$85:$F$113,"PBJ*")</f>
        <v>#VALUE!</v>
      </c>
      <c r="N16" s="11" t="e">
        <f>COUNTIFS('[13]PCs e Impresoras'!$E$26:$E$29,D16,'[13]PCs e Impresoras'!$F$26:$F$29,"PCL*")+COUNTIFS('[12]PCs e Impresoras'!$E$49:$E$61,D16,'[12]PCs e Impresoras'!$F$49:$F$61,"PCL*")+COUNTIFS('[11]PCs e Impresoras'!$E$95:$E$125,D16,'[11]PCs e Impresoras'!$F$95:$F$125,"PCL*")+COUNTIFS('[10]PCs e Impresoras'!$E$83:$E$104,D16,'[10]PCs e Impresoras'!$F$83:$F$104,"PCL*")+COUNTIFS('[9]PCs e Impresoras'!$E$61:$E$64,D16,'[9]PCs e Impresoras'!$F$61:$F$64,"PCL*")+COUNTIFS('[8]PCs e Impresoras'!$E$194:$E$258,D16,'[8]PCs e Impresoras'!$F$194:$F$258,"PCL*")+COUNTIFS('[7]PCs e Impresoras'!$E$244:$E$313,D16,'[7]PCs e Impresoras'!$F$244:$F$313,"PCL*")+COUNTIFS('[6]PCs e Impresoras'!$E$91:$E$105,D16,'[6]PCs e Impresoras'!$F$91:$F$105,"PCL*")+COUNTIFS('[5]PCs e Impresoras'!$E$126:$E$190,D16,'[5]PCs e Impresoras'!$F$126:$F$190,"PCL*")+COUNTIFS('[4]PCs e Impresoras'!$E$144:$E$175,D16,'[4]PCs e Impresoras'!$F$144:$F$175,"PCL*")+COUNTIFS('[3]PCs e Impresoras'!$E$194:$E$275,D16,'[3]PCs e Impresoras'!$F$194:$F$275,"PCL*")+COUNTIFS('[2]PCs e Impresoras'!$E$76:$E$105,D16,'[2]PCs e Impresoras'!$F$76:$F$105,"PCL*")+COUNTIFS('[1]PCs e Impresoras'!$E$85:$E$113,D16,'[1]PCs e Impresoras'!$F$85:$F$113,"PCL*")</f>
        <v>#VALUE!</v>
      </c>
      <c r="O16" s="11" t="e">
        <f>COUNTIFS('[13]PCs e Impresoras'!$E$26:$E$29,D16,'[13]PCs e Impresoras'!$F$26:$F$29,"PQB*")+COUNTIFS('[12]PCs e Impresoras'!$E$49:$E$61,D16,'[12]PCs e Impresoras'!$F$49:$F$61,"PQB*")+COUNTIFS('[11]PCs e Impresoras'!$E$95:$E$125,D16,'[11]PCs e Impresoras'!$F$95:$F$125,"PQB*")+COUNTIFS('[10]PCs e Impresoras'!$E$83:$E$104,D16,'[10]PCs e Impresoras'!$F$83:$F$104,"PQB*")+COUNTIFS('[9]PCs e Impresoras'!$E$61:$E$64,D16,'[9]PCs e Impresoras'!$F$61:$F$64,"PQB*")+COUNTIFS('[8]PCs e Impresoras'!$E$194:$E$258,D16,'[8]PCs e Impresoras'!$F$194:$F$258,"PQB*")+COUNTIFS('[7]PCs e Impresoras'!$E$244:$E$313,D16,'[7]PCs e Impresoras'!$F$244:$F$313,"PQB*")+COUNTIFS('[6]PCs e Impresoras'!$E$91:$E$105,D16,'[6]PCs e Impresoras'!$F$91:$F$105,"PQB*")+COUNTIFS('[5]PCs e Impresoras'!$E$126:$E$190,D16,'[5]PCs e Impresoras'!$F$126:$F$190,"PQB*")+COUNTIFS('[4]PCs e Impresoras'!$E$144:$E$175,D16,'[4]PCs e Impresoras'!$F$144:$F$175,"PQB*")+COUNTIFS('[3]PCs e Impresoras'!$E$194:$E$275,D16,'[3]PCs e Impresoras'!$F$194:$F$275,"PQB*")+COUNTIFS('[2]PCs e Impresoras'!$E$76:$E$105,D16,'[2]PCs e Impresoras'!$F$76:$F$105,"PQB*")+COUNTIFS('[1]PCs e Impresoras'!$E$85:$E$113,D16,'[1]PCs e Impresoras'!$F$85:$F$113,"PQB*")</f>
        <v>#VALUE!</v>
      </c>
      <c r="P16" s="11" t="e">
        <f>COUNTIFS('[13]PCs e Impresoras'!$E$26:$E$29,D16,'[13]PCs e Impresoras'!$F$26:$F$29,"PPO*")+COUNTIFS('[12]PCs e Impresoras'!$E$49:$E$61,D16,'[12]PCs e Impresoras'!$F$49:$F$61,"PPO*")+COUNTIFS('[11]PCs e Impresoras'!$E$95:$E$125,D16,'[11]PCs e Impresoras'!$F$95:$F$125,"PPO*")+COUNTIFS('[10]PCs e Impresoras'!$E$83:$E$104,D16,'[10]PCs e Impresoras'!$F$83:$F$104,"PPO*")+COUNTIFS('[9]PCs e Impresoras'!$E$61:$E$64,D16,'[9]PCs e Impresoras'!$F$61:$F$64,"PPO*")+COUNTIFS('[8]PCs e Impresoras'!$E$194:$E$258,D16,'[8]PCs e Impresoras'!$F$194:$F$258,"PPO*")+COUNTIFS('[7]PCs e Impresoras'!$E$244:$E$313,D16,'[7]PCs e Impresoras'!$F$244:$F$313,"PPO*")+COUNTIFS('[6]PCs e Impresoras'!$E$91:$E$105,D16,'[6]PCs e Impresoras'!$F$91:$F$105,"PPO*")+COUNTIFS('[5]PCs e Impresoras'!$E$126:$E$190,D16,'[5]PCs e Impresoras'!$F$126:$F$190,"PPO*")+COUNTIFS('[4]PCs e Impresoras'!$E$144:$E$175,D16,'[4]PCs e Impresoras'!$F$144:$F$175,"PPO*")+COUNTIFS('[3]PCs e Impresoras'!$E$194:$E$275,D16,'[3]PCs e Impresoras'!$F$194:$F$275,"PPO*")+COUNTIFS('[2]PCs e Impresoras'!$E$76:$E$105,D16,'[2]PCs e Impresoras'!$F$76:$F$105,"PPO*")+COUNTIFS('[1]PCs e Impresoras'!$E$85:$E$113,D16,'[1]PCs e Impresoras'!$F$85:$F$113,"PPO*")</f>
        <v>#VALUE!</v>
      </c>
      <c r="Q16" s="11" t="e">
        <f>COUNTIFS('[13]PCs e Impresoras'!$E$26:$E$29,D16,'[13]PCs e Impresoras'!$F$26:$F$29,"PTJ*")+COUNTIFS('[12]PCs e Impresoras'!$E$49:$E$61,D16,'[12]PCs e Impresoras'!$F$49:$F$61,"PTJ*")+COUNTIFS('[11]PCs e Impresoras'!$E$95:$E$125,D16,'[11]PCs e Impresoras'!$F$95:$F$125,"PTJ*")+COUNTIFS('[10]PCs e Impresoras'!$E$83:$E$104,D16,'[10]PCs e Impresoras'!$F$83:$F$104,"PTJ*")+COUNTIFS('[9]PCs e Impresoras'!$E$61:$E$64,D16,'[9]PCs e Impresoras'!$F$61:$F$64,"PTJ*")+COUNTIFS('[8]PCs e Impresoras'!$E$194:$E$258,D16,'[8]PCs e Impresoras'!$F$194:$F$258,"PTJ*")+COUNTIFS('[7]PCs e Impresoras'!$E$244:$E$313,D16,'[7]PCs e Impresoras'!$F$244:$F$313,"PTJ*")+COUNTIFS('[6]PCs e Impresoras'!$E$91:$E$105,D16,'[6]PCs e Impresoras'!$F$91:$F$105,"PTJ*")+COUNTIFS('[5]PCs e Impresoras'!$E$126:$E$190,D16,'[5]PCs e Impresoras'!$F$126:$F$190,"PTJ*")+COUNTIFS('[4]PCs e Impresoras'!$E$144:$E$175,D16,'[4]PCs e Impresoras'!$F$144:$F$175,"PTJ*")+COUNTIFS('[3]PCs e Impresoras'!$E$194:$E$275,D16,'[3]PCs e Impresoras'!$F$194:$F$275,"PTJ*")+COUNTIFS('[2]PCs e Impresoras'!$E$76:$E$105,D16,'[2]PCs e Impresoras'!$F$76:$F$105,"PTJ*")+COUNTIFS('[1]PCs e Impresoras'!$E$85:$E$113,D16,'[1]PCs e Impresoras'!$F$85:$F$113,"PTJ*")</f>
        <v>#VALUE!</v>
      </c>
      <c r="R16" s="11" t="e">
        <f>COUNTIFS('[13]PCs e Impresoras'!$E$26:$E$29,D16,'[13]PCs e Impresoras'!$F$26:$F$29,"PBO*")+COUNTIFS('[12]PCs e Impresoras'!$E$49:$E$61,D16,'[12]PCs e Impresoras'!$F$49:$F$61,"PBO*")+COUNTIFS('[11]PCs e Impresoras'!$E$95:$E$125,D16,'[11]PCs e Impresoras'!$F$95:$F$125,"PBO*")+COUNTIFS('[10]PCs e Impresoras'!$E$83:$E$104,D16,'[10]PCs e Impresoras'!$F$83:$F$104,"PBO*")+COUNTIFS('[9]PCs e Impresoras'!$E$61:$E$64,D16,'[9]PCs e Impresoras'!$F$61:$F$64,"PBO*")+COUNTIFS('[8]PCs e Impresoras'!$E$194:$E$258,D16,'[8]PCs e Impresoras'!$F$194:$F$258,"PBO*")+COUNTIFS('[7]PCs e Impresoras'!$E$244:$E$313,D16,'[7]PCs e Impresoras'!$F$244:$F$313,"PBO*")+COUNTIFS('[6]PCs e Impresoras'!$E$91:$E$105,D16,'[6]PCs e Impresoras'!$F$91:$F$105,"PBO*")+COUNTIFS('[5]PCs e Impresoras'!$E$126:$E$190,D16,'[5]PCs e Impresoras'!$F$126:$F$190,"PBO*")+COUNTIFS('[4]PCs e Impresoras'!$E$144:$E$175,D16,'[4]PCs e Impresoras'!$F$144:$F$175,"PBO*")+COUNTIFS('[3]PCs e Impresoras'!$E$194:$E$275,D16,'[3]PCs e Impresoras'!$F$194:$F$275,"PBO*")+COUNTIFS('[2]PCs e Impresoras'!$E$76:$E$105,D16,'[2]PCs e Impresoras'!$F$76:$F$105,"PBO*")+COUNTIFS('[1]PCs e Impresoras'!$E$85:$E$113,D16,'[1]PCs e Impresoras'!$F$85:$F$113,"PBO*")</f>
        <v>#VALUE!</v>
      </c>
      <c r="S16" s="11" t="e">
        <f>COUNTIFS('[13]PCs e Impresoras'!$E$26:$E$29,D16,'[13]PCs e Impresoras'!$F$26:$F$29,"PSC*")+COUNTIFS('[12]PCs e Impresoras'!$E$49:$E$61,D16,'[12]PCs e Impresoras'!$F$49:$F$61,"PSC*")+COUNTIFS('[11]PCs e Impresoras'!$E$95:$E$125,D16,'[11]PCs e Impresoras'!$F$95:$F$125,"PSC*")+COUNTIFS('[10]PCs e Impresoras'!$E$83:$E$104,D16,'[10]PCs e Impresoras'!$F$83:$F$104,"PSC*")+COUNTIFS('[9]PCs e Impresoras'!$E$61:$E$64,D16,'[9]PCs e Impresoras'!$F$61:$F$64,"PSC*")+COUNTIFS('[8]PCs e Impresoras'!$E$194:$E$258,D16,'[8]PCs e Impresoras'!$F$194:$F$258,"PSC*")+COUNTIFS('[7]PCs e Impresoras'!$E$244:$E$313,D16,'[7]PCs e Impresoras'!$F$244:$F$313,"PSC*")+COUNTIFS('[6]PCs e Impresoras'!$E$91:$E$105,D16,'[6]PCs e Impresoras'!$F$91:$F$105,"PSC*")+COUNTIFS('[5]PCs e Impresoras'!$E$126:$E$190,D16,'[5]PCs e Impresoras'!$F$126:$F$190,"PSC*")+COUNTIFS('[4]PCs e Impresoras'!$E$144:$E$175,D16,'[4]PCs e Impresoras'!$F$144:$F$175,"PSC*")+COUNTIFS('[3]PCs e Impresoras'!$E$194:$E$275,D16,'[3]PCs e Impresoras'!$F$194:$F$275,"PSC*")+COUNTIFS('[2]PCs e Impresoras'!$E$76:$E$105,D16,'[2]PCs e Impresoras'!$F$76:$F$105,"PSC*")+COUNTIFS('[1]PCs e Impresoras'!$E$85:$E$113,D16,'[1]PCs e Impresoras'!$F$85:$F$113,"PSC*")</f>
        <v>#VALUE!</v>
      </c>
      <c r="T16" s="21" t="e">
        <f t="shared" si="4"/>
        <v>#VALUE!</v>
      </c>
      <c r="U16" s="32" t="e">
        <f t="shared" ref="U16" si="7">T16/$T$5</f>
        <v>#VALUE!</v>
      </c>
    </row>
    <row r="17" spans="1:21" ht="15.75" x14ac:dyDescent="0.25">
      <c r="B17" s="73" t="s">
        <v>52</v>
      </c>
      <c r="C17" s="73" t="s">
        <v>48</v>
      </c>
      <c r="D17" s="73">
        <v>2050</v>
      </c>
      <c r="E17" s="11" t="e">
        <f>COUNTIFS('[13]PCs e Impresoras'!$E$26:$E$29,D17,'[13]PCs e Impresoras'!$F$26:$F$29,"PCG*")+COUNTIFS('[12]PCs e Impresoras'!$E$49:$E$61,D17,'[12]PCs e Impresoras'!$F$49:$F$61,"PCG*")+COUNTIFS('[11]PCs e Impresoras'!$E$95:$E$125,D17,'[11]PCs e Impresoras'!$F$95:$F$125,"PCG*")+COUNTIFS('[10]PCs e Impresoras'!$E$83:$E$104,D17,'[10]PCs e Impresoras'!$F$83:$F$104,"PCG*")+COUNTIFS('[9]PCs e Impresoras'!$E$61:$E$64,D17,'[9]PCs e Impresoras'!$F$61:$F$64,"PCG*")+COUNTIFS('[8]PCs e Impresoras'!$E$194:$E$258,D17,'[8]PCs e Impresoras'!$F$194:$F$258,"PCG*")+COUNTIFS('[7]PCs e Impresoras'!$E$244:$E$313,D17,'[7]PCs e Impresoras'!$F$244:$F$313,"PCG*")+COUNTIFS('[6]PCs e Impresoras'!$E$91:$E$105,D17,'[6]PCs e Impresoras'!$F$91:$F$105,"PCG*")+COUNTIFS('[5]PCs e Impresoras'!$E$126:$E$190,D17,'[5]PCs e Impresoras'!$F$126:$F$190,"PCG*")+COUNTIFS('[4]PCs e Impresoras'!$E$144:$E$175,D17,'[4]PCs e Impresoras'!$F$144:$F$175,"PCG*")+COUNTIFS('[3]PCs e Impresoras'!$E$194:$E$275,D17,'[3]PCs e Impresoras'!$F$194:$F$275,"PCG*")+COUNTIFS('[2]PCs e Impresoras'!$E$76:$E$105,D17,'[2]PCs e Impresoras'!$F$76:$F$105,"PCG*")+COUNTIFS('[1]PCs e Impresoras'!$E$85:$E$113,D17,'[1]PCs e Impresoras'!$F$85:$F$113,"PCG*")</f>
        <v>#VALUE!</v>
      </c>
      <c r="F17" s="11" t="e">
        <f>COUNTIFS('[13]PCs e Impresoras'!$E$26:$E$29,D17,'[13]PCs e Impresoras'!$F$26:$F$29,"PCS*")+COUNTIFS('[12]PCs e Impresoras'!$E$49:$E$61,D17,'[12]PCs e Impresoras'!$F$49:$F$61,"PCS*")+COUNTIFS('[11]PCs e Impresoras'!$E$95:$E$125,D17,'[11]PCs e Impresoras'!$F$95:$F$125,"PCS*")+COUNTIFS('[10]PCs e Impresoras'!$E$83:$E$104,D17,'[10]PCs e Impresoras'!$F$83:$F$104,"PCS*")+COUNTIFS('[9]PCs e Impresoras'!$E$61:$E$64,D17,'[9]PCs e Impresoras'!$F$61:$F$64,"PCS*")+COUNTIFS('[8]PCs e Impresoras'!$E$194:$E$258,D17,'[8]PCs e Impresoras'!$F$194:$F$258,"PCS*")+COUNTIFS('[7]PCs e Impresoras'!$E$244:$E$313,D17,'[7]PCs e Impresoras'!$F$244:$F$313,"PCS*")+COUNTIFS('[6]PCs e Impresoras'!$E$91:$E$105,D17,'[6]PCs e Impresoras'!$F$91:$F$105,"PCS*")+COUNTIFS('[5]PCs e Impresoras'!$E$126:$E$190,D17,'[5]PCs e Impresoras'!$F$126:$F$190,"PCS*")+COUNTIFS('[4]PCs e Impresoras'!$E$144:$E$175,D17,'[4]PCs e Impresoras'!$F$144:$F$175,"PCS*")+COUNTIFS('[3]PCs e Impresoras'!$E$194:$E$275,D17,'[3]PCs e Impresoras'!$F$194:$F$275,"PCS*")+COUNTIFS('[2]PCs e Impresoras'!$E$76:$E$105,D17,'[2]PCs e Impresoras'!$F$76:$F$105,"PCS*")+COUNTIFS('[1]PCs e Impresoras'!$E$85:$E$113,D17,'[1]PCs e Impresoras'!$F$85:$F$113,"PCS*")</f>
        <v>#VALUE!</v>
      </c>
      <c r="G17" s="11" t="e">
        <f>COUNTIFS('[13]PCs e Impresoras'!$E$26:$E$29,D17,'[13]PCs e Impresoras'!$F$26:$F$29,"PMT*")+COUNTIFS('[12]PCs e Impresoras'!$E$49:$E$61,D17,'[12]PCs e Impresoras'!$F$49:$F$61,"PMT*")+COUNTIFS('[11]PCs e Impresoras'!$E$95:$E$125,D17,'[11]PCs e Impresoras'!$F$95:$F$125,"PMT*")+COUNTIFS('[10]PCs e Impresoras'!$E$83:$E$104,D17,'[10]PCs e Impresoras'!$F$83:$F$104,"PMT*")+COUNTIFS('[9]PCs e Impresoras'!$E$61:$E$64,D17,'[9]PCs e Impresoras'!$F$61:$F$64,"PMT*")+COUNTIFS('[8]PCs e Impresoras'!$E$194:$E$258,D17,'[8]PCs e Impresoras'!$F$194:$F$258,"PMT*")+COUNTIFS('[7]PCs e Impresoras'!$E$244:$E$313,D17,'[7]PCs e Impresoras'!$F$244:$F$313,"PMT*")+COUNTIFS('[6]PCs e Impresoras'!$E$91:$E$105,D17,'[6]PCs e Impresoras'!$F$91:$F$105,"PMT*")+COUNTIFS('[5]PCs e Impresoras'!$E$126:$E$190,D17,'[5]PCs e Impresoras'!$F$126:$F$190,"PMT*")+COUNTIFS('[4]PCs e Impresoras'!$E$144:$E$175,D17,'[4]PCs e Impresoras'!$F$144:$F$175,"PMT*")+COUNTIFS('[3]PCs e Impresoras'!$E$194:$E$275,D17,'[3]PCs e Impresoras'!$F$194:$F$275,"PMT*")+COUNTIFS('[2]PCs e Impresoras'!$E$76:$E$105,D17,'[2]PCs e Impresoras'!$F$76:$F$105,"PMT*")+COUNTIFS('[1]PCs e Impresoras'!$E$85:$E$113,D17,'[1]PCs e Impresoras'!$F$85:$F$113,"PMT*")</f>
        <v>#VALUE!</v>
      </c>
      <c r="H17" s="11" t="e">
        <f>COUNTIFS('[13]PCs e Impresoras'!$E$26:$E$29,D17,'[13]PCs e Impresoras'!$F$26:$F$29,"PCB*")+COUNTIFS('[12]PCs e Impresoras'!$E$49:$E$61,D17,'[12]PCs e Impresoras'!$F$49:$F$61,"PCB*")+COUNTIFS('[11]PCs e Impresoras'!$E$95:$E$125,D17,'[11]PCs e Impresoras'!$F$95:$F$125,"PCB*")+COUNTIFS('[10]PCs e Impresoras'!$E$83:$E$104,D17,'[10]PCs e Impresoras'!$F$83:$F$104,"PCB*")+COUNTIFS('[9]PCs e Impresoras'!$E$61:$E$64,D17,'[9]PCs e Impresoras'!$F$61:$F$64,"PCB*")+COUNTIFS('[8]PCs e Impresoras'!$E$194:$E$258,D17,'[8]PCs e Impresoras'!$F$194:$F$258,"PCB*")+COUNTIFS('[7]PCs e Impresoras'!$E$244:$E$313,D17,'[7]PCs e Impresoras'!$F$244:$F$313,"PCB*")+COUNTIFS('[6]PCs e Impresoras'!$E$91:$E$105,D17,'[6]PCs e Impresoras'!$F$91:$F$105,"PCB*")+COUNTIFS('[5]PCs e Impresoras'!$E$126:$E$190,D17,'[5]PCs e Impresoras'!$F$126:$F$190,"PCB*")+COUNTIFS('[4]PCs e Impresoras'!$E$144:$E$175,D17,'[4]PCs e Impresoras'!$F$144:$F$175,"PCB*")+COUNTIFS('[3]PCs e Impresoras'!$E$194:$E$275,D17,'[3]PCs e Impresoras'!$F$194:$F$275,"PCB*")+COUNTIFS('[2]PCs e Impresoras'!$E$76:$E$105,D17,'[2]PCs e Impresoras'!$F$76:$F$105,"PCB*")+COUNTIFS('[1]PCs e Impresoras'!$E$85:$E$113,D17,'[1]PCs e Impresoras'!$F$85:$F$113,"PCB*")</f>
        <v>#VALUE!</v>
      </c>
      <c r="I17" s="11" t="e">
        <f>COUNTIFS('[13]PCs e Impresoras'!$E$26:$E$29,D17,'[13]PCs e Impresoras'!$F$26:$F$29,"PBA*")+COUNTIFS('[12]PCs e Impresoras'!$E$49:$E$61,D17,'[12]PCs e Impresoras'!$F$49:$F$61,"PBA*")+COUNTIFS('[11]PCs e Impresoras'!$E$95:$E$125,D17,'[11]PCs e Impresoras'!$F$95:$F$125,"PBA*")+COUNTIFS('[10]PCs e Impresoras'!$E$83:$E$104,D17,'[10]PCs e Impresoras'!$F$83:$F$104,"PBA*")+COUNTIFS('[9]PCs e Impresoras'!$E$61:$E$64,D17,'[9]PCs e Impresoras'!$F$61:$F$64,"PBA*")+COUNTIFS('[8]PCs e Impresoras'!$E$194:$E$258,D17,'[8]PCs e Impresoras'!$F$194:$F$258,"PBA*")+COUNTIFS('[7]PCs e Impresoras'!$E$244:$E$313,D17,'[7]PCs e Impresoras'!$F$244:$F$313,"PBA*")+COUNTIFS('[6]PCs e Impresoras'!$E$91:$E$105,D17,'[6]PCs e Impresoras'!$F$91:$F$105,"PBA*")+COUNTIFS('[5]PCs e Impresoras'!$E$126:$E$190,D17,'[5]PCs e Impresoras'!$F$126:$F$190,"PBA*")+COUNTIFS('[4]PCs e Impresoras'!$E$144:$E$175,D17,'[4]PCs e Impresoras'!$F$144:$F$175,"PBA*")+COUNTIFS('[3]PCs e Impresoras'!$E$194:$E$275,D17,'[3]PCs e Impresoras'!$F$194:$F$275,"PBA*")+COUNTIFS('[2]PCs e Impresoras'!$E$76:$E$105,D17,'[2]PCs e Impresoras'!$F$76:$F$105,"PBA*")+COUNTIFS('[1]PCs e Impresoras'!$E$85:$E$113,D17,'[1]PCs e Impresoras'!$F$85:$F$113,"PBA*")</f>
        <v>#VALUE!</v>
      </c>
      <c r="J17" s="11" t="e">
        <f>COUNTIFS('[13]PCs e Impresoras'!$E$26:$E$29,D17,'[13]PCs e Impresoras'!$F$26:$F$29,"PVL*")+COUNTIFS('[12]PCs e Impresoras'!$E$49:$E$61,D17,'[12]PCs e Impresoras'!$F$49:$F$61,"PVL*")+COUNTIFS('[11]PCs e Impresoras'!$E$95:$E$125,D17,'[11]PCs e Impresoras'!$F$95:$F$125,"PVL*")+COUNTIFS('[10]PCs e Impresoras'!$E$83:$E$104,D17,'[10]PCs e Impresoras'!$F$83:$F$104,"PVL*")+COUNTIFS('[9]PCs e Impresoras'!$E$61:$E$64,D17,'[9]PCs e Impresoras'!$F$61:$F$64,"PVL*")+COUNTIFS('[8]PCs e Impresoras'!$E$194:$E$258,D17,'[8]PCs e Impresoras'!$F$194:$F$258,"PVL*")+COUNTIFS('[7]PCs e Impresoras'!$E$244:$E$313,D17,'[7]PCs e Impresoras'!$F$244:$F$313,"PVL*")+COUNTIFS('[6]PCs e Impresoras'!$E$91:$E$105,D17,'[6]PCs e Impresoras'!$F$91:$F$105,"PVL*")+COUNTIFS('[5]PCs e Impresoras'!$E$126:$E$190,D17,'[5]PCs e Impresoras'!$F$126:$F$190,"PVL*")+COUNTIFS('[4]PCs e Impresoras'!$E$144:$E$175,D17,'[4]PCs e Impresoras'!$F$144:$F$175,"PVL*")+COUNTIFS('[3]PCs e Impresoras'!$E$194:$E$275,D17,'[3]PCs e Impresoras'!$F$194:$F$275,"PVL*")+COUNTIFS('[2]PCs e Impresoras'!$E$76:$E$105,D17,'[2]PCs e Impresoras'!$F$76:$F$105,"PVL*")+COUNTIFS('[1]PCs e Impresoras'!$E$85:$E$113,D17,'[1]PCs e Impresoras'!$F$85:$F$113,"PVL*")</f>
        <v>#VALUE!</v>
      </c>
      <c r="K17" s="11" t="e">
        <f>COUNTIFS('[13]PCs e Impresoras'!$E$26:$E$29,D17,'[13]PCs e Impresoras'!$F$26:$F$29,"PBQ*")+COUNTIFS('[12]PCs e Impresoras'!$E$49:$E$61,D17,'[12]PCs e Impresoras'!$F$49:$F$61,"PBQ*")+COUNTIFS('[11]PCs e Impresoras'!$E$95:$E$125,D17,'[11]PCs e Impresoras'!$F$95:$F$125,"PBQ*")+COUNTIFS('[10]PCs e Impresoras'!$E$83:$E$104,D17,'[10]PCs e Impresoras'!$F$83:$F$104,"PBQ*")+COUNTIFS('[9]PCs e Impresoras'!$E$61:$E$64,D17,'[9]PCs e Impresoras'!$F$61:$F$64,"PBQ*")+COUNTIFS('[8]PCs e Impresoras'!$E$194:$E$258,D17,'[8]PCs e Impresoras'!$F$194:$F$258,"PBQ*")+COUNTIFS('[7]PCs e Impresoras'!$E$244:$E$313,D17,'[7]PCs e Impresoras'!$F$244:$F$313,"PBQ*")+COUNTIFS('[6]PCs e Impresoras'!$E$91:$E$105,D17,'[6]PCs e Impresoras'!$F$91:$F$105,"PBQ*")+COUNTIFS('[5]PCs e Impresoras'!$E$126:$E$190,D17,'[5]PCs e Impresoras'!$F$126:$F$190,"PBQ*")+COUNTIFS('[4]PCs e Impresoras'!$E$144:$E$175,D17,'[4]PCs e Impresoras'!$F$144:$F$175,"PBQ*")+COUNTIFS('[3]PCs e Impresoras'!$E$194:$E$275,D17,'[3]PCs e Impresoras'!$F$194:$F$275,"PBQ*")+COUNTIFS('[2]PCs e Impresoras'!$E$76:$E$105,D17,'[2]PCs e Impresoras'!$F$76:$F$105,"PBQ*")+COUNTIFS('[1]PCs e Impresoras'!$E$85:$E$113,D17,'[1]PCs e Impresoras'!$F$85:$F$113,"PBQ*")</f>
        <v>#VALUE!</v>
      </c>
      <c r="L17" s="11" t="e">
        <f>COUNTIFS('[13]PCs e Impresoras'!$E$26:$E$29,D17,'[13]PCs e Impresoras'!$F$26:$F$29,"PMB*")+COUNTIFS('[12]PCs e Impresoras'!$E$49:$E$61,D17,'[12]PCs e Impresoras'!$F$49:$F$61,"PMB*")+COUNTIFS('[11]PCs e Impresoras'!$E$95:$E$125,D17,'[11]PCs e Impresoras'!$F$95:$F$125,"PMB*")+COUNTIFS('[10]PCs e Impresoras'!$E$83:$E$104,D17,'[10]PCs e Impresoras'!$F$83:$F$104,"PMB*")+COUNTIFS('[9]PCs e Impresoras'!$E$61:$E$64,D17,'[9]PCs e Impresoras'!$F$61:$F$64,"PMB*")+COUNTIFS('[8]PCs e Impresoras'!$E$194:$E$258,D17,'[8]PCs e Impresoras'!$F$194:$F$258,"PMB*")+COUNTIFS('[7]PCs e Impresoras'!$E$244:$E$313,D17,'[7]PCs e Impresoras'!$F$244:$F$313,"PMB*")+COUNTIFS('[6]PCs e Impresoras'!$E$91:$E$105,D17,'[6]PCs e Impresoras'!$F$91:$F$105,"PMB*")+COUNTIFS('[5]PCs e Impresoras'!$E$126:$E$190,D17,'[5]PCs e Impresoras'!$F$126:$F$190,"PMB*")+COUNTIFS('[4]PCs e Impresoras'!$E$144:$E$175,D17,'[4]PCs e Impresoras'!$F$144:$F$175,"PMB*")+COUNTIFS('[3]PCs e Impresoras'!$E$194:$E$275,D17,'[3]PCs e Impresoras'!$F$194:$F$275,"PMB*")+COUNTIFS('[2]PCs e Impresoras'!$E$76:$E$105,D17,'[2]PCs e Impresoras'!$F$76:$F$105,"PMB*")+COUNTIFS('[1]PCs e Impresoras'!$E$85:$E$113,D17,'[1]PCs e Impresoras'!$F$85:$F$113,"PMB*")</f>
        <v>#VALUE!</v>
      </c>
      <c r="M17" s="11" t="e">
        <f>COUNTIFS('[13]PCs e Impresoras'!$E$26:$E$29,D17,'[13]PCs e Impresoras'!$F$26:$F$29,"PBJ*")+COUNTIFS('[12]PCs e Impresoras'!$E$49:$E$61,D17,'[12]PCs e Impresoras'!$F$49:$F$61,"PBJ*")+COUNTIFS('[11]PCs e Impresoras'!$E$95:$E$125,D17,'[11]PCs e Impresoras'!$F$95:$F$125,"PBJ*")+COUNTIFS('[10]PCs e Impresoras'!$E$83:$E$104,D17,'[10]PCs e Impresoras'!$F$83:$F$104,"PBJ*")+COUNTIFS('[9]PCs e Impresoras'!$E$61:$E$64,D17,'[9]PCs e Impresoras'!$F$61:$F$64,"PBJ*")+COUNTIFS('[8]PCs e Impresoras'!$E$194:$E$258,D17,'[8]PCs e Impresoras'!$F$194:$F$258,"PBJ*")+COUNTIFS('[7]PCs e Impresoras'!$E$244:$E$313,D17,'[7]PCs e Impresoras'!$F$244:$F$313,"PBJ*")+COUNTIFS('[6]PCs e Impresoras'!$E$91:$E$105,D17,'[6]PCs e Impresoras'!$F$91:$F$105,"PBJ*")+COUNTIFS('[5]PCs e Impresoras'!$E$126:$E$190,D17,'[5]PCs e Impresoras'!$F$126:$F$190,"PBJ*")+COUNTIFS('[4]PCs e Impresoras'!$E$144:$E$175,D17,'[4]PCs e Impresoras'!$F$144:$F$175,"PBJ*")+COUNTIFS('[3]PCs e Impresoras'!$E$194:$E$275,D17,'[3]PCs e Impresoras'!$F$194:$F$275,"PBJ*")+COUNTIFS('[2]PCs e Impresoras'!$E$76:$E$105,D17,'[2]PCs e Impresoras'!$F$76:$F$105,"PBJ*")+COUNTIFS('[1]PCs e Impresoras'!$E$85:$E$113,D17,'[1]PCs e Impresoras'!$F$85:$F$113,"PBJ*")</f>
        <v>#VALUE!</v>
      </c>
      <c r="N17" s="11" t="e">
        <f>COUNTIFS('[13]PCs e Impresoras'!$E$26:$E$29,D17,'[13]PCs e Impresoras'!$F$26:$F$29,"PCL*")+COUNTIFS('[12]PCs e Impresoras'!$E$49:$E$61,D17,'[12]PCs e Impresoras'!$F$49:$F$61,"PCL*")+COUNTIFS('[11]PCs e Impresoras'!$E$95:$E$125,D17,'[11]PCs e Impresoras'!$F$95:$F$125,"PCL*")+COUNTIFS('[10]PCs e Impresoras'!$E$83:$E$104,D17,'[10]PCs e Impresoras'!$F$83:$F$104,"PCL*")+COUNTIFS('[9]PCs e Impresoras'!$E$61:$E$64,D17,'[9]PCs e Impresoras'!$F$61:$F$64,"PCL*")+COUNTIFS('[8]PCs e Impresoras'!$E$194:$E$258,D17,'[8]PCs e Impresoras'!$F$194:$F$258,"PCL*")+COUNTIFS('[7]PCs e Impresoras'!$E$244:$E$313,D17,'[7]PCs e Impresoras'!$F$244:$F$313,"PCL*")+COUNTIFS('[6]PCs e Impresoras'!$E$91:$E$105,D17,'[6]PCs e Impresoras'!$F$91:$F$105,"PCL*")+COUNTIFS('[5]PCs e Impresoras'!$E$126:$E$190,D17,'[5]PCs e Impresoras'!$F$126:$F$190,"PCL*")+COUNTIFS('[4]PCs e Impresoras'!$E$144:$E$175,D17,'[4]PCs e Impresoras'!$F$144:$F$175,"PCL*")+COUNTIFS('[3]PCs e Impresoras'!$E$194:$E$275,D17,'[3]PCs e Impresoras'!$F$194:$F$275,"PCL*")+COUNTIFS('[2]PCs e Impresoras'!$E$76:$E$105,D17,'[2]PCs e Impresoras'!$F$76:$F$105,"PCL*")+COUNTIFS('[1]PCs e Impresoras'!$E$85:$E$113,D17,'[1]PCs e Impresoras'!$F$85:$F$113,"PCL*")</f>
        <v>#VALUE!</v>
      </c>
      <c r="O17" s="11" t="e">
        <f>COUNTIFS('[13]PCs e Impresoras'!$E$26:$E$29,D17,'[13]PCs e Impresoras'!$F$26:$F$29,"PQB*")+COUNTIFS('[12]PCs e Impresoras'!$E$49:$E$61,D17,'[12]PCs e Impresoras'!$F$49:$F$61,"PQB*")+COUNTIFS('[11]PCs e Impresoras'!$E$95:$E$125,D17,'[11]PCs e Impresoras'!$F$95:$F$125,"PQB*")+COUNTIFS('[10]PCs e Impresoras'!$E$83:$E$104,D17,'[10]PCs e Impresoras'!$F$83:$F$104,"PQB*")+COUNTIFS('[9]PCs e Impresoras'!$E$61:$E$64,D17,'[9]PCs e Impresoras'!$F$61:$F$64,"PQB*")+COUNTIFS('[8]PCs e Impresoras'!$E$194:$E$258,D17,'[8]PCs e Impresoras'!$F$194:$F$258,"PQB*")+COUNTIFS('[7]PCs e Impresoras'!$E$244:$E$313,D17,'[7]PCs e Impresoras'!$F$244:$F$313,"PQB*")+COUNTIFS('[6]PCs e Impresoras'!$E$91:$E$105,D17,'[6]PCs e Impresoras'!$F$91:$F$105,"PQB*")+COUNTIFS('[5]PCs e Impresoras'!$E$126:$E$190,D17,'[5]PCs e Impresoras'!$F$126:$F$190,"PQB*")+COUNTIFS('[4]PCs e Impresoras'!$E$144:$E$175,D17,'[4]PCs e Impresoras'!$F$144:$F$175,"PQB*")+COUNTIFS('[3]PCs e Impresoras'!$E$194:$E$275,D17,'[3]PCs e Impresoras'!$F$194:$F$275,"PQB*")+COUNTIFS('[2]PCs e Impresoras'!$E$76:$E$105,D17,'[2]PCs e Impresoras'!$F$76:$F$105,"PQB*")+COUNTIFS('[1]PCs e Impresoras'!$E$85:$E$113,D17,'[1]PCs e Impresoras'!$F$85:$F$113,"PQB*")</f>
        <v>#VALUE!</v>
      </c>
      <c r="P17" s="11" t="e">
        <f>COUNTIFS('[13]PCs e Impresoras'!$E$26:$E$29,D17,'[13]PCs e Impresoras'!$F$26:$F$29,"PPO*")+COUNTIFS('[12]PCs e Impresoras'!$E$49:$E$61,D17,'[12]PCs e Impresoras'!$F$49:$F$61,"PPO*")+COUNTIFS('[11]PCs e Impresoras'!$E$95:$E$125,D17,'[11]PCs e Impresoras'!$F$95:$F$125,"PPO*")+COUNTIFS('[10]PCs e Impresoras'!$E$83:$E$104,D17,'[10]PCs e Impresoras'!$F$83:$F$104,"PPO*")+COUNTIFS('[9]PCs e Impresoras'!$E$61:$E$64,D17,'[9]PCs e Impresoras'!$F$61:$F$64,"PPO*")+COUNTIFS('[8]PCs e Impresoras'!$E$194:$E$258,D17,'[8]PCs e Impresoras'!$F$194:$F$258,"PPO*")+COUNTIFS('[7]PCs e Impresoras'!$E$244:$E$313,D17,'[7]PCs e Impresoras'!$F$244:$F$313,"PPO*")+COUNTIFS('[6]PCs e Impresoras'!$E$91:$E$105,D17,'[6]PCs e Impresoras'!$F$91:$F$105,"PPO*")+COUNTIFS('[5]PCs e Impresoras'!$E$126:$E$190,D17,'[5]PCs e Impresoras'!$F$126:$F$190,"PPO*")+COUNTIFS('[4]PCs e Impresoras'!$E$144:$E$175,D17,'[4]PCs e Impresoras'!$F$144:$F$175,"PPO*")+COUNTIFS('[3]PCs e Impresoras'!$E$194:$E$275,D17,'[3]PCs e Impresoras'!$F$194:$F$275,"PPO*")+COUNTIFS('[2]PCs e Impresoras'!$E$76:$E$105,D17,'[2]PCs e Impresoras'!$F$76:$F$105,"PPO*")+COUNTIFS('[1]PCs e Impresoras'!$E$85:$E$113,D17,'[1]PCs e Impresoras'!$F$85:$F$113,"PPO*")</f>
        <v>#VALUE!</v>
      </c>
      <c r="Q17" s="11" t="e">
        <f>COUNTIFS('[13]PCs e Impresoras'!$E$26:$E$29,D17,'[13]PCs e Impresoras'!$F$26:$F$29,"PTJ*")+COUNTIFS('[12]PCs e Impresoras'!$E$49:$E$61,D17,'[12]PCs e Impresoras'!$F$49:$F$61,"PTJ*")+COUNTIFS('[11]PCs e Impresoras'!$E$95:$E$125,D17,'[11]PCs e Impresoras'!$F$95:$F$125,"PTJ*")+COUNTIFS('[10]PCs e Impresoras'!$E$83:$E$104,D17,'[10]PCs e Impresoras'!$F$83:$F$104,"PTJ*")+COUNTIFS('[9]PCs e Impresoras'!$E$61:$E$64,D17,'[9]PCs e Impresoras'!$F$61:$F$64,"PTJ*")+COUNTIFS('[8]PCs e Impresoras'!$E$194:$E$258,D17,'[8]PCs e Impresoras'!$F$194:$F$258,"PTJ*")+COUNTIFS('[7]PCs e Impresoras'!$E$244:$E$313,D17,'[7]PCs e Impresoras'!$F$244:$F$313,"PTJ*")+COUNTIFS('[6]PCs e Impresoras'!$E$91:$E$105,D17,'[6]PCs e Impresoras'!$F$91:$F$105,"PTJ*")+COUNTIFS('[5]PCs e Impresoras'!$E$126:$E$190,D17,'[5]PCs e Impresoras'!$F$126:$F$190,"PTJ*")+COUNTIFS('[4]PCs e Impresoras'!$E$144:$E$175,D17,'[4]PCs e Impresoras'!$F$144:$F$175,"PTJ*")+COUNTIFS('[3]PCs e Impresoras'!$E$194:$E$275,D17,'[3]PCs e Impresoras'!$F$194:$F$275,"PTJ*")+COUNTIFS('[2]PCs e Impresoras'!$E$76:$E$105,D17,'[2]PCs e Impresoras'!$F$76:$F$105,"PTJ*")+COUNTIFS('[1]PCs e Impresoras'!$E$85:$E$113,D17,'[1]PCs e Impresoras'!$F$85:$F$113,"PTJ*")</f>
        <v>#VALUE!</v>
      </c>
      <c r="R17" s="11" t="e">
        <f>COUNTIFS('[13]PCs e Impresoras'!$E$26:$E$29,D17,'[13]PCs e Impresoras'!$F$26:$F$29,"PBO*")+COUNTIFS('[12]PCs e Impresoras'!$E$49:$E$61,D17,'[12]PCs e Impresoras'!$F$49:$F$61,"PBO*")+COUNTIFS('[11]PCs e Impresoras'!$E$95:$E$125,D17,'[11]PCs e Impresoras'!$F$95:$F$125,"PBO*")+COUNTIFS('[10]PCs e Impresoras'!$E$83:$E$104,D17,'[10]PCs e Impresoras'!$F$83:$F$104,"PBO*")+COUNTIFS('[9]PCs e Impresoras'!$E$61:$E$64,D17,'[9]PCs e Impresoras'!$F$61:$F$64,"PBO*")+COUNTIFS('[8]PCs e Impresoras'!$E$194:$E$258,D17,'[8]PCs e Impresoras'!$F$194:$F$258,"PBO*")+COUNTIFS('[7]PCs e Impresoras'!$E$244:$E$313,D17,'[7]PCs e Impresoras'!$F$244:$F$313,"PBO*")+COUNTIFS('[6]PCs e Impresoras'!$E$91:$E$105,D17,'[6]PCs e Impresoras'!$F$91:$F$105,"PBO*")+COUNTIFS('[5]PCs e Impresoras'!$E$126:$E$190,D17,'[5]PCs e Impresoras'!$F$126:$F$190,"PBO*")+COUNTIFS('[4]PCs e Impresoras'!$E$144:$E$175,D17,'[4]PCs e Impresoras'!$F$144:$F$175,"PBO*")+COUNTIFS('[3]PCs e Impresoras'!$E$194:$E$275,D17,'[3]PCs e Impresoras'!$F$194:$F$275,"PBO*")+COUNTIFS('[2]PCs e Impresoras'!$E$76:$E$105,D17,'[2]PCs e Impresoras'!$F$76:$F$105,"PBO*")+COUNTIFS('[1]PCs e Impresoras'!$E$85:$E$113,D17,'[1]PCs e Impresoras'!$F$85:$F$113,"PBO*")</f>
        <v>#VALUE!</v>
      </c>
      <c r="S17" s="11" t="e">
        <f>COUNTIFS('[13]PCs e Impresoras'!$E$26:$E$29,D17,'[13]PCs e Impresoras'!$F$26:$F$29,"PSC*")+COUNTIFS('[12]PCs e Impresoras'!$E$49:$E$61,D17,'[12]PCs e Impresoras'!$F$49:$F$61,"PSC*")+COUNTIFS('[11]PCs e Impresoras'!$E$95:$E$125,D17,'[11]PCs e Impresoras'!$F$95:$F$125,"PSC*")+COUNTIFS('[10]PCs e Impresoras'!$E$83:$E$104,D17,'[10]PCs e Impresoras'!$F$83:$F$104,"PSC*")+COUNTIFS('[9]PCs e Impresoras'!$E$61:$E$64,D17,'[9]PCs e Impresoras'!$F$61:$F$64,"PSC*")+COUNTIFS('[8]PCs e Impresoras'!$E$194:$E$258,D17,'[8]PCs e Impresoras'!$F$194:$F$258,"PSC*")+COUNTIFS('[7]PCs e Impresoras'!$E$244:$E$313,D17,'[7]PCs e Impresoras'!$F$244:$F$313,"PSC*")+COUNTIFS('[6]PCs e Impresoras'!$E$91:$E$105,D17,'[6]PCs e Impresoras'!$F$91:$F$105,"PSC*")+COUNTIFS('[5]PCs e Impresoras'!$E$126:$E$190,D17,'[5]PCs e Impresoras'!$F$126:$F$190,"PSC*")+COUNTIFS('[4]PCs e Impresoras'!$E$144:$E$175,D17,'[4]PCs e Impresoras'!$F$144:$F$175,"PSC*")+COUNTIFS('[3]PCs e Impresoras'!$E$194:$E$275,D17,'[3]PCs e Impresoras'!$F$194:$F$275,"PSC*")+COUNTIFS('[2]PCs e Impresoras'!$E$76:$E$105,D17,'[2]PCs e Impresoras'!$F$76:$F$105,"PSC*")+COUNTIFS('[1]PCs e Impresoras'!$E$85:$E$113,D17,'[1]PCs e Impresoras'!$F$85:$F$113,"PSC*")</f>
        <v>#VALUE!</v>
      </c>
      <c r="T17" s="21" t="e">
        <f t="shared" si="4"/>
        <v>#VALUE!</v>
      </c>
      <c r="U17" s="32" t="e">
        <f t="shared" si="1"/>
        <v>#VALUE!</v>
      </c>
    </row>
    <row r="18" spans="1:21" ht="15.75" x14ac:dyDescent="0.25">
      <c r="B18" s="73" t="s">
        <v>52</v>
      </c>
      <c r="C18" s="73" t="s">
        <v>48</v>
      </c>
      <c r="D18" s="73">
        <v>3050</v>
      </c>
      <c r="E18" s="11" t="e">
        <f>COUNTIFS('[13]PCs e Impresoras'!$E$26:$E$29,D18,'[13]PCs e Impresoras'!$F$26:$F$29,"PCG*")+COUNTIFS('[12]PCs e Impresoras'!$E$49:$E$61,D18,'[12]PCs e Impresoras'!$F$49:$F$61,"PCG*")+COUNTIFS('[11]PCs e Impresoras'!$E$95:$E$125,D18,'[11]PCs e Impresoras'!$F$95:$F$125,"PCG*")+COUNTIFS('[10]PCs e Impresoras'!$E$83:$E$104,D18,'[10]PCs e Impresoras'!$F$83:$F$104,"PCG*")+COUNTIFS('[9]PCs e Impresoras'!$E$61:$E$64,D18,'[9]PCs e Impresoras'!$F$61:$F$64,"PCG*")+COUNTIFS('[8]PCs e Impresoras'!$E$194:$E$258,D18,'[8]PCs e Impresoras'!$F$194:$F$258,"PCG*")+COUNTIFS('[7]PCs e Impresoras'!$E$244:$E$313,D18,'[7]PCs e Impresoras'!$F$244:$F$313,"PCG*")+COUNTIFS('[6]PCs e Impresoras'!$E$91:$E$105,D18,'[6]PCs e Impresoras'!$F$91:$F$105,"PCG*")+COUNTIFS('[5]PCs e Impresoras'!$E$126:$E$190,D18,'[5]PCs e Impresoras'!$F$126:$F$190,"PCG*")+COUNTIFS('[4]PCs e Impresoras'!$E$144:$E$175,D18,'[4]PCs e Impresoras'!$F$144:$F$175,"PCG*")+COUNTIFS('[3]PCs e Impresoras'!$E$194:$E$275,D18,'[3]PCs e Impresoras'!$F$194:$F$275,"PCG*")+COUNTIFS('[2]PCs e Impresoras'!$E$76:$E$105,D18,'[2]PCs e Impresoras'!$F$76:$F$105,"PCG*")+COUNTIFS('[1]PCs e Impresoras'!$E$85:$E$113,D18,'[1]PCs e Impresoras'!$F$85:$F$113,"PCG*")</f>
        <v>#VALUE!</v>
      </c>
      <c r="F18" s="11" t="e">
        <f>COUNTIFS('[13]PCs e Impresoras'!$E$26:$E$29,D18,'[13]PCs e Impresoras'!$F$26:$F$29,"PCS*")+COUNTIFS('[12]PCs e Impresoras'!$E$49:$E$61,D18,'[12]PCs e Impresoras'!$F$49:$F$61,"PCS*")+COUNTIFS('[11]PCs e Impresoras'!$E$95:$E$125,D18,'[11]PCs e Impresoras'!$F$95:$F$125,"PCS*")+COUNTIFS('[10]PCs e Impresoras'!$E$83:$E$104,D18,'[10]PCs e Impresoras'!$F$83:$F$104,"PCS*")+COUNTIFS('[9]PCs e Impresoras'!$E$61:$E$64,D18,'[9]PCs e Impresoras'!$F$61:$F$64,"PCS*")+COUNTIFS('[8]PCs e Impresoras'!$E$194:$E$258,D18,'[8]PCs e Impresoras'!$F$194:$F$258,"PCS*")+COUNTIFS('[7]PCs e Impresoras'!$E$244:$E$313,D18,'[7]PCs e Impresoras'!$F$244:$F$313,"PCS*")+COUNTIFS('[6]PCs e Impresoras'!$E$91:$E$105,D18,'[6]PCs e Impresoras'!$F$91:$F$105,"PCS*")+COUNTIFS('[5]PCs e Impresoras'!$E$126:$E$190,D18,'[5]PCs e Impresoras'!$F$126:$F$190,"PCS*")+COUNTIFS('[4]PCs e Impresoras'!$E$144:$E$175,D18,'[4]PCs e Impresoras'!$F$144:$F$175,"PCS*")+COUNTIFS('[3]PCs e Impresoras'!$E$194:$E$275,D18,'[3]PCs e Impresoras'!$F$194:$F$275,"PCS*")+COUNTIFS('[2]PCs e Impresoras'!$E$76:$E$105,D18,'[2]PCs e Impresoras'!$F$76:$F$105,"PCS*")+COUNTIFS('[1]PCs e Impresoras'!$E$85:$E$113,D18,'[1]PCs e Impresoras'!$F$85:$F$113,"PCS*")</f>
        <v>#VALUE!</v>
      </c>
      <c r="G18" s="11" t="e">
        <f>COUNTIFS('[13]PCs e Impresoras'!$E$26:$E$29,D18,'[13]PCs e Impresoras'!$F$26:$F$29,"PMT*")+COUNTIFS('[12]PCs e Impresoras'!$E$49:$E$61,D18,'[12]PCs e Impresoras'!$F$49:$F$61,"PMT*")+COUNTIFS('[11]PCs e Impresoras'!$E$95:$E$125,D18,'[11]PCs e Impresoras'!$F$95:$F$125,"PMT*")+COUNTIFS('[10]PCs e Impresoras'!$E$83:$E$104,D18,'[10]PCs e Impresoras'!$F$83:$F$104,"PMT*")+COUNTIFS('[9]PCs e Impresoras'!$E$61:$E$64,D18,'[9]PCs e Impresoras'!$F$61:$F$64,"PMT*")+COUNTIFS('[8]PCs e Impresoras'!$E$194:$E$258,D18,'[8]PCs e Impresoras'!$F$194:$F$258,"PMT*")+COUNTIFS('[7]PCs e Impresoras'!$E$244:$E$313,D18,'[7]PCs e Impresoras'!$F$244:$F$313,"PMT*")+COUNTIFS('[6]PCs e Impresoras'!$E$91:$E$105,D18,'[6]PCs e Impresoras'!$F$91:$F$105,"PMT*")+COUNTIFS('[5]PCs e Impresoras'!$E$126:$E$190,D18,'[5]PCs e Impresoras'!$F$126:$F$190,"PMT*")+COUNTIFS('[4]PCs e Impresoras'!$E$144:$E$175,D18,'[4]PCs e Impresoras'!$F$144:$F$175,"PMT*")+COUNTIFS('[3]PCs e Impresoras'!$E$194:$E$275,D18,'[3]PCs e Impresoras'!$F$194:$F$275,"PMT*")+COUNTIFS('[2]PCs e Impresoras'!$E$76:$E$105,D18,'[2]PCs e Impresoras'!$F$76:$F$105,"PMT*")+COUNTIFS('[1]PCs e Impresoras'!$E$85:$E$113,D18,'[1]PCs e Impresoras'!$F$85:$F$113,"PMT*")</f>
        <v>#VALUE!</v>
      </c>
      <c r="H18" s="11" t="e">
        <f>COUNTIFS('[13]PCs e Impresoras'!$E$26:$E$29,D18,'[13]PCs e Impresoras'!$F$26:$F$29,"PCB*")+COUNTIFS('[12]PCs e Impresoras'!$E$49:$E$61,D18,'[12]PCs e Impresoras'!$F$49:$F$61,"PCB*")+COUNTIFS('[11]PCs e Impresoras'!$E$95:$E$125,D18,'[11]PCs e Impresoras'!$F$95:$F$125,"PCB*")+COUNTIFS('[10]PCs e Impresoras'!$E$83:$E$104,D18,'[10]PCs e Impresoras'!$F$83:$F$104,"PCB*")+COUNTIFS('[9]PCs e Impresoras'!$E$61:$E$64,D18,'[9]PCs e Impresoras'!$F$61:$F$64,"PCB*")+COUNTIFS('[8]PCs e Impresoras'!$E$194:$E$258,D18,'[8]PCs e Impresoras'!$F$194:$F$258,"PCB*")+COUNTIFS('[7]PCs e Impresoras'!$E$244:$E$313,D18,'[7]PCs e Impresoras'!$F$244:$F$313,"PCB*")+COUNTIFS('[6]PCs e Impresoras'!$E$91:$E$105,D18,'[6]PCs e Impresoras'!$F$91:$F$105,"PCB*")+COUNTIFS('[5]PCs e Impresoras'!$E$126:$E$190,D18,'[5]PCs e Impresoras'!$F$126:$F$190,"PCB*")+COUNTIFS('[4]PCs e Impresoras'!$E$144:$E$175,D18,'[4]PCs e Impresoras'!$F$144:$F$175,"PCB*")+COUNTIFS('[3]PCs e Impresoras'!$E$194:$E$275,D18,'[3]PCs e Impresoras'!$F$194:$F$275,"PCB*")+COUNTIFS('[2]PCs e Impresoras'!$E$76:$E$105,D18,'[2]PCs e Impresoras'!$F$76:$F$105,"PCB*")+COUNTIFS('[1]PCs e Impresoras'!$E$85:$E$113,D18,'[1]PCs e Impresoras'!$F$85:$F$113,"PCB*")</f>
        <v>#VALUE!</v>
      </c>
      <c r="I18" s="11" t="e">
        <f>COUNTIFS('[13]PCs e Impresoras'!$E$26:$E$29,D18,'[13]PCs e Impresoras'!$F$26:$F$29,"PBA*")+COUNTIFS('[12]PCs e Impresoras'!$E$49:$E$61,D18,'[12]PCs e Impresoras'!$F$49:$F$61,"PBA*")+COUNTIFS('[11]PCs e Impresoras'!$E$95:$E$125,D18,'[11]PCs e Impresoras'!$F$95:$F$125,"PBA*")+COUNTIFS('[10]PCs e Impresoras'!$E$83:$E$104,D18,'[10]PCs e Impresoras'!$F$83:$F$104,"PBA*")+COUNTIFS('[9]PCs e Impresoras'!$E$61:$E$64,D18,'[9]PCs e Impresoras'!$F$61:$F$64,"PBA*")+COUNTIFS('[8]PCs e Impresoras'!$E$194:$E$258,D18,'[8]PCs e Impresoras'!$F$194:$F$258,"PBA*")+COUNTIFS('[7]PCs e Impresoras'!$E$244:$E$313,D18,'[7]PCs e Impresoras'!$F$244:$F$313,"PBA*")+COUNTIFS('[6]PCs e Impresoras'!$E$91:$E$105,D18,'[6]PCs e Impresoras'!$F$91:$F$105,"PBA*")+COUNTIFS('[5]PCs e Impresoras'!$E$126:$E$190,D18,'[5]PCs e Impresoras'!$F$126:$F$190,"PBA*")+COUNTIFS('[4]PCs e Impresoras'!$E$144:$E$175,D18,'[4]PCs e Impresoras'!$F$144:$F$175,"PBA*")+COUNTIFS('[3]PCs e Impresoras'!$E$194:$E$275,D18,'[3]PCs e Impresoras'!$F$194:$F$275,"PBA*")+COUNTIFS('[2]PCs e Impresoras'!$E$76:$E$105,D18,'[2]PCs e Impresoras'!$F$76:$F$105,"PBA*")+COUNTIFS('[1]PCs e Impresoras'!$E$85:$E$113,D18,'[1]PCs e Impresoras'!$F$85:$F$113,"PBA*")</f>
        <v>#VALUE!</v>
      </c>
      <c r="J18" s="11" t="e">
        <f>COUNTIFS('[13]PCs e Impresoras'!$E$26:$E$29,D18,'[13]PCs e Impresoras'!$F$26:$F$29,"PVL*")+COUNTIFS('[12]PCs e Impresoras'!$E$49:$E$61,D18,'[12]PCs e Impresoras'!$F$49:$F$61,"PVL*")+COUNTIFS('[11]PCs e Impresoras'!$E$95:$E$125,D18,'[11]PCs e Impresoras'!$F$95:$F$125,"PVL*")+COUNTIFS('[10]PCs e Impresoras'!$E$83:$E$104,D18,'[10]PCs e Impresoras'!$F$83:$F$104,"PVL*")+COUNTIFS('[9]PCs e Impresoras'!$E$61:$E$64,D18,'[9]PCs e Impresoras'!$F$61:$F$64,"PVL*")+COUNTIFS('[8]PCs e Impresoras'!$E$194:$E$258,D18,'[8]PCs e Impresoras'!$F$194:$F$258,"PVL*")+COUNTIFS('[7]PCs e Impresoras'!$E$244:$E$313,D18,'[7]PCs e Impresoras'!$F$244:$F$313,"PVL*")+COUNTIFS('[6]PCs e Impresoras'!$E$91:$E$105,D18,'[6]PCs e Impresoras'!$F$91:$F$105,"PVL*")+COUNTIFS('[5]PCs e Impresoras'!$E$126:$E$190,D18,'[5]PCs e Impresoras'!$F$126:$F$190,"PVL*")+COUNTIFS('[4]PCs e Impresoras'!$E$144:$E$175,D18,'[4]PCs e Impresoras'!$F$144:$F$175,"PVL*")+COUNTIFS('[3]PCs e Impresoras'!$E$194:$E$275,D18,'[3]PCs e Impresoras'!$F$194:$F$275,"PVL*")+COUNTIFS('[2]PCs e Impresoras'!$E$76:$E$105,D18,'[2]PCs e Impresoras'!$F$76:$F$105,"PVL*")+COUNTIFS('[1]PCs e Impresoras'!$E$85:$E$113,D18,'[1]PCs e Impresoras'!$F$85:$F$113,"PVL*")</f>
        <v>#VALUE!</v>
      </c>
      <c r="K18" s="11" t="e">
        <f>COUNTIFS('[13]PCs e Impresoras'!$E$26:$E$29,D18,'[13]PCs e Impresoras'!$F$26:$F$29,"PBQ*")+COUNTIFS('[12]PCs e Impresoras'!$E$49:$E$61,D18,'[12]PCs e Impresoras'!$F$49:$F$61,"PBQ*")+COUNTIFS('[11]PCs e Impresoras'!$E$95:$E$125,D18,'[11]PCs e Impresoras'!$F$95:$F$125,"PBQ*")+COUNTIFS('[10]PCs e Impresoras'!$E$83:$E$104,D18,'[10]PCs e Impresoras'!$F$83:$F$104,"PBQ*")+COUNTIFS('[9]PCs e Impresoras'!$E$61:$E$64,D18,'[9]PCs e Impresoras'!$F$61:$F$64,"PBQ*")+COUNTIFS('[8]PCs e Impresoras'!$E$194:$E$258,D18,'[8]PCs e Impresoras'!$F$194:$F$258,"PBQ*")+COUNTIFS('[7]PCs e Impresoras'!$E$244:$E$313,D18,'[7]PCs e Impresoras'!$F$244:$F$313,"PBQ*")+COUNTIFS('[6]PCs e Impresoras'!$E$91:$E$105,D18,'[6]PCs e Impresoras'!$F$91:$F$105,"PBQ*")+COUNTIFS('[5]PCs e Impresoras'!$E$126:$E$190,D18,'[5]PCs e Impresoras'!$F$126:$F$190,"PBQ*")+COUNTIFS('[4]PCs e Impresoras'!$E$144:$E$175,D18,'[4]PCs e Impresoras'!$F$144:$F$175,"PBQ*")+COUNTIFS('[3]PCs e Impresoras'!$E$194:$E$275,D18,'[3]PCs e Impresoras'!$F$194:$F$275,"PBQ*")+COUNTIFS('[2]PCs e Impresoras'!$E$76:$E$105,D18,'[2]PCs e Impresoras'!$F$76:$F$105,"PBQ*")+COUNTIFS('[1]PCs e Impresoras'!$E$85:$E$113,D18,'[1]PCs e Impresoras'!$F$85:$F$113,"PBQ*")</f>
        <v>#VALUE!</v>
      </c>
      <c r="L18" s="11" t="e">
        <f>COUNTIFS('[13]PCs e Impresoras'!$E$26:$E$29,D18,'[13]PCs e Impresoras'!$F$26:$F$29,"PMB*")+COUNTIFS('[12]PCs e Impresoras'!$E$49:$E$61,D18,'[12]PCs e Impresoras'!$F$49:$F$61,"PMB*")+COUNTIFS('[11]PCs e Impresoras'!$E$95:$E$125,D18,'[11]PCs e Impresoras'!$F$95:$F$125,"PMB*")+COUNTIFS('[10]PCs e Impresoras'!$E$83:$E$104,D18,'[10]PCs e Impresoras'!$F$83:$F$104,"PMB*")+COUNTIFS('[9]PCs e Impresoras'!$E$61:$E$64,D18,'[9]PCs e Impresoras'!$F$61:$F$64,"PMB*")+COUNTIFS('[8]PCs e Impresoras'!$E$194:$E$258,D18,'[8]PCs e Impresoras'!$F$194:$F$258,"PMB*")+COUNTIFS('[7]PCs e Impresoras'!$E$244:$E$313,D18,'[7]PCs e Impresoras'!$F$244:$F$313,"PMB*")+COUNTIFS('[6]PCs e Impresoras'!$E$91:$E$105,D18,'[6]PCs e Impresoras'!$F$91:$F$105,"PMB*")+COUNTIFS('[5]PCs e Impresoras'!$E$126:$E$190,D18,'[5]PCs e Impresoras'!$F$126:$F$190,"PMB*")+COUNTIFS('[4]PCs e Impresoras'!$E$144:$E$175,D18,'[4]PCs e Impresoras'!$F$144:$F$175,"PMB*")+COUNTIFS('[3]PCs e Impresoras'!$E$194:$E$275,D18,'[3]PCs e Impresoras'!$F$194:$F$275,"PMB*")+COUNTIFS('[2]PCs e Impresoras'!$E$76:$E$105,D18,'[2]PCs e Impresoras'!$F$76:$F$105,"PMB*")+COUNTIFS('[1]PCs e Impresoras'!$E$85:$E$113,D18,'[1]PCs e Impresoras'!$F$85:$F$113,"PMB*")</f>
        <v>#VALUE!</v>
      </c>
      <c r="M18" s="11" t="e">
        <f>COUNTIFS('[13]PCs e Impresoras'!$E$26:$E$29,D18,'[13]PCs e Impresoras'!$F$26:$F$29,"PBJ*")+COUNTIFS('[12]PCs e Impresoras'!$E$49:$E$61,D18,'[12]PCs e Impresoras'!$F$49:$F$61,"PBJ*")+COUNTIFS('[11]PCs e Impresoras'!$E$95:$E$125,D18,'[11]PCs e Impresoras'!$F$95:$F$125,"PBJ*")+COUNTIFS('[10]PCs e Impresoras'!$E$83:$E$104,D18,'[10]PCs e Impresoras'!$F$83:$F$104,"PBJ*")+COUNTIFS('[9]PCs e Impresoras'!$E$61:$E$64,D18,'[9]PCs e Impresoras'!$F$61:$F$64,"PBJ*")+COUNTIFS('[8]PCs e Impresoras'!$E$194:$E$258,D18,'[8]PCs e Impresoras'!$F$194:$F$258,"PBJ*")+COUNTIFS('[7]PCs e Impresoras'!$E$244:$E$313,D18,'[7]PCs e Impresoras'!$F$244:$F$313,"PBJ*")+COUNTIFS('[6]PCs e Impresoras'!$E$91:$E$105,D18,'[6]PCs e Impresoras'!$F$91:$F$105,"PBJ*")+COUNTIFS('[5]PCs e Impresoras'!$E$126:$E$190,D18,'[5]PCs e Impresoras'!$F$126:$F$190,"PBJ*")+COUNTIFS('[4]PCs e Impresoras'!$E$144:$E$175,D18,'[4]PCs e Impresoras'!$F$144:$F$175,"PBJ*")+COUNTIFS('[3]PCs e Impresoras'!$E$194:$E$275,D18,'[3]PCs e Impresoras'!$F$194:$F$275,"PBJ*")+COUNTIFS('[2]PCs e Impresoras'!$E$76:$E$105,D18,'[2]PCs e Impresoras'!$F$76:$F$105,"PBJ*")+COUNTIFS('[1]PCs e Impresoras'!$E$85:$E$113,D18,'[1]PCs e Impresoras'!$F$85:$F$113,"PBJ*")</f>
        <v>#VALUE!</v>
      </c>
      <c r="N18" s="11" t="e">
        <f>COUNTIFS('[13]PCs e Impresoras'!$E$26:$E$29,D18,'[13]PCs e Impresoras'!$F$26:$F$29,"PCL*")+COUNTIFS('[12]PCs e Impresoras'!$E$49:$E$61,D18,'[12]PCs e Impresoras'!$F$49:$F$61,"PCL*")+COUNTIFS('[11]PCs e Impresoras'!$E$95:$E$125,D18,'[11]PCs e Impresoras'!$F$95:$F$125,"PCL*")+COUNTIFS('[10]PCs e Impresoras'!$E$83:$E$104,D18,'[10]PCs e Impresoras'!$F$83:$F$104,"PCL*")+COUNTIFS('[9]PCs e Impresoras'!$E$61:$E$64,D18,'[9]PCs e Impresoras'!$F$61:$F$64,"PCL*")+COUNTIFS('[8]PCs e Impresoras'!$E$194:$E$258,D18,'[8]PCs e Impresoras'!$F$194:$F$258,"PCL*")+COUNTIFS('[7]PCs e Impresoras'!$E$244:$E$313,D18,'[7]PCs e Impresoras'!$F$244:$F$313,"PCL*")+COUNTIFS('[6]PCs e Impresoras'!$E$91:$E$105,D18,'[6]PCs e Impresoras'!$F$91:$F$105,"PCL*")+COUNTIFS('[5]PCs e Impresoras'!$E$126:$E$190,D18,'[5]PCs e Impresoras'!$F$126:$F$190,"PCL*")+COUNTIFS('[4]PCs e Impresoras'!$E$144:$E$175,D18,'[4]PCs e Impresoras'!$F$144:$F$175,"PCL*")+COUNTIFS('[3]PCs e Impresoras'!$E$194:$E$275,D18,'[3]PCs e Impresoras'!$F$194:$F$275,"PCL*")+COUNTIFS('[2]PCs e Impresoras'!$E$76:$E$105,D18,'[2]PCs e Impresoras'!$F$76:$F$105,"PCL*")+COUNTIFS('[1]PCs e Impresoras'!$E$85:$E$113,D18,'[1]PCs e Impresoras'!$F$85:$F$113,"PCL*")</f>
        <v>#VALUE!</v>
      </c>
      <c r="O18" s="11" t="e">
        <f>COUNTIFS('[13]PCs e Impresoras'!$E$26:$E$29,D18,'[13]PCs e Impresoras'!$F$26:$F$29,"PQB*")+COUNTIFS('[12]PCs e Impresoras'!$E$49:$E$61,D18,'[12]PCs e Impresoras'!$F$49:$F$61,"PQB*")+COUNTIFS('[11]PCs e Impresoras'!$E$95:$E$125,D18,'[11]PCs e Impresoras'!$F$95:$F$125,"PQB*")+COUNTIFS('[10]PCs e Impresoras'!$E$83:$E$104,D18,'[10]PCs e Impresoras'!$F$83:$F$104,"PQB*")+COUNTIFS('[9]PCs e Impresoras'!$E$61:$E$64,D18,'[9]PCs e Impresoras'!$F$61:$F$64,"PQB*")+COUNTIFS('[8]PCs e Impresoras'!$E$194:$E$258,D18,'[8]PCs e Impresoras'!$F$194:$F$258,"PQB*")+COUNTIFS('[7]PCs e Impresoras'!$E$244:$E$313,D18,'[7]PCs e Impresoras'!$F$244:$F$313,"PQB*")+COUNTIFS('[6]PCs e Impresoras'!$E$91:$E$105,D18,'[6]PCs e Impresoras'!$F$91:$F$105,"PQB*")+COUNTIFS('[5]PCs e Impresoras'!$E$126:$E$190,D18,'[5]PCs e Impresoras'!$F$126:$F$190,"PQB*")+COUNTIFS('[4]PCs e Impresoras'!$E$144:$E$175,D18,'[4]PCs e Impresoras'!$F$144:$F$175,"PQB*")+COUNTIFS('[3]PCs e Impresoras'!$E$194:$E$275,D18,'[3]PCs e Impresoras'!$F$194:$F$275,"PQB*")+COUNTIFS('[2]PCs e Impresoras'!$E$76:$E$105,D18,'[2]PCs e Impresoras'!$F$76:$F$105,"PQB*")+COUNTIFS('[1]PCs e Impresoras'!$E$85:$E$113,D18,'[1]PCs e Impresoras'!$F$85:$F$113,"PQB*")</f>
        <v>#VALUE!</v>
      </c>
      <c r="P18" s="11" t="e">
        <f>COUNTIFS('[13]PCs e Impresoras'!$E$26:$E$29,D18,'[13]PCs e Impresoras'!$F$26:$F$29,"PPO*")+COUNTIFS('[12]PCs e Impresoras'!$E$49:$E$61,D18,'[12]PCs e Impresoras'!$F$49:$F$61,"PPO*")+COUNTIFS('[11]PCs e Impresoras'!$E$95:$E$125,D18,'[11]PCs e Impresoras'!$F$95:$F$125,"PPO*")+COUNTIFS('[10]PCs e Impresoras'!$E$83:$E$104,D18,'[10]PCs e Impresoras'!$F$83:$F$104,"PPO*")+COUNTIFS('[9]PCs e Impresoras'!$E$61:$E$64,D18,'[9]PCs e Impresoras'!$F$61:$F$64,"PPO*")+COUNTIFS('[8]PCs e Impresoras'!$E$194:$E$258,D18,'[8]PCs e Impresoras'!$F$194:$F$258,"PPO*")+COUNTIFS('[7]PCs e Impresoras'!$E$244:$E$313,D18,'[7]PCs e Impresoras'!$F$244:$F$313,"PPO*")+COUNTIFS('[6]PCs e Impresoras'!$E$91:$E$105,D18,'[6]PCs e Impresoras'!$F$91:$F$105,"PPO*")+COUNTIFS('[5]PCs e Impresoras'!$E$126:$E$190,D18,'[5]PCs e Impresoras'!$F$126:$F$190,"PPO*")+COUNTIFS('[4]PCs e Impresoras'!$E$144:$E$175,D18,'[4]PCs e Impresoras'!$F$144:$F$175,"PPO*")+COUNTIFS('[3]PCs e Impresoras'!$E$194:$E$275,D18,'[3]PCs e Impresoras'!$F$194:$F$275,"PPO*")+COUNTIFS('[2]PCs e Impresoras'!$E$76:$E$105,D18,'[2]PCs e Impresoras'!$F$76:$F$105,"PPO*")+COUNTIFS('[1]PCs e Impresoras'!$E$85:$E$113,D18,'[1]PCs e Impresoras'!$F$85:$F$113,"PPO*")</f>
        <v>#VALUE!</v>
      </c>
      <c r="Q18" s="11" t="e">
        <f>COUNTIFS('[13]PCs e Impresoras'!$E$26:$E$29,D18,'[13]PCs e Impresoras'!$F$26:$F$29,"PTJ*")+COUNTIFS('[12]PCs e Impresoras'!$E$49:$E$61,D18,'[12]PCs e Impresoras'!$F$49:$F$61,"PTJ*")+COUNTIFS('[11]PCs e Impresoras'!$E$95:$E$125,D18,'[11]PCs e Impresoras'!$F$95:$F$125,"PTJ*")+COUNTIFS('[10]PCs e Impresoras'!$E$83:$E$104,D18,'[10]PCs e Impresoras'!$F$83:$F$104,"PTJ*")+COUNTIFS('[9]PCs e Impresoras'!$E$61:$E$64,D18,'[9]PCs e Impresoras'!$F$61:$F$64,"PTJ*")+COUNTIFS('[8]PCs e Impresoras'!$E$194:$E$258,D18,'[8]PCs e Impresoras'!$F$194:$F$258,"PTJ*")+COUNTIFS('[7]PCs e Impresoras'!$E$244:$E$313,D18,'[7]PCs e Impresoras'!$F$244:$F$313,"PTJ*")+COUNTIFS('[6]PCs e Impresoras'!$E$91:$E$105,D18,'[6]PCs e Impresoras'!$F$91:$F$105,"PTJ*")+COUNTIFS('[5]PCs e Impresoras'!$E$126:$E$190,D18,'[5]PCs e Impresoras'!$F$126:$F$190,"PTJ*")+COUNTIFS('[4]PCs e Impresoras'!$E$144:$E$175,D18,'[4]PCs e Impresoras'!$F$144:$F$175,"PTJ*")+COUNTIFS('[3]PCs e Impresoras'!$E$194:$E$275,D18,'[3]PCs e Impresoras'!$F$194:$F$275,"PTJ*")+COUNTIFS('[2]PCs e Impresoras'!$E$76:$E$105,D18,'[2]PCs e Impresoras'!$F$76:$F$105,"PTJ*")+COUNTIFS('[1]PCs e Impresoras'!$E$85:$E$113,D18,'[1]PCs e Impresoras'!$F$85:$F$113,"PTJ*")</f>
        <v>#VALUE!</v>
      </c>
      <c r="R18" s="11" t="e">
        <f>COUNTIFS('[13]PCs e Impresoras'!$E$26:$E$29,D18,'[13]PCs e Impresoras'!$F$26:$F$29,"PBO*")+COUNTIFS('[12]PCs e Impresoras'!$E$49:$E$61,D18,'[12]PCs e Impresoras'!$F$49:$F$61,"PBO*")+COUNTIFS('[11]PCs e Impresoras'!$E$95:$E$125,D18,'[11]PCs e Impresoras'!$F$95:$F$125,"PBO*")+COUNTIFS('[10]PCs e Impresoras'!$E$83:$E$104,D18,'[10]PCs e Impresoras'!$F$83:$F$104,"PBO*")+COUNTIFS('[9]PCs e Impresoras'!$E$61:$E$64,D18,'[9]PCs e Impresoras'!$F$61:$F$64,"PBO*")+COUNTIFS('[8]PCs e Impresoras'!$E$194:$E$258,D18,'[8]PCs e Impresoras'!$F$194:$F$258,"PBO*")+COUNTIFS('[7]PCs e Impresoras'!$E$244:$E$313,D18,'[7]PCs e Impresoras'!$F$244:$F$313,"PBO*")+COUNTIFS('[6]PCs e Impresoras'!$E$91:$E$105,D18,'[6]PCs e Impresoras'!$F$91:$F$105,"PBO*")+COUNTIFS('[5]PCs e Impresoras'!$E$126:$E$190,D18,'[5]PCs e Impresoras'!$F$126:$F$190,"PBO*")+COUNTIFS('[4]PCs e Impresoras'!$E$144:$E$175,D18,'[4]PCs e Impresoras'!$F$144:$F$175,"PBO*")+COUNTIFS('[3]PCs e Impresoras'!$E$194:$E$275,D18,'[3]PCs e Impresoras'!$F$194:$F$275,"PBO*")+COUNTIFS('[2]PCs e Impresoras'!$E$76:$E$105,D18,'[2]PCs e Impresoras'!$F$76:$F$105,"PBO*")+COUNTIFS('[1]PCs e Impresoras'!$E$85:$E$113,D18,'[1]PCs e Impresoras'!$F$85:$F$113,"PBO*")</f>
        <v>#VALUE!</v>
      </c>
      <c r="S18" s="11" t="e">
        <f>COUNTIFS('[13]PCs e Impresoras'!$E$26:$E$29,D18,'[13]PCs e Impresoras'!$F$26:$F$29,"PSC*")+COUNTIFS('[12]PCs e Impresoras'!$E$49:$E$61,D18,'[12]PCs e Impresoras'!$F$49:$F$61,"PSC*")+COUNTIFS('[11]PCs e Impresoras'!$E$95:$E$125,D18,'[11]PCs e Impresoras'!$F$95:$F$125,"PSC*")+COUNTIFS('[10]PCs e Impresoras'!$E$83:$E$104,D18,'[10]PCs e Impresoras'!$F$83:$F$104,"PSC*")+COUNTIFS('[9]PCs e Impresoras'!$E$61:$E$64,D18,'[9]PCs e Impresoras'!$F$61:$F$64,"PSC*")+COUNTIFS('[8]PCs e Impresoras'!$E$194:$E$258,D18,'[8]PCs e Impresoras'!$F$194:$F$258,"PSC*")+COUNTIFS('[7]PCs e Impresoras'!$E$244:$E$313,D18,'[7]PCs e Impresoras'!$F$244:$F$313,"PSC*")+COUNTIFS('[6]PCs e Impresoras'!$E$91:$E$105,D18,'[6]PCs e Impresoras'!$F$91:$F$105,"PSC*")+COUNTIFS('[5]PCs e Impresoras'!$E$126:$E$190,D18,'[5]PCs e Impresoras'!$F$126:$F$190,"PSC*")+COUNTIFS('[4]PCs e Impresoras'!$E$144:$E$175,D18,'[4]PCs e Impresoras'!$F$144:$F$175,"PSC*")+COUNTIFS('[3]PCs e Impresoras'!$E$194:$E$275,D18,'[3]PCs e Impresoras'!$F$194:$F$275,"PSC*")+COUNTIFS('[2]PCs e Impresoras'!$E$76:$E$105,D18,'[2]PCs e Impresoras'!$F$76:$F$105,"PSC*")+COUNTIFS('[1]PCs e Impresoras'!$E$85:$E$113,D18,'[1]PCs e Impresoras'!$F$85:$F$113,"PSC*")</f>
        <v>#VALUE!</v>
      </c>
      <c r="T18" s="21" t="e">
        <f t="shared" si="4"/>
        <v>#VALUE!</v>
      </c>
      <c r="U18" s="32" t="e">
        <f t="shared" si="1"/>
        <v>#VALUE!</v>
      </c>
    </row>
    <row r="19" spans="1:21" ht="15.75" x14ac:dyDescent="0.25">
      <c r="B19" s="73" t="s">
        <v>52</v>
      </c>
      <c r="C19" s="73" t="s">
        <v>48</v>
      </c>
      <c r="D19" s="73">
        <v>3550</v>
      </c>
      <c r="E19" s="11" t="e">
        <f>COUNTIFS('[13]PCs e Impresoras'!$E$26:$E$29,D19,'[13]PCs e Impresoras'!$F$26:$F$29,"PCG*")+COUNTIFS('[12]PCs e Impresoras'!$E$49:$E$61,D19,'[12]PCs e Impresoras'!$F$49:$F$61,"PCG*")+COUNTIFS('[11]PCs e Impresoras'!$E$95:$E$125,D19,'[11]PCs e Impresoras'!$F$95:$F$125,"PCG*")+COUNTIFS('[10]PCs e Impresoras'!$E$83:$E$104,D19,'[10]PCs e Impresoras'!$F$83:$F$104,"PCG*")+COUNTIFS('[9]PCs e Impresoras'!$E$61:$E$64,D19,'[9]PCs e Impresoras'!$F$61:$F$64,"PCG*")+COUNTIFS('[8]PCs e Impresoras'!$E$194:$E$258,D19,'[8]PCs e Impresoras'!$F$194:$F$258,"PCG*")+COUNTIFS('[7]PCs e Impresoras'!$E$244:$E$313,D19,'[7]PCs e Impresoras'!$F$244:$F$313,"PCG*")+COUNTIFS('[6]PCs e Impresoras'!$E$91:$E$105,D19,'[6]PCs e Impresoras'!$F$91:$F$105,"PCG*")+COUNTIFS('[5]PCs e Impresoras'!$E$126:$E$190,D19,'[5]PCs e Impresoras'!$F$126:$F$190,"PCG*")+COUNTIFS('[4]PCs e Impresoras'!$E$144:$E$175,D19,'[4]PCs e Impresoras'!$F$144:$F$175,"PCG*")+COUNTIFS('[3]PCs e Impresoras'!$E$194:$E$275,D19,'[3]PCs e Impresoras'!$F$194:$F$275,"PCG*")+COUNTIFS('[2]PCs e Impresoras'!$E$76:$E$105,D19,'[2]PCs e Impresoras'!$F$76:$F$105,"PCG*")+COUNTIFS('[1]PCs e Impresoras'!$E$85:$E$113,D19,'[1]PCs e Impresoras'!$F$85:$F$113,"PCG*")</f>
        <v>#VALUE!</v>
      </c>
      <c r="F19" s="11" t="e">
        <f>COUNTIFS('[13]PCs e Impresoras'!$E$26:$E$29,D19,'[13]PCs e Impresoras'!$F$26:$F$29,"PCS*")+COUNTIFS('[12]PCs e Impresoras'!$E$49:$E$61,D19,'[12]PCs e Impresoras'!$F$49:$F$61,"PCS*")+COUNTIFS('[11]PCs e Impresoras'!$E$95:$E$125,D19,'[11]PCs e Impresoras'!$F$95:$F$125,"PCS*")+COUNTIFS('[10]PCs e Impresoras'!$E$83:$E$104,D19,'[10]PCs e Impresoras'!$F$83:$F$104,"PCS*")+COUNTIFS('[9]PCs e Impresoras'!$E$61:$E$64,D19,'[9]PCs e Impresoras'!$F$61:$F$64,"PCS*")+COUNTIFS('[8]PCs e Impresoras'!$E$194:$E$258,D19,'[8]PCs e Impresoras'!$F$194:$F$258,"PCS*")+COUNTIFS('[7]PCs e Impresoras'!$E$244:$E$313,D19,'[7]PCs e Impresoras'!$F$244:$F$313,"PCS*")+COUNTIFS('[6]PCs e Impresoras'!$E$91:$E$105,D19,'[6]PCs e Impresoras'!$F$91:$F$105,"PCS*")+COUNTIFS('[5]PCs e Impresoras'!$E$126:$E$190,D19,'[5]PCs e Impresoras'!$F$126:$F$190,"PCS*")+COUNTIFS('[4]PCs e Impresoras'!$E$144:$E$175,D19,'[4]PCs e Impresoras'!$F$144:$F$175,"PCS*")+COUNTIFS('[3]PCs e Impresoras'!$E$194:$E$275,D19,'[3]PCs e Impresoras'!$F$194:$F$275,"PCS*")+COUNTIFS('[2]PCs e Impresoras'!$E$76:$E$105,D19,'[2]PCs e Impresoras'!$F$76:$F$105,"PCS*")+COUNTIFS('[1]PCs e Impresoras'!$E$85:$E$113,D19,'[1]PCs e Impresoras'!$F$85:$F$113,"PCS*")</f>
        <v>#VALUE!</v>
      </c>
      <c r="G19" s="11" t="e">
        <f>COUNTIFS('[13]PCs e Impresoras'!$E$26:$E$29,D19,'[13]PCs e Impresoras'!$F$26:$F$29,"PMT*")+COUNTIFS('[12]PCs e Impresoras'!$E$49:$E$61,D19,'[12]PCs e Impresoras'!$F$49:$F$61,"PMT*")+COUNTIFS('[11]PCs e Impresoras'!$E$95:$E$125,D19,'[11]PCs e Impresoras'!$F$95:$F$125,"PMT*")+COUNTIFS('[10]PCs e Impresoras'!$E$83:$E$104,D19,'[10]PCs e Impresoras'!$F$83:$F$104,"PMT*")+COUNTIFS('[9]PCs e Impresoras'!$E$61:$E$64,D19,'[9]PCs e Impresoras'!$F$61:$F$64,"PMT*")+COUNTIFS('[8]PCs e Impresoras'!$E$194:$E$258,D19,'[8]PCs e Impresoras'!$F$194:$F$258,"PMT*")+COUNTIFS('[7]PCs e Impresoras'!$E$244:$E$313,D19,'[7]PCs e Impresoras'!$F$244:$F$313,"PMT*")+COUNTIFS('[6]PCs e Impresoras'!$E$91:$E$105,D19,'[6]PCs e Impresoras'!$F$91:$F$105,"PMT*")+COUNTIFS('[5]PCs e Impresoras'!$E$126:$E$190,D19,'[5]PCs e Impresoras'!$F$126:$F$190,"PMT*")+COUNTIFS('[4]PCs e Impresoras'!$E$144:$E$175,D19,'[4]PCs e Impresoras'!$F$144:$F$175,"PMT*")+COUNTIFS('[3]PCs e Impresoras'!$E$194:$E$275,D19,'[3]PCs e Impresoras'!$F$194:$F$275,"PMT*")+COUNTIFS('[2]PCs e Impresoras'!$E$76:$E$105,D19,'[2]PCs e Impresoras'!$F$76:$F$105,"PMT*")+COUNTIFS('[1]PCs e Impresoras'!$E$85:$E$113,D19,'[1]PCs e Impresoras'!$F$85:$F$113,"PMT*")</f>
        <v>#VALUE!</v>
      </c>
      <c r="H19" s="11" t="e">
        <f>COUNTIFS('[13]PCs e Impresoras'!$E$26:$E$29,D19,'[13]PCs e Impresoras'!$F$26:$F$29,"PCB*")+COUNTIFS('[12]PCs e Impresoras'!$E$49:$E$61,D19,'[12]PCs e Impresoras'!$F$49:$F$61,"PCB*")+COUNTIFS('[11]PCs e Impresoras'!$E$95:$E$125,D19,'[11]PCs e Impresoras'!$F$95:$F$125,"PCB*")+COUNTIFS('[10]PCs e Impresoras'!$E$83:$E$104,D19,'[10]PCs e Impresoras'!$F$83:$F$104,"PCB*")+COUNTIFS('[9]PCs e Impresoras'!$E$61:$E$64,D19,'[9]PCs e Impresoras'!$F$61:$F$64,"PCB*")+COUNTIFS('[8]PCs e Impresoras'!$E$194:$E$258,D19,'[8]PCs e Impresoras'!$F$194:$F$258,"PCB*")+COUNTIFS('[7]PCs e Impresoras'!$E$244:$E$313,D19,'[7]PCs e Impresoras'!$F$244:$F$313,"PCB*")+COUNTIFS('[6]PCs e Impresoras'!$E$91:$E$105,D19,'[6]PCs e Impresoras'!$F$91:$F$105,"PCB*")+COUNTIFS('[5]PCs e Impresoras'!$E$126:$E$190,D19,'[5]PCs e Impresoras'!$F$126:$F$190,"PCB*")+COUNTIFS('[4]PCs e Impresoras'!$E$144:$E$175,D19,'[4]PCs e Impresoras'!$F$144:$F$175,"PCB*")+COUNTIFS('[3]PCs e Impresoras'!$E$194:$E$275,D19,'[3]PCs e Impresoras'!$F$194:$F$275,"PCB*")+COUNTIFS('[2]PCs e Impresoras'!$E$76:$E$105,D19,'[2]PCs e Impresoras'!$F$76:$F$105,"PCB*")+COUNTIFS('[1]PCs e Impresoras'!$E$85:$E$113,D19,'[1]PCs e Impresoras'!$F$85:$F$113,"PCB*")</f>
        <v>#VALUE!</v>
      </c>
      <c r="I19" s="11" t="e">
        <f>COUNTIFS('[13]PCs e Impresoras'!$E$26:$E$29,D19,'[13]PCs e Impresoras'!$F$26:$F$29,"PBA*")+COUNTIFS('[12]PCs e Impresoras'!$E$49:$E$61,D19,'[12]PCs e Impresoras'!$F$49:$F$61,"PBA*")+COUNTIFS('[11]PCs e Impresoras'!$E$95:$E$125,D19,'[11]PCs e Impresoras'!$F$95:$F$125,"PBA*")+COUNTIFS('[10]PCs e Impresoras'!$E$83:$E$104,D19,'[10]PCs e Impresoras'!$F$83:$F$104,"PBA*")+COUNTIFS('[9]PCs e Impresoras'!$E$61:$E$64,D19,'[9]PCs e Impresoras'!$F$61:$F$64,"PBA*")+COUNTIFS('[8]PCs e Impresoras'!$E$194:$E$258,D19,'[8]PCs e Impresoras'!$F$194:$F$258,"PBA*")+COUNTIFS('[7]PCs e Impresoras'!$E$244:$E$313,D19,'[7]PCs e Impresoras'!$F$244:$F$313,"PBA*")+COUNTIFS('[6]PCs e Impresoras'!$E$91:$E$105,D19,'[6]PCs e Impresoras'!$F$91:$F$105,"PBA*")+COUNTIFS('[5]PCs e Impresoras'!$E$126:$E$190,D19,'[5]PCs e Impresoras'!$F$126:$F$190,"PBA*")+COUNTIFS('[4]PCs e Impresoras'!$E$144:$E$175,D19,'[4]PCs e Impresoras'!$F$144:$F$175,"PBA*")+COUNTIFS('[3]PCs e Impresoras'!$E$194:$E$275,D19,'[3]PCs e Impresoras'!$F$194:$F$275,"PBA*")+COUNTIFS('[2]PCs e Impresoras'!$E$76:$E$105,D19,'[2]PCs e Impresoras'!$F$76:$F$105,"PBA*")+COUNTIFS('[1]PCs e Impresoras'!$E$85:$E$113,D19,'[1]PCs e Impresoras'!$F$85:$F$113,"PBA*")</f>
        <v>#VALUE!</v>
      </c>
      <c r="J19" s="11" t="e">
        <f>COUNTIFS('[13]PCs e Impresoras'!$E$26:$E$29,D19,'[13]PCs e Impresoras'!$F$26:$F$29,"PVL*")+COUNTIFS('[12]PCs e Impresoras'!$E$49:$E$61,D19,'[12]PCs e Impresoras'!$F$49:$F$61,"PVL*")+COUNTIFS('[11]PCs e Impresoras'!$E$95:$E$125,D19,'[11]PCs e Impresoras'!$F$95:$F$125,"PVL*")+COUNTIFS('[10]PCs e Impresoras'!$E$83:$E$104,D19,'[10]PCs e Impresoras'!$F$83:$F$104,"PVL*")+COUNTIFS('[9]PCs e Impresoras'!$E$61:$E$64,D19,'[9]PCs e Impresoras'!$F$61:$F$64,"PVL*")+COUNTIFS('[8]PCs e Impresoras'!$E$194:$E$258,D19,'[8]PCs e Impresoras'!$F$194:$F$258,"PVL*")+COUNTIFS('[7]PCs e Impresoras'!$E$244:$E$313,D19,'[7]PCs e Impresoras'!$F$244:$F$313,"PVL*")+COUNTIFS('[6]PCs e Impresoras'!$E$91:$E$105,D19,'[6]PCs e Impresoras'!$F$91:$F$105,"PVL*")+COUNTIFS('[5]PCs e Impresoras'!$E$126:$E$190,D19,'[5]PCs e Impresoras'!$F$126:$F$190,"PVL*")+COUNTIFS('[4]PCs e Impresoras'!$E$144:$E$175,D19,'[4]PCs e Impresoras'!$F$144:$F$175,"PVL*")+COUNTIFS('[3]PCs e Impresoras'!$E$194:$E$275,D19,'[3]PCs e Impresoras'!$F$194:$F$275,"PVL*")+COUNTIFS('[2]PCs e Impresoras'!$E$76:$E$105,D19,'[2]PCs e Impresoras'!$F$76:$F$105,"PVL*")+COUNTIFS('[1]PCs e Impresoras'!$E$85:$E$113,D19,'[1]PCs e Impresoras'!$F$85:$F$113,"PVL*")</f>
        <v>#VALUE!</v>
      </c>
      <c r="K19" s="11" t="e">
        <f>COUNTIFS('[13]PCs e Impresoras'!$E$26:$E$29,D19,'[13]PCs e Impresoras'!$F$26:$F$29,"PBQ*")+COUNTIFS('[12]PCs e Impresoras'!$E$49:$E$61,D19,'[12]PCs e Impresoras'!$F$49:$F$61,"PBQ*")+COUNTIFS('[11]PCs e Impresoras'!$E$95:$E$125,D19,'[11]PCs e Impresoras'!$F$95:$F$125,"PBQ*")+COUNTIFS('[10]PCs e Impresoras'!$E$83:$E$104,D19,'[10]PCs e Impresoras'!$F$83:$F$104,"PBQ*")+COUNTIFS('[9]PCs e Impresoras'!$E$61:$E$64,D19,'[9]PCs e Impresoras'!$F$61:$F$64,"PBQ*")+COUNTIFS('[8]PCs e Impresoras'!$E$194:$E$258,D19,'[8]PCs e Impresoras'!$F$194:$F$258,"PBQ*")+COUNTIFS('[7]PCs e Impresoras'!$E$244:$E$313,D19,'[7]PCs e Impresoras'!$F$244:$F$313,"PBQ*")+COUNTIFS('[6]PCs e Impresoras'!$E$91:$E$105,D19,'[6]PCs e Impresoras'!$F$91:$F$105,"PBQ*")+COUNTIFS('[5]PCs e Impresoras'!$E$126:$E$190,D19,'[5]PCs e Impresoras'!$F$126:$F$190,"PBQ*")+COUNTIFS('[4]PCs e Impresoras'!$E$144:$E$175,D19,'[4]PCs e Impresoras'!$F$144:$F$175,"PBQ*")+COUNTIFS('[3]PCs e Impresoras'!$E$194:$E$275,D19,'[3]PCs e Impresoras'!$F$194:$F$275,"PBQ*")+COUNTIFS('[2]PCs e Impresoras'!$E$76:$E$105,D19,'[2]PCs e Impresoras'!$F$76:$F$105,"PBQ*")+COUNTIFS('[1]PCs e Impresoras'!$E$85:$E$113,D19,'[1]PCs e Impresoras'!$F$85:$F$113,"PBQ*")</f>
        <v>#VALUE!</v>
      </c>
      <c r="L19" s="11" t="e">
        <f>COUNTIFS('[13]PCs e Impresoras'!$E$26:$E$29,D19,'[13]PCs e Impresoras'!$F$26:$F$29,"PMB*")+COUNTIFS('[12]PCs e Impresoras'!$E$49:$E$61,D19,'[12]PCs e Impresoras'!$F$49:$F$61,"PMB*")+COUNTIFS('[11]PCs e Impresoras'!$E$95:$E$125,D19,'[11]PCs e Impresoras'!$F$95:$F$125,"PMB*")+COUNTIFS('[10]PCs e Impresoras'!$E$83:$E$104,D19,'[10]PCs e Impresoras'!$F$83:$F$104,"PMB*")+COUNTIFS('[9]PCs e Impresoras'!$E$61:$E$64,D19,'[9]PCs e Impresoras'!$F$61:$F$64,"PMB*")+COUNTIFS('[8]PCs e Impresoras'!$E$194:$E$258,D19,'[8]PCs e Impresoras'!$F$194:$F$258,"PMB*")+COUNTIFS('[7]PCs e Impresoras'!$E$244:$E$313,D19,'[7]PCs e Impresoras'!$F$244:$F$313,"PMB*")+COUNTIFS('[6]PCs e Impresoras'!$E$91:$E$105,D19,'[6]PCs e Impresoras'!$F$91:$F$105,"PMB*")+COUNTIFS('[5]PCs e Impresoras'!$E$126:$E$190,D19,'[5]PCs e Impresoras'!$F$126:$F$190,"PMB*")+COUNTIFS('[4]PCs e Impresoras'!$E$144:$E$175,D19,'[4]PCs e Impresoras'!$F$144:$F$175,"PMB*")+COUNTIFS('[3]PCs e Impresoras'!$E$194:$E$275,D19,'[3]PCs e Impresoras'!$F$194:$F$275,"PMB*")+COUNTIFS('[2]PCs e Impresoras'!$E$76:$E$105,D19,'[2]PCs e Impresoras'!$F$76:$F$105,"PMB*")+COUNTIFS('[1]PCs e Impresoras'!$E$85:$E$113,D19,'[1]PCs e Impresoras'!$F$85:$F$113,"PMB*")</f>
        <v>#VALUE!</v>
      </c>
      <c r="M19" s="11" t="e">
        <f>COUNTIFS('[13]PCs e Impresoras'!$E$26:$E$29,D19,'[13]PCs e Impresoras'!$F$26:$F$29,"PBJ*")+COUNTIFS('[12]PCs e Impresoras'!$E$49:$E$61,D19,'[12]PCs e Impresoras'!$F$49:$F$61,"PBJ*")+COUNTIFS('[11]PCs e Impresoras'!$E$95:$E$125,D19,'[11]PCs e Impresoras'!$F$95:$F$125,"PBJ*")+COUNTIFS('[10]PCs e Impresoras'!$E$83:$E$104,D19,'[10]PCs e Impresoras'!$F$83:$F$104,"PBJ*")+COUNTIFS('[9]PCs e Impresoras'!$E$61:$E$64,D19,'[9]PCs e Impresoras'!$F$61:$F$64,"PBJ*")+COUNTIFS('[8]PCs e Impresoras'!$E$194:$E$258,D19,'[8]PCs e Impresoras'!$F$194:$F$258,"PBJ*")+COUNTIFS('[7]PCs e Impresoras'!$E$244:$E$313,D19,'[7]PCs e Impresoras'!$F$244:$F$313,"PBJ*")+COUNTIFS('[6]PCs e Impresoras'!$E$91:$E$105,D19,'[6]PCs e Impresoras'!$F$91:$F$105,"PBJ*")+COUNTIFS('[5]PCs e Impresoras'!$E$126:$E$190,D19,'[5]PCs e Impresoras'!$F$126:$F$190,"PBJ*")+COUNTIFS('[4]PCs e Impresoras'!$E$144:$E$175,D19,'[4]PCs e Impresoras'!$F$144:$F$175,"PBJ*")+COUNTIFS('[3]PCs e Impresoras'!$E$194:$E$275,D19,'[3]PCs e Impresoras'!$F$194:$F$275,"PBJ*")+COUNTIFS('[2]PCs e Impresoras'!$E$76:$E$105,D19,'[2]PCs e Impresoras'!$F$76:$F$105,"PBJ*")+COUNTIFS('[1]PCs e Impresoras'!$E$85:$E$113,D19,'[1]PCs e Impresoras'!$F$85:$F$113,"PBJ*")</f>
        <v>#VALUE!</v>
      </c>
      <c r="N19" s="11" t="e">
        <f>COUNTIFS('[13]PCs e Impresoras'!$E$26:$E$29,D19,'[13]PCs e Impresoras'!$F$26:$F$29,"PCL*")+COUNTIFS('[12]PCs e Impresoras'!$E$49:$E$61,D19,'[12]PCs e Impresoras'!$F$49:$F$61,"PCL*")+COUNTIFS('[11]PCs e Impresoras'!$E$95:$E$125,D19,'[11]PCs e Impresoras'!$F$95:$F$125,"PCL*")+COUNTIFS('[10]PCs e Impresoras'!$E$83:$E$104,D19,'[10]PCs e Impresoras'!$F$83:$F$104,"PCL*")+COUNTIFS('[9]PCs e Impresoras'!$E$61:$E$64,D19,'[9]PCs e Impresoras'!$F$61:$F$64,"PCL*")+COUNTIFS('[8]PCs e Impresoras'!$E$194:$E$258,D19,'[8]PCs e Impresoras'!$F$194:$F$258,"PCL*")+COUNTIFS('[7]PCs e Impresoras'!$E$244:$E$313,D19,'[7]PCs e Impresoras'!$F$244:$F$313,"PCL*")+COUNTIFS('[6]PCs e Impresoras'!$E$91:$E$105,D19,'[6]PCs e Impresoras'!$F$91:$F$105,"PCL*")+COUNTIFS('[5]PCs e Impresoras'!$E$126:$E$190,D19,'[5]PCs e Impresoras'!$F$126:$F$190,"PCL*")+COUNTIFS('[4]PCs e Impresoras'!$E$144:$E$175,D19,'[4]PCs e Impresoras'!$F$144:$F$175,"PCL*")+COUNTIFS('[3]PCs e Impresoras'!$E$194:$E$275,D19,'[3]PCs e Impresoras'!$F$194:$F$275,"PCL*")+COUNTIFS('[2]PCs e Impresoras'!$E$76:$E$105,D19,'[2]PCs e Impresoras'!$F$76:$F$105,"PCL*")+COUNTIFS('[1]PCs e Impresoras'!$E$85:$E$113,D19,'[1]PCs e Impresoras'!$F$85:$F$113,"PCL*")</f>
        <v>#VALUE!</v>
      </c>
      <c r="O19" s="11" t="e">
        <f>COUNTIFS('[13]PCs e Impresoras'!$E$26:$E$29,D19,'[13]PCs e Impresoras'!$F$26:$F$29,"PQB*")+COUNTIFS('[12]PCs e Impresoras'!$E$49:$E$61,D19,'[12]PCs e Impresoras'!$F$49:$F$61,"PQB*")+COUNTIFS('[11]PCs e Impresoras'!$E$95:$E$125,D19,'[11]PCs e Impresoras'!$F$95:$F$125,"PQB*")+COUNTIFS('[10]PCs e Impresoras'!$E$83:$E$104,D19,'[10]PCs e Impresoras'!$F$83:$F$104,"PQB*")+COUNTIFS('[9]PCs e Impresoras'!$E$61:$E$64,D19,'[9]PCs e Impresoras'!$F$61:$F$64,"PQB*")+COUNTIFS('[8]PCs e Impresoras'!$E$194:$E$258,D19,'[8]PCs e Impresoras'!$F$194:$F$258,"PQB*")+COUNTIFS('[7]PCs e Impresoras'!$E$244:$E$313,D19,'[7]PCs e Impresoras'!$F$244:$F$313,"PQB*")+COUNTIFS('[6]PCs e Impresoras'!$E$91:$E$105,D19,'[6]PCs e Impresoras'!$F$91:$F$105,"PQB*")+COUNTIFS('[5]PCs e Impresoras'!$E$126:$E$190,D19,'[5]PCs e Impresoras'!$F$126:$F$190,"PQB*")+COUNTIFS('[4]PCs e Impresoras'!$E$144:$E$175,D19,'[4]PCs e Impresoras'!$F$144:$F$175,"PQB*")+COUNTIFS('[3]PCs e Impresoras'!$E$194:$E$275,D19,'[3]PCs e Impresoras'!$F$194:$F$275,"PQB*")+COUNTIFS('[2]PCs e Impresoras'!$E$76:$E$105,D19,'[2]PCs e Impresoras'!$F$76:$F$105,"PQB*")+COUNTIFS('[1]PCs e Impresoras'!$E$85:$E$113,D19,'[1]PCs e Impresoras'!$F$85:$F$113,"PQB*")</f>
        <v>#VALUE!</v>
      </c>
      <c r="P19" s="11" t="e">
        <f>COUNTIFS('[13]PCs e Impresoras'!$E$26:$E$29,D19,'[13]PCs e Impresoras'!$F$26:$F$29,"PPO*")+COUNTIFS('[12]PCs e Impresoras'!$E$49:$E$61,D19,'[12]PCs e Impresoras'!$F$49:$F$61,"PPO*")+COUNTIFS('[11]PCs e Impresoras'!$E$95:$E$125,D19,'[11]PCs e Impresoras'!$F$95:$F$125,"PPO*")+COUNTIFS('[10]PCs e Impresoras'!$E$83:$E$104,D19,'[10]PCs e Impresoras'!$F$83:$F$104,"PPO*")+COUNTIFS('[9]PCs e Impresoras'!$E$61:$E$64,D19,'[9]PCs e Impresoras'!$F$61:$F$64,"PPO*")+COUNTIFS('[8]PCs e Impresoras'!$E$194:$E$258,D19,'[8]PCs e Impresoras'!$F$194:$F$258,"PPO*")+COUNTIFS('[7]PCs e Impresoras'!$E$244:$E$313,D19,'[7]PCs e Impresoras'!$F$244:$F$313,"PPO*")+COUNTIFS('[6]PCs e Impresoras'!$E$91:$E$105,D19,'[6]PCs e Impresoras'!$F$91:$F$105,"PPO*")+COUNTIFS('[5]PCs e Impresoras'!$E$126:$E$190,D19,'[5]PCs e Impresoras'!$F$126:$F$190,"PPO*")+COUNTIFS('[4]PCs e Impresoras'!$E$144:$E$175,D19,'[4]PCs e Impresoras'!$F$144:$F$175,"PPO*")+COUNTIFS('[3]PCs e Impresoras'!$E$194:$E$275,D19,'[3]PCs e Impresoras'!$F$194:$F$275,"PPO*")+COUNTIFS('[2]PCs e Impresoras'!$E$76:$E$105,D19,'[2]PCs e Impresoras'!$F$76:$F$105,"PPO*")+COUNTIFS('[1]PCs e Impresoras'!$E$85:$E$113,D19,'[1]PCs e Impresoras'!$F$85:$F$113,"PPO*")</f>
        <v>#VALUE!</v>
      </c>
      <c r="Q19" s="11" t="e">
        <f>COUNTIFS('[13]PCs e Impresoras'!$E$26:$E$29,D19,'[13]PCs e Impresoras'!$F$26:$F$29,"PTJ*")+COUNTIFS('[12]PCs e Impresoras'!$E$49:$E$61,D19,'[12]PCs e Impresoras'!$F$49:$F$61,"PTJ*")+COUNTIFS('[11]PCs e Impresoras'!$E$95:$E$125,D19,'[11]PCs e Impresoras'!$F$95:$F$125,"PTJ*")+COUNTIFS('[10]PCs e Impresoras'!$E$83:$E$104,D19,'[10]PCs e Impresoras'!$F$83:$F$104,"PTJ*")+COUNTIFS('[9]PCs e Impresoras'!$E$61:$E$64,D19,'[9]PCs e Impresoras'!$F$61:$F$64,"PTJ*")+COUNTIFS('[8]PCs e Impresoras'!$E$194:$E$258,D19,'[8]PCs e Impresoras'!$F$194:$F$258,"PTJ*")+COUNTIFS('[7]PCs e Impresoras'!$E$244:$E$313,D19,'[7]PCs e Impresoras'!$F$244:$F$313,"PTJ*")+COUNTIFS('[6]PCs e Impresoras'!$E$91:$E$105,D19,'[6]PCs e Impresoras'!$F$91:$F$105,"PTJ*")+COUNTIFS('[5]PCs e Impresoras'!$E$126:$E$190,D19,'[5]PCs e Impresoras'!$F$126:$F$190,"PTJ*")+COUNTIFS('[4]PCs e Impresoras'!$E$144:$E$175,D19,'[4]PCs e Impresoras'!$F$144:$F$175,"PTJ*")+COUNTIFS('[3]PCs e Impresoras'!$E$194:$E$275,D19,'[3]PCs e Impresoras'!$F$194:$F$275,"PTJ*")+COUNTIFS('[2]PCs e Impresoras'!$E$76:$E$105,D19,'[2]PCs e Impresoras'!$F$76:$F$105,"PTJ*")+COUNTIFS('[1]PCs e Impresoras'!$E$85:$E$113,D19,'[1]PCs e Impresoras'!$F$85:$F$113,"PTJ*")</f>
        <v>#VALUE!</v>
      </c>
      <c r="R19" s="11" t="e">
        <f>COUNTIFS('[13]PCs e Impresoras'!$E$26:$E$29,D19,'[13]PCs e Impresoras'!$F$26:$F$29,"PBO*")+COUNTIFS('[12]PCs e Impresoras'!$E$49:$E$61,D19,'[12]PCs e Impresoras'!$F$49:$F$61,"PBO*")+COUNTIFS('[11]PCs e Impresoras'!$E$95:$E$125,D19,'[11]PCs e Impresoras'!$F$95:$F$125,"PBO*")+COUNTIFS('[10]PCs e Impresoras'!$E$83:$E$104,D19,'[10]PCs e Impresoras'!$F$83:$F$104,"PBO*")+COUNTIFS('[9]PCs e Impresoras'!$E$61:$E$64,D19,'[9]PCs e Impresoras'!$F$61:$F$64,"PBO*")+COUNTIFS('[8]PCs e Impresoras'!$E$194:$E$258,D19,'[8]PCs e Impresoras'!$F$194:$F$258,"PBO*")+COUNTIFS('[7]PCs e Impresoras'!$E$244:$E$313,D19,'[7]PCs e Impresoras'!$F$244:$F$313,"PBO*")+COUNTIFS('[6]PCs e Impresoras'!$E$91:$E$105,D19,'[6]PCs e Impresoras'!$F$91:$F$105,"PBO*")+COUNTIFS('[5]PCs e Impresoras'!$E$126:$E$190,D19,'[5]PCs e Impresoras'!$F$126:$F$190,"PBO*")+COUNTIFS('[4]PCs e Impresoras'!$E$144:$E$175,D19,'[4]PCs e Impresoras'!$F$144:$F$175,"PBO*")+COUNTIFS('[3]PCs e Impresoras'!$E$194:$E$275,D19,'[3]PCs e Impresoras'!$F$194:$F$275,"PBO*")+COUNTIFS('[2]PCs e Impresoras'!$E$76:$E$105,D19,'[2]PCs e Impresoras'!$F$76:$F$105,"PBO*")+COUNTIFS('[1]PCs e Impresoras'!$E$85:$E$113,D19,'[1]PCs e Impresoras'!$F$85:$F$113,"PBO*")</f>
        <v>#VALUE!</v>
      </c>
      <c r="S19" s="11" t="e">
        <f>COUNTIFS('[13]PCs e Impresoras'!$E$26:$E$29,D19,'[13]PCs e Impresoras'!$F$26:$F$29,"PSC*")+COUNTIFS('[12]PCs e Impresoras'!$E$49:$E$61,D19,'[12]PCs e Impresoras'!$F$49:$F$61,"PSC*")+COUNTIFS('[11]PCs e Impresoras'!$E$95:$E$125,D19,'[11]PCs e Impresoras'!$F$95:$F$125,"PSC*")+COUNTIFS('[10]PCs e Impresoras'!$E$83:$E$104,D19,'[10]PCs e Impresoras'!$F$83:$F$104,"PSC*")+COUNTIFS('[9]PCs e Impresoras'!$E$61:$E$64,D19,'[9]PCs e Impresoras'!$F$61:$F$64,"PSC*")+COUNTIFS('[8]PCs e Impresoras'!$E$194:$E$258,D19,'[8]PCs e Impresoras'!$F$194:$F$258,"PSC*")+COUNTIFS('[7]PCs e Impresoras'!$E$244:$E$313,D19,'[7]PCs e Impresoras'!$F$244:$F$313,"PSC*")+COUNTIFS('[6]PCs e Impresoras'!$E$91:$E$105,D19,'[6]PCs e Impresoras'!$F$91:$F$105,"PSC*")+COUNTIFS('[5]PCs e Impresoras'!$E$126:$E$190,D19,'[5]PCs e Impresoras'!$F$126:$F$190,"PSC*")+COUNTIFS('[4]PCs e Impresoras'!$E$144:$E$175,D19,'[4]PCs e Impresoras'!$F$144:$F$175,"PSC*")+COUNTIFS('[3]PCs e Impresoras'!$E$194:$E$275,D19,'[3]PCs e Impresoras'!$F$194:$F$275,"PSC*")+COUNTIFS('[2]PCs e Impresoras'!$E$76:$E$105,D19,'[2]PCs e Impresoras'!$F$76:$F$105,"PSC*")+COUNTIFS('[1]PCs e Impresoras'!$E$85:$E$113,D19,'[1]PCs e Impresoras'!$F$85:$F$113,"PSC*")</f>
        <v>#VALUE!</v>
      </c>
      <c r="T19" s="21" t="e">
        <f t="shared" si="4"/>
        <v>#VALUE!</v>
      </c>
      <c r="U19" s="32" t="e">
        <f t="shared" ref="U19" si="8">T19/$T$5</f>
        <v>#VALUE!</v>
      </c>
    </row>
    <row r="20" spans="1:21" ht="15.75" x14ac:dyDescent="0.25">
      <c r="B20" s="73" t="s">
        <v>52</v>
      </c>
      <c r="C20" s="73" t="s">
        <v>48</v>
      </c>
      <c r="D20" s="73" t="s">
        <v>73</v>
      </c>
      <c r="E20" s="11" t="e">
        <f>COUNTIFS('[13]PCs e Impresoras'!$E$26:$E$29,D20,'[13]PCs e Impresoras'!$F$26:$F$29,"PCG*")+COUNTIFS('[12]PCs e Impresoras'!$E$49:$E$61,D20,'[12]PCs e Impresoras'!$F$49:$F$61,"PCG*")+COUNTIFS('[11]PCs e Impresoras'!$E$95:$E$125,D20,'[11]PCs e Impresoras'!$F$95:$F$125,"PCG*")+COUNTIFS('[10]PCs e Impresoras'!$E$83:$E$104,D20,'[10]PCs e Impresoras'!$F$83:$F$104,"PCG*")+COUNTIFS('[9]PCs e Impresoras'!$E$61:$E$64,D20,'[9]PCs e Impresoras'!$F$61:$F$64,"PCG*")+COUNTIFS('[8]PCs e Impresoras'!$E$194:$E$258,D20,'[8]PCs e Impresoras'!$F$194:$F$258,"PCG*")+COUNTIFS('[7]PCs e Impresoras'!$E$244:$E$313,D20,'[7]PCs e Impresoras'!$F$244:$F$313,"PCG*")+COUNTIFS('[6]PCs e Impresoras'!$E$91:$E$105,D20,'[6]PCs e Impresoras'!$F$91:$F$105,"PCG*")+COUNTIFS('[5]PCs e Impresoras'!$E$126:$E$190,D20,'[5]PCs e Impresoras'!$F$126:$F$190,"PCG*")+COUNTIFS('[4]PCs e Impresoras'!$E$144:$E$175,D20,'[4]PCs e Impresoras'!$F$144:$F$175,"PCG*")+COUNTIFS('[3]PCs e Impresoras'!$E$194:$E$275,D20,'[3]PCs e Impresoras'!$F$194:$F$275,"PCG*")+COUNTIFS('[2]PCs e Impresoras'!$E$76:$E$105,D20,'[2]PCs e Impresoras'!$F$76:$F$105,"PCG*")+COUNTIFS('[1]PCs e Impresoras'!$E$85:$E$113,D20,'[1]PCs e Impresoras'!$F$85:$F$113,"PCG*")</f>
        <v>#VALUE!</v>
      </c>
      <c r="F20" s="11" t="e">
        <f>COUNTIFS('[13]PCs e Impresoras'!$E$26:$E$29,D20,'[13]PCs e Impresoras'!$F$26:$F$29,"PCS*")+COUNTIFS('[12]PCs e Impresoras'!$E$49:$E$61,D20,'[12]PCs e Impresoras'!$F$49:$F$61,"PCS*")+COUNTIFS('[11]PCs e Impresoras'!$E$95:$E$125,D20,'[11]PCs e Impresoras'!$F$95:$F$125,"PCS*")+COUNTIFS('[10]PCs e Impresoras'!$E$83:$E$104,D20,'[10]PCs e Impresoras'!$F$83:$F$104,"PCS*")+COUNTIFS('[9]PCs e Impresoras'!$E$61:$E$64,D20,'[9]PCs e Impresoras'!$F$61:$F$64,"PCS*")+COUNTIFS('[8]PCs e Impresoras'!$E$194:$E$258,D20,'[8]PCs e Impresoras'!$F$194:$F$258,"PCS*")+COUNTIFS('[7]PCs e Impresoras'!$E$244:$E$313,D20,'[7]PCs e Impresoras'!$F$244:$F$313,"PCS*")+COUNTIFS('[6]PCs e Impresoras'!$E$91:$E$105,D20,'[6]PCs e Impresoras'!$F$91:$F$105,"PCS*")+COUNTIFS('[5]PCs e Impresoras'!$E$126:$E$190,D20,'[5]PCs e Impresoras'!$F$126:$F$190,"PCS*")+COUNTIFS('[4]PCs e Impresoras'!$E$144:$E$175,D20,'[4]PCs e Impresoras'!$F$144:$F$175,"PCS*")+COUNTIFS('[3]PCs e Impresoras'!$E$194:$E$275,D20,'[3]PCs e Impresoras'!$F$194:$F$275,"PCS*")+COUNTIFS('[2]PCs e Impresoras'!$E$76:$E$105,D20,'[2]PCs e Impresoras'!$F$76:$F$105,"PCS*")+COUNTIFS('[1]PCs e Impresoras'!$E$85:$E$113,D20,'[1]PCs e Impresoras'!$F$85:$F$113,"PCS*")</f>
        <v>#VALUE!</v>
      </c>
      <c r="G20" s="11" t="e">
        <f>COUNTIFS('[13]PCs e Impresoras'!$E$26:$E$29,D20,'[13]PCs e Impresoras'!$F$26:$F$29,"PMT*")+COUNTIFS('[12]PCs e Impresoras'!$E$49:$E$61,D20,'[12]PCs e Impresoras'!$F$49:$F$61,"PMT*")+COUNTIFS('[11]PCs e Impresoras'!$E$95:$E$125,D20,'[11]PCs e Impresoras'!$F$95:$F$125,"PMT*")+COUNTIFS('[10]PCs e Impresoras'!$E$83:$E$104,D20,'[10]PCs e Impresoras'!$F$83:$F$104,"PMT*")+COUNTIFS('[9]PCs e Impresoras'!$E$61:$E$64,D20,'[9]PCs e Impresoras'!$F$61:$F$64,"PMT*")+COUNTIFS('[8]PCs e Impresoras'!$E$194:$E$258,D20,'[8]PCs e Impresoras'!$F$194:$F$258,"PMT*")+COUNTIFS('[7]PCs e Impresoras'!$E$244:$E$313,D20,'[7]PCs e Impresoras'!$F$244:$F$313,"PMT*")+COUNTIFS('[6]PCs e Impresoras'!$E$91:$E$105,D20,'[6]PCs e Impresoras'!$F$91:$F$105,"PMT*")+COUNTIFS('[5]PCs e Impresoras'!$E$126:$E$190,D20,'[5]PCs e Impresoras'!$F$126:$F$190,"PMT*")+COUNTIFS('[4]PCs e Impresoras'!$E$144:$E$175,D20,'[4]PCs e Impresoras'!$F$144:$F$175,"PMT*")+COUNTIFS('[3]PCs e Impresoras'!$E$194:$E$275,D20,'[3]PCs e Impresoras'!$F$194:$F$275,"PMT*")+COUNTIFS('[2]PCs e Impresoras'!$E$76:$E$105,D20,'[2]PCs e Impresoras'!$F$76:$F$105,"PMT*")+COUNTIFS('[1]PCs e Impresoras'!$E$85:$E$113,D20,'[1]PCs e Impresoras'!$F$85:$F$113,"PMT*")</f>
        <v>#VALUE!</v>
      </c>
      <c r="H20" s="11" t="e">
        <f>COUNTIFS('[13]PCs e Impresoras'!$E$26:$E$29,D20,'[13]PCs e Impresoras'!$F$26:$F$29,"PCB*")+COUNTIFS('[12]PCs e Impresoras'!$E$49:$E$61,D20,'[12]PCs e Impresoras'!$F$49:$F$61,"PCB*")+COUNTIFS('[11]PCs e Impresoras'!$E$95:$E$125,D20,'[11]PCs e Impresoras'!$F$95:$F$125,"PCB*")+COUNTIFS('[10]PCs e Impresoras'!$E$83:$E$104,D20,'[10]PCs e Impresoras'!$F$83:$F$104,"PCB*")+COUNTIFS('[9]PCs e Impresoras'!$E$61:$E$64,D20,'[9]PCs e Impresoras'!$F$61:$F$64,"PCB*")+COUNTIFS('[8]PCs e Impresoras'!$E$194:$E$258,D20,'[8]PCs e Impresoras'!$F$194:$F$258,"PCB*")+COUNTIFS('[7]PCs e Impresoras'!$E$244:$E$313,D20,'[7]PCs e Impresoras'!$F$244:$F$313,"PCB*")+COUNTIFS('[6]PCs e Impresoras'!$E$91:$E$105,D20,'[6]PCs e Impresoras'!$F$91:$F$105,"PCB*")+COUNTIFS('[5]PCs e Impresoras'!$E$126:$E$190,D20,'[5]PCs e Impresoras'!$F$126:$F$190,"PCB*")+COUNTIFS('[4]PCs e Impresoras'!$E$144:$E$175,D20,'[4]PCs e Impresoras'!$F$144:$F$175,"PCB*")+COUNTIFS('[3]PCs e Impresoras'!$E$194:$E$275,D20,'[3]PCs e Impresoras'!$F$194:$F$275,"PCB*")+COUNTIFS('[2]PCs e Impresoras'!$E$76:$E$105,D20,'[2]PCs e Impresoras'!$F$76:$F$105,"PCB*")+COUNTIFS('[1]PCs e Impresoras'!$E$85:$E$113,D20,'[1]PCs e Impresoras'!$F$85:$F$113,"PCB*")</f>
        <v>#VALUE!</v>
      </c>
      <c r="I20" s="11" t="e">
        <f>COUNTIFS('[13]PCs e Impresoras'!$E$26:$E$29,D20,'[13]PCs e Impresoras'!$F$26:$F$29,"PBA*")+COUNTIFS('[12]PCs e Impresoras'!$E$49:$E$61,D20,'[12]PCs e Impresoras'!$F$49:$F$61,"PBA*")+COUNTIFS('[11]PCs e Impresoras'!$E$95:$E$125,D20,'[11]PCs e Impresoras'!$F$95:$F$125,"PBA*")+COUNTIFS('[10]PCs e Impresoras'!$E$83:$E$104,D20,'[10]PCs e Impresoras'!$F$83:$F$104,"PBA*")+COUNTIFS('[9]PCs e Impresoras'!$E$61:$E$64,D20,'[9]PCs e Impresoras'!$F$61:$F$64,"PBA*")+COUNTIFS('[8]PCs e Impresoras'!$E$194:$E$258,D20,'[8]PCs e Impresoras'!$F$194:$F$258,"PBA*")+COUNTIFS('[7]PCs e Impresoras'!$E$244:$E$313,D20,'[7]PCs e Impresoras'!$F$244:$F$313,"PBA*")+COUNTIFS('[6]PCs e Impresoras'!$E$91:$E$105,D20,'[6]PCs e Impresoras'!$F$91:$F$105,"PBA*")+COUNTIFS('[5]PCs e Impresoras'!$E$126:$E$190,D20,'[5]PCs e Impresoras'!$F$126:$F$190,"PBA*")+COUNTIFS('[4]PCs e Impresoras'!$E$144:$E$175,D20,'[4]PCs e Impresoras'!$F$144:$F$175,"PBA*")+COUNTIFS('[3]PCs e Impresoras'!$E$194:$E$275,D20,'[3]PCs e Impresoras'!$F$194:$F$275,"PBA*")+COUNTIFS('[2]PCs e Impresoras'!$E$76:$E$105,D20,'[2]PCs e Impresoras'!$F$76:$F$105,"PBA*")+COUNTIFS('[1]PCs e Impresoras'!$E$85:$E$113,D20,'[1]PCs e Impresoras'!$F$85:$F$113,"PBA*")</f>
        <v>#VALUE!</v>
      </c>
      <c r="J20" s="11" t="e">
        <f>COUNTIFS('[13]PCs e Impresoras'!$E$26:$E$29,D20,'[13]PCs e Impresoras'!$F$26:$F$29,"PVL*")+COUNTIFS('[12]PCs e Impresoras'!$E$49:$E$61,D20,'[12]PCs e Impresoras'!$F$49:$F$61,"PVL*")+COUNTIFS('[11]PCs e Impresoras'!$E$95:$E$125,D20,'[11]PCs e Impresoras'!$F$95:$F$125,"PVL*")+COUNTIFS('[10]PCs e Impresoras'!$E$83:$E$104,D20,'[10]PCs e Impresoras'!$F$83:$F$104,"PVL*")+COUNTIFS('[9]PCs e Impresoras'!$E$61:$E$64,D20,'[9]PCs e Impresoras'!$F$61:$F$64,"PVL*")+COUNTIFS('[8]PCs e Impresoras'!$E$194:$E$258,D20,'[8]PCs e Impresoras'!$F$194:$F$258,"PVL*")+COUNTIFS('[7]PCs e Impresoras'!$E$244:$E$313,D20,'[7]PCs e Impresoras'!$F$244:$F$313,"PVL*")+COUNTIFS('[6]PCs e Impresoras'!$E$91:$E$105,D20,'[6]PCs e Impresoras'!$F$91:$F$105,"PVL*")+COUNTIFS('[5]PCs e Impresoras'!$E$126:$E$190,D20,'[5]PCs e Impresoras'!$F$126:$F$190,"PVL*")+COUNTIFS('[4]PCs e Impresoras'!$E$144:$E$175,D20,'[4]PCs e Impresoras'!$F$144:$F$175,"PVL*")+COUNTIFS('[3]PCs e Impresoras'!$E$194:$E$275,D20,'[3]PCs e Impresoras'!$F$194:$F$275,"PVL*")+COUNTIFS('[2]PCs e Impresoras'!$E$76:$E$105,D20,'[2]PCs e Impresoras'!$F$76:$F$105,"PVL*")+COUNTIFS('[1]PCs e Impresoras'!$E$85:$E$113,D20,'[1]PCs e Impresoras'!$F$85:$F$113,"PVL*")</f>
        <v>#VALUE!</v>
      </c>
      <c r="K20" s="11" t="e">
        <f>COUNTIFS('[13]PCs e Impresoras'!$E$26:$E$29,D20,'[13]PCs e Impresoras'!$F$26:$F$29,"PBQ*")+COUNTIFS('[12]PCs e Impresoras'!$E$49:$E$61,D20,'[12]PCs e Impresoras'!$F$49:$F$61,"PBQ*")+COUNTIFS('[11]PCs e Impresoras'!$E$95:$E$125,D20,'[11]PCs e Impresoras'!$F$95:$F$125,"PBQ*")+COUNTIFS('[10]PCs e Impresoras'!$E$83:$E$104,D20,'[10]PCs e Impresoras'!$F$83:$F$104,"PBQ*")+COUNTIFS('[9]PCs e Impresoras'!$E$61:$E$64,D20,'[9]PCs e Impresoras'!$F$61:$F$64,"PBQ*")+COUNTIFS('[8]PCs e Impresoras'!$E$194:$E$258,D20,'[8]PCs e Impresoras'!$F$194:$F$258,"PBQ*")+COUNTIFS('[7]PCs e Impresoras'!$E$244:$E$313,D20,'[7]PCs e Impresoras'!$F$244:$F$313,"PBQ*")+COUNTIFS('[6]PCs e Impresoras'!$E$91:$E$105,D20,'[6]PCs e Impresoras'!$F$91:$F$105,"PBQ*")+COUNTIFS('[5]PCs e Impresoras'!$E$126:$E$190,D20,'[5]PCs e Impresoras'!$F$126:$F$190,"PBQ*")+COUNTIFS('[4]PCs e Impresoras'!$E$144:$E$175,D20,'[4]PCs e Impresoras'!$F$144:$F$175,"PBQ*")+COUNTIFS('[3]PCs e Impresoras'!$E$194:$E$275,D20,'[3]PCs e Impresoras'!$F$194:$F$275,"PBQ*")+COUNTIFS('[2]PCs e Impresoras'!$E$76:$E$105,D20,'[2]PCs e Impresoras'!$F$76:$F$105,"PBQ*")+COUNTIFS('[1]PCs e Impresoras'!$E$85:$E$113,D20,'[1]PCs e Impresoras'!$F$85:$F$113,"PBQ*")</f>
        <v>#VALUE!</v>
      </c>
      <c r="L20" s="11" t="e">
        <f>COUNTIFS('[13]PCs e Impresoras'!$E$26:$E$29,D20,'[13]PCs e Impresoras'!$F$26:$F$29,"PMB*")+COUNTIFS('[12]PCs e Impresoras'!$E$49:$E$61,D20,'[12]PCs e Impresoras'!$F$49:$F$61,"PMB*")+COUNTIFS('[11]PCs e Impresoras'!$E$95:$E$125,D20,'[11]PCs e Impresoras'!$F$95:$F$125,"PMB*")+COUNTIFS('[10]PCs e Impresoras'!$E$83:$E$104,D20,'[10]PCs e Impresoras'!$F$83:$F$104,"PMB*")+COUNTIFS('[9]PCs e Impresoras'!$E$61:$E$64,D20,'[9]PCs e Impresoras'!$F$61:$F$64,"PMB*")+COUNTIFS('[8]PCs e Impresoras'!$E$194:$E$258,D20,'[8]PCs e Impresoras'!$F$194:$F$258,"PMB*")+COUNTIFS('[7]PCs e Impresoras'!$E$244:$E$313,D20,'[7]PCs e Impresoras'!$F$244:$F$313,"PMB*")+COUNTIFS('[6]PCs e Impresoras'!$E$91:$E$105,D20,'[6]PCs e Impresoras'!$F$91:$F$105,"PMB*")+COUNTIFS('[5]PCs e Impresoras'!$E$126:$E$190,D20,'[5]PCs e Impresoras'!$F$126:$F$190,"PMB*")+COUNTIFS('[4]PCs e Impresoras'!$E$144:$E$175,D20,'[4]PCs e Impresoras'!$F$144:$F$175,"PMB*")+COUNTIFS('[3]PCs e Impresoras'!$E$194:$E$275,D20,'[3]PCs e Impresoras'!$F$194:$F$275,"PMB*")+COUNTIFS('[2]PCs e Impresoras'!$E$76:$E$105,D20,'[2]PCs e Impresoras'!$F$76:$F$105,"PMB*")+COUNTIFS('[1]PCs e Impresoras'!$E$85:$E$113,D20,'[1]PCs e Impresoras'!$F$85:$F$113,"PMB*")</f>
        <v>#VALUE!</v>
      </c>
      <c r="M20" s="11" t="e">
        <f>COUNTIFS('[13]PCs e Impresoras'!$E$26:$E$29,D20,'[13]PCs e Impresoras'!$F$26:$F$29,"PBJ*")+COUNTIFS('[12]PCs e Impresoras'!$E$49:$E$61,D20,'[12]PCs e Impresoras'!$F$49:$F$61,"PBJ*")+COUNTIFS('[11]PCs e Impresoras'!$E$95:$E$125,D20,'[11]PCs e Impresoras'!$F$95:$F$125,"PBJ*")+COUNTIFS('[10]PCs e Impresoras'!$E$83:$E$104,D20,'[10]PCs e Impresoras'!$F$83:$F$104,"PBJ*")+COUNTIFS('[9]PCs e Impresoras'!$E$61:$E$64,D20,'[9]PCs e Impresoras'!$F$61:$F$64,"PBJ*")+COUNTIFS('[8]PCs e Impresoras'!$E$194:$E$258,D20,'[8]PCs e Impresoras'!$F$194:$F$258,"PBJ*")+COUNTIFS('[7]PCs e Impresoras'!$E$244:$E$313,D20,'[7]PCs e Impresoras'!$F$244:$F$313,"PBJ*")+COUNTIFS('[6]PCs e Impresoras'!$E$91:$E$105,D20,'[6]PCs e Impresoras'!$F$91:$F$105,"PBJ*")+COUNTIFS('[5]PCs e Impresoras'!$E$126:$E$190,D20,'[5]PCs e Impresoras'!$F$126:$F$190,"PBJ*")+COUNTIFS('[4]PCs e Impresoras'!$E$144:$E$175,D20,'[4]PCs e Impresoras'!$F$144:$F$175,"PBJ*")+COUNTIFS('[3]PCs e Impresoras'!$E$194:$E$275,D20,'[3]PCs e Impresoras'!$F$194:$F$275,"PBJ*")+COUNTIFS('[2]PCs e Impresoras'!$E$76:$E$105,D20,'[2]PCs e Impresoras'!$F$76:$F$105,"PBJ*")+COUNTIFS('[1]PCs e Impresoras'!$E$85:$E$113,D20,'[1]PCs e Impresoras'!$F$85:$F$113,"PBJ*")</f>
        <v>#VALUE!</v>
      </c>
      <c r="N20" s="11" t="e">
        <f>COUNTIFS('[13]PCs e Impresoras'!$E$26:$E$29,D20,'[13]PCs e Impresoras'!$F$26:$F$29,"PCL*")+COUNTIFS('[12]PCs e Impresoras'!$E$49:$E$61,D20,'[12]PCs e Impresoras'!$F$49:$F$61,"PCL*")+COUNTIFS('[11]PCs e Impresoras'!$E$95:$E$125,D20,'[11]PCs e Impresoras'!$F$95:$F$125,"PCL*")+COUNTIFS('[10]PCs e Impresoras'!$E$83:$E$104,D20,'[10]PCs e Impresoras'!$F$83:$F$104,"PCL*")+COUNTIFS('[9]PCs e Impresoras'!$E$61:$E$64,D20,'[9]PCs e Impresoras'!$F$61:$F$64,"PCL*")+COUNTIFS('[8]PCs e Impresoras'!$E$194:$E$258,D20,'[8]PCs e Impresoras'!$F$194:$F$258,"PCL*")+COUNTIFS('[7]PCs e Impresoras'!$E$244:$E$313,D20,'[7]PCs e Impresoras'!$F$244:$F$313,"PCL*")+COUNTIFS('[6]PCs e Impresoras'!$E$91:$E$105,D20,'[6]PCs e Impresoras'!$F$91:$F$105,"PCL*")+COUNTIFS('[5]PCs e Impresoras'!$E$126:$E$190,D20,'[5]PCs e Impresoras'!$F$126:$F$190,"PCL*")+COUNTIFS('[4]PCs e Impresoras'!$E$144:$E$175,D20,'[4]PCs e Impresoras'!$F$144:$F$175,"PCL*")+COUNTIFS('[3]PCs e Impresoras'!$E$194:$E$275,D20,'[3]PCs e Impresoras'!$F$194:$F$275,"PCL*")+COUNTIFS('[2]PCs e Impresoras'!$E$76:$E$105,D20,'[2]PCs e Impresoras'!$F$76:$F$105,"PCL*")+COUNTIFS('[1]PCs e Impresoras'!$E$85:$E$113,D20,'[1]PCs e Impresoras'!$F$85:$F$113,"PCL*")</f>
        <v>#VALUE!</v>
      </c>
      <c r="O20" s="11" t="e">
        <f>COUNTIFS('[13]PCs e Impresoras'!$E$26:$E$29,D20,'[13]PCs e Impresoras'!$F$26:$F$29,"PQB*")+COUNTIFS('[12]PCs e Impresoras'!$E$49:$E$61,D20,'[12]PCs e Impresoras'!$F$49:$F$61,"PQB*")+COUNTIFS('[11]PCs e Impresoras'!$E$95:$E$125,D20,'[11]PCs e Impresoras'!$F$95:$F$125,"PQB*")+COUNTIFS('[10]PCs e Impresoras'!$E$83:$E$104,D20,'[10]PCs e Impresoras'!$F$83:$F$104,"PQB*")+COUNTIFS('[9]PCs e Impresoras'!$E$61:$E$64,D20,'[9]PCs e Impresoras'!$F$61:$F$64,"PQB*")+COUNTIFS('[8]PCs e Impresoras'!$E$194:$E$258,D20,'[8]PCs e Impresoras'!$F$194:$F$258,"PQB*")+COUNTIFS('[7]PCs e Impresoras'!$E$244:$E$313,D20,'[7]PCs e Impresoras'!$F$244:$F$313,"PQB*")+COUNTIFS('[6]PCs e Impresoras'!$E$91:$E$105,D20,'[6]PCs e Impresoras'!$F$91:$F$105,"PQB*")+COUNTIFS('[5]PCs e Impresoras'!$E$126:$E$190,D20,'[5]PCs e Impresoras'!$F$126:$F$190,"PQB*")+COUNTIFS('[4]PCs e Impresoras'!$E$144:$E$175,D20,'[4]PCs e Impresoras'!$F$144:$F$175,"PQB*")+COUNTIFS('[3]PCs e Impresoras'!$E$194:$E$275,D20,'[3]PCs e Impresoras'!$F$194:$F$275,"PQB*")+COUNTIFS('[2]PCs e Impresoras'!$E$76:$E$105,D20,'[2]PCs e Impresoras'!$F$76:$F$105,"PQB*")+COUNTIFS('[1]PCs e Impresoras'!$E$85:$E$113,D20,'[1]PCs e Impresoras'!$F$85:$F$113,"PQB*")</f>
        <v>#VALUE!</v>
      </c>
      <c r="P20" s="11" t="e">
        <f>COUNTIFS('[13]PCs e Impresoras'!$E$26:$E$29,D20,'[13]PCs e Impresoras'!$F$26:$F$29,"PPO*")+COUNTIFS('[12]PCs e Impresoras'!$E$49:$E$61,D20,'[12]PCs e Impresoras'!$F$49:$F$61,"PPO*")+COUNTIFS('[11]PCs e Impresoras'!$E$95:$E$125,D20,'[11]PCs e Impresoras'!$F$95:$F$125,"PPO*")+COUNTIFS('[10]PCs e Impresoras'!$E$83:$E$104,D20,'[10]PCs e Impresoras'!$F$83:$F$104,"PPO*")+COUNTIFS('[9]PCs e Impresoras'!$E$61:$E$64,D20,'[9]PCs e Impresoras'!$F$61:$F$64,"PPO*")+COUNTIFS('[8]PCs e Impresoras'!$E$194:$E$258,D20,'[8]PCs e Impresoras'!$F$194:$F$258,"PPO*")+COUNTIFS('[7]PCs e Impresoras'!$E$244:$E$313,D20,'[7]PCs e Impresoras'!$F$244:$F$313,"PPO*")+COUNTIFS('[6]PCs e Impresoras'!$E$91:$E$105,D20,'[6]PCs e Impresoras'!$F$91:$F$105,"PPO*")+COUNTIFS('[5]PCs e Impresoras'!$E$126:$E$190,D20,'[5]PCs e Impresoras'!$F$126:$F$190,"PPO*")+COUNTIFS('[4]PCs e Impresoras'!$E$144:$E$175,D20,'[4]PCs e Impresoras'!$F$144:$F$175,"PPO*")+COUNTIFS('[3]PCs e Impresoras'!$E$194:$E$275,D20,'[3]PCs e Impresoras'!$F$194:$F$275,"PPO*")+COUNTIFS('[2]PCs e Impresoras'!$E$76:$E$105,D20,'[2]PCs e Impresoras'!$F$76:$F$105,"PPO*")+COUNTIFS('[1]PCs e Impresoras'!$E$85:$E$113,D20,'[1]PCs e Impresoras'!$F$85:$F$113,"PPO*")</f>
        <v>#VALUE!</v>
      </c>
      <c r="Q20" s="11" t="e">
        <f>COUNTIFS('[13]PCs e Impresoras'!$E$26:$E$29,D20,'[13]PCs e Impresoras'!$F$26:$F$29,"PTJ*")+COUNTIFS('[12]PCs e Impresoras'!$E$49:$E$61,D20,'[12]PCs e Impresoras'!$F$49:$F$61,"PTJ*")+COUNTIFS('[11]PCs e Impresoras'!$E$95:$E$125,D20,'[11]PCs e Impresoras'!$F$95:$F$125,"PTJ*")+COUNTIFS('[10]PCs e Impresoras'!$E$83:$E$104,D20,'[10]PCs e Impresoras'!$F$83:$F$104,"PTJ*")+COUNTIFS('[9]PCs e Impresoras'!$E$61:$E$64,D20,'[9]PCs e Impresoras'!$F$61:$F$64,"PTJ*")+COUNTIFS('[8]PCs e Impresoras'!$E$194:$E$258,D20,'[8]PCs e Impresoras'!$F$194:$F$258,"PTJ*")+COUNTIFS('[7]PCs e Impresoras'!$E$244:$E$313,D20,'[7]PCs e Impresoras'!$F$244:$F$313,"PTJ*")+COUNTIFS('[6]PCs e Impresoras'!$E$91:$E$105,D20,'[6]PCs e Impresoras'!$F$91:$F$105,"PTJ*")+COUNTIFS('[5]PCs e Impresoras'!$E$126:$E$190,D20,'[5]PCs e Impresoras'!$F$126:$F$190,"PTJ*")+COUNTIFS('[4]PCs e Impresoras'!$E$144:$E$175,D20,'[4]PCs e Impresoras'!$F$144:$F$175,"PTJ*")+COUNTIFS('[3]PCs e Impresoras'!$E$194:$E$275,D20,'[3]PCs e Impresoras'!$F$194:$F$275,"PTJ*")+COUNTIFS('[2]PCs e Impresoras'!$E$76:$E$105,D20,'[2]PCs e Impresoras'!$F$76:$F$105,"PTJ*")+COUNTIFS('[1]PCs e Impresoras'!$E$85:$E$113,D20,'[1]PCs e Impresoras'!$F$85:$F$113,"PTJ*")</f>
        <v>#VALUE!</v>
      </c>
      <c r="R20" s="11" t="e">
        <f>COUNTIFS('[13]PCs e Impresoras'!$E$26:$E$29,D20,'[13]PCs e Impresoras'!$F$26:$F$29,"PBO*")+COUNTIFS('[12]PCs e Impresoras'!$E$49:$E$61,D20,'[12]PCs e Impresoras'!$F$49:$F$61,"PBO*")+COUNTIFS('[11]PCs e Impresoras'!$E$95:$E$125,D20,'[11]PCs e Impresoras'!$F$95:$F$125,"PBO*")+COUNTIFS('[10]PCs e Impresoras'!$E$83:$E$104,D20,'[10]PCs e Impresoras'!$F$83:$F$104,"PBO*")+COUNTIFS('[9]PCs e Impresoras'!$E$61:$E$64,D20,'[9]PCs e Impresoras'!$F$61:$F$64,"PBO*")+COUNTIFS('[8]PCs e Impresoras'!$E$194:$E$258,D20,'[8]PCs e Impresoras'!$F$194:$F$258,"PBO*")+COUNTIFS('[7]PCs e Impresoras'!$E$244:$E$313,D20,'[7]PCs e Impresoras'!$F$244:$F$313,"PBO*")+COUNTIFS('[6]PCs e Impresoras'!$E$91:$E$105,D20,'[6]PCs e Impresoras'!$F$91:$F$105,"PBO*")+COUNTIFS('[5]PCs e Impresoras'!$E$126:$E$190,D20,'[5]PCs e Impresoras'!$F$126:$F$190,"PBO*")+COUNTIFS('[4]PCs e Impresoras'!$E$144:$E$175,D20,'[4]PCs e Impresoras'!$F$144:$F$175,"PBO*")+COUNTIFS('[3]PCs e Impresoras'!$E$194:$E$275,D20,'[3]PCs e Impresoras'!$F$194:$F$275,"PBO*")+COUNTIFS('[2]PCs e Impresoras'!$E$76:$E$105,D20,'[2]PCs e Impresoras'!$F$76:$F$105,"PBO*")+COUNTIFS('[1]PCs e Impresoras'!$E$85:$E$113,D20,'[1]PCs e Impresoras'!$F$85:$F$113,"PBO*")</f>
        <v>#VALUE!</v>
      </c>
      <c r="S20" s="11" t="e">
        <f>COUNTIFS('[13]PCs e Impresoras'!$E$26:$E$29,D20,'[13]PCs e Impresoras'!$F$26:$F$29,"PSC*")+COUNTIFS('[12]PCs e Impresoras'!$E$49:$E$61,D20,'[12]PCs e Impresoras'!$F$49:$F$61,"PSC*")+COUNTIFS('[11]PCs e Impresoras'!$E$95:$E$125,D20,'[11]PCs e Impresoras'!$F$95:$F$125,"PSC*")+COUNTIFS('[10]PCs e Impresoras'!$E$83:$E$104,D20,'[10]PCs e Impresoras'!$F$83:$F$104,"PSC*")+COUNTIFS('[9]PCs e Impresoras'!$E$61:$E$64,D20,'[9]PCs e Impresoras'!$F$61:$F$64,"PSC*")+COUNTIFS('[8]PCs e Impresoras'!$E$194:$E$258,D20,'[8]PCs e Impresoras'!$F$194:$F$258,"PSC*")+COUNTIFS('[7]PCs e Impresoras'!$E$244:$E$313,D20,'[7]PCs e Impresoras'!$F$244:$F$313,"PSC*")+COUNTIFS('[6]PCs e Impresoras'!$E$91:$E$105,D20,'[6]PCs e Impresoras'!$F$91:$F$105,"PSC*")+COUNTIFS('[5]PCs e Impresoras'!$E$126:$E$190,D20,'[5]PCs e Impresoras'!$F$126:$F$190,"PSC*")+COUNTIFS('[4]PCs e Impresoras'!$E$144:$E$175,D20,'[4]PCs e Impresoras'!$F$144:$F$175,"PSC*")+COUNTIFS('[3]PCs e Impresoras'!$E$194:$E$275,D20,'[3]PCs e Impresoras'!$F$194:$F$275,"PSC*")+COUNTIFS('[2]PCs e Impresoras'!$E$76:$E$105,D20,'[2]PCs e Impresoras'!$F$76:$F$105,"PSC*")+COUNTIFS('[1]PCs e Impresoras'!$E$85:$E$113,D20,'[1]PCs e Impresoras'!$F$85:$F$113,"PSC*")</f>
        <v>#VALUE!</v>
      </c>
      <c r="T20" s="21" t="e">
        <f t="shared" si="4"/>
        <v>#VALUE!</v>
      </c>
      <c r="U20" s="32" t="e">
        <f t="shared" ref="U20" si="9">T20/$T$5</f>
        <v>#VALUE!</v>
      </c>
    </row>
    <row r="21" spans="1:21" ht="15.75" x14ac:dyDescent="0.25">
      <c r="B21" s="73" t="s">
        <v>52</v>
      </c>
      <c r="C21" s="73" t="s">
        <v>48</v>
      </c>
      <c r="D21" s="73">
        <v>4480</v>
      </c>
      <c r="E21" s="11" t="e">
        <f>COUNTIFS('[13]PCs e Impresoras'!$E$26:$E$29,D21,'[13]PCs e Impresoras'!$F$26:$F$29,"PCG*")+COUNTIFS('[12]PCs e Impresoras'!$E$49:$E$61,D21,'[12]PCs e Impresoras'!$F$49:$F$61,"PCG*")+COUNTIFS('[11]PCs e Impresoras'!$E$95:$E$125,D21,'[11]PCs e Impresoras'!$F$95:$F$125,"PCG*")+COUNTIFS('[10]PCs e Impresoras'!$E$83:$E$104,D21,'[10]PCs e Impresoras'!$F$83:$F$104,"PCG*")+COUNTIFS('[9]PCs e Impresoras'!$E$61:$E$64,D21,'[9]PCs e Impresoras'!$F$61:$F$64,"PCG*")+COUNTIFS('[8]PCs e Impresoras'!$E$194:$E$258,D21,'[8]PCs e Impresoras'!$F$194:$F$258,"PCG*")+COUNTIFS('[7]PCs e Impresoras'!$E$244:$E$313,D21,'[7]PCs e Impresoras'!$F$244:$F$313,"PCG*")+COUNTIFS('[6]PCs e Impresoras'!$E$91:$E$105,D21,'[6]PCs e Impresoras'!$F$91:$F$105,"PCG*")+COUNTIFS('[5]PCs e Impresoras'!$E$126:$E$190,D21,'[5]PCs e Impresoras'!$F$126:$F$190,"PCG*")+COUNTIFS('[4]PCs e Impresoras'!$E$144:$E$175,D21,'[4]PCs e Impresoras'!$F$144:$F$175,"PCG*")+COUNTIFS('[3]PCs e Impresoras'!$E$194:$E$275,D21,'[3]PCs e Impresoras'!$F$194:$F$275,"PCG*")+COUNTIFS('[2]PCs e Impresoras'!$E$76:$E$105,D21,'[2]PCs e Impresoras'!$F$76:$F$105,"PCG*")+COUNTIFS('[1]PCs e Impresoras'!$E$85:$E$113,D21,'[1]PCs e Impresoras'!$F$85:$F$113,"PCG*")</f>
        <v>#VALUE!</v>
      </c>
      <c r="F21" s="11" t="e">
        <f>COUNTIFS('[13]PCs e Impresoras'!$E$26:$E$29,D21,'[13]PCs e Impresoras'!$F$26:$F$29,"PCS*")+COUNTIFS('[12]PCs e Impresoras'!$E$49:$E$61,D21,'[12]PCs e Impresoras'!$F$49:$F$61,"PCS*")+COUNTIFS('[11]PCs e Impresoras'!$E$95:$E$125,D21,'[11]PCs e Impresoras'!$F$95:$F$125,"PCS*")+COUNTIFS('[10]PCs e Impresoras'!$E$83:$E$104,D21,'[10]PCs e Impresoras'!$F$83:$F$104,"PCS*")+COUNTIFS('[9]PCs e Impresoras'!$E$61:$E$64,D21,'[9]PCs e Impresoras'!$F$61:$F$64,"PCS*")+COUNTIFS('[8]PCs e Impresoras'!$E$194:$E$258,D21,'[8]PCs e Impresoras'!$F$194:$F$258,"PCS*")+COUNTIFS('[7]PCs e Impresoras'!$E$244:$E$313,D21,'[7]PCs e Impresoras'!$F$244:$F$313,"PCS*")+COUNTIFS('[6]PCs e Impresoras'!$E$91:$E$105,D21,'[6]PCs e Impresoras'!$F$91:$F$105,"PCS*")+COUNTIFS('[5]PCs e Impresoras'!$E$126:$E$190,D21,'[5]PCs e Impresoras'!$F$126:$F$190,"PCS*")+COUNTIFS('[4]PCs e Impresoras'!$E$144:$E$175,D21,'[4]PCs e Impresoras'!$F$144:$F$175,"PCS*")+COUNTIFS('[3]PCs e Impresoras'!$E$194:$E$275,D21,'[3]PCs e Impresoras'!$F$194:$F$275,"PCS*")+COUNTIFS('[2]PCs e Impresoras'!$E$76:$E$105,D21,'[2]PCs e Impresoras'!$F$76:$F$105,"PCS*")+COUNTIFS('[1]PCs e Impresoras'!$E$85:$E$113,D21,'[1]PCs e Impresoras'!$F$85:$F$113,"PCS*")</f>
        <v>#VALUE!</v>
      </c>
      <c r="G21" s="11" t="e">
        <f>COUNTIFS('[13]PCs e Impresoras'!$E$26:$E$29,D21,'[13]PCs e Impresoras'!$F$26:$F$29,"PMT*")+COUNTIFS('[12]PCs e Impresoras'!$E$49:$E$61,D21,'[12]PCs e Impresoras'!$F$49:$F$61,"PMT*")+COUNTIFS('[11]PCs e Impresoras'!$E$95:$E$125,D21,'[11]PCs e Impresoras'!$F$95:$F$125,"PMT*")+COUNTIFS('[10]PCs e Impresoras'!$E$83:$E$104,D21,'[10]PCs e Impresoras'!$F$83:$F$104,"PMT*")+COUNTIFS('[9]PCs e Impresoras'!$E$61:$E$64,D21,'[9]PCs e Impresoras'!$F$61:$F$64,"PMT*")+COUNTIFS('[8]PCs e Impresoras'!$E$194:$E$258,D21,'[8]PCs e Impresoras'!$F$194:$F$258,"PMT*")+COUNTIFS('[7]PCs e Impresoras'!$E$244:$E$313,D21,'[7]PCs e Impresoras'!$F$244:$F$313,"PMT*")+COUNTIFS('[6]PCs e Impresoras'!$E$91:$E$105,D21,'[6]PCs e Impresoras'!$F$91:$F$105,"PMT*")+COUNTIFS('[5]PCs e Impresoras'!$E$126:$E$190,D21,'[5]PCs e Impresoras'!$F$126:$F$190,"PMT*")+COUNTIFS('[4]PCs e Impresoras'!$E$144:$E$175,D21,'[4]PCs e Impresoras'!$F$144:$F$175,"PMT*")+COUNTIFS('[3]PCs e Impresoras'!$E$194:$E$275,D21,'[3]PCs e Impresoras'!$F$194:$F$275,"PMT*")+COUNTIFS('[2]PCs e Impresoras'!$E$76:$E$105,D21,'[2]PCs e Impresoras'!$F$76:$F$105,"PMT*")+COUNTIFS('[1]PCs e Impresoras'!$E$85:$E$113,D21,'[1]PCs e Impresoras'!$F$85:$F$113,"PMT*")</f>
        <v>#VALUE!</v>
      </c>
      <c r="H21" s="11" t="e">
        <f>COUNTIFS('[13]PCs e Impresoras'!$E$26:$E$29,D21,'[13]PCs e Impresoras'!$F$26:$F$29,"PCB*")+COUNTIFS('[12]PCs e Impresoras'!$E$49:$E$61,D21,'[12]PCs e Impresoras'!$F$49:$F$61,"PCB*")+COUNTIFS('[11]PCs e Impresoras'!$E$95:$E$125,D21,'[11]PCs e Impresoras'!$F$95:$F$125,"PCB*")+COUNTIFS('[10]PCs e Impresoras'!$E$83:$E$104,D21,'[10]PCs e Impresoras'!$F$83:$F$104,"PCB*")+COUNTIFS('[9]PCs e Impresoras'!$E$61:$E$64,D21,'[9]PCs e Impresoras'!$F$61:$F$64,"PCB*")+COUNTIFS('[8]PCs e Impresoras'!$E$194:$E$258,D21,'[8]PCs e Impresoras'!$F$194:$F$258,"PCB*")+COUNTIFS('[7]PCs e Impresoras'!$E$244:$E$313,D21,'[7]PCs e Impresoras'!$F$244:$F$313,"PCB*")+COUNTIFS('[6]PCs e Impresoras'!$E$91:$E$105,D21,'[6]PCs e Impresoras'!$F$91:$F$105,"PCB*")+COUNTIFS('[5]PCs e Impresoras'!$E$126:$E$190,D21,'[5]PCs e Impresoras'!$F$126:$F$190,"PCB*")+COUNTIFS('[4]PCs e Impresoras'!$E$144:$E$175,D21,'[4]PCs e Impresoras'!$F$144:$F$175,"PCB*")+COUNTIFS('[3]PCs e Impresoras'!$E$194:$E$275,D21,'[3]PCs e Impresoras'!$F$194:$F$275,"PCB*")+COUNTIFS('[2]PCs e Impresoras'!$E$76:$E$105,D21,'[2]PCs e Impresoras'!$F$76:$F$105,"PCB*")+COUNTIFS('[1]PCs e Impresoras'!$E$85:$E$113,D21,'[1]PCs e Impresoras'!$F$85:$F$113,"PCB*")</f>
        <v>#VALUE!</v>
      </c>
      <c r="I21" s="11" t="e">
        <f>COUNTIFS('[13]PCs e Impresoras'!$E$26:$E$29,D21,'[13]PCs e Impresoras'!$F$26:$F$29,"PBA*")+COUNTIFS('[12]PCs e Impresoras'!$E$49:$E$61,D21,'[12]PCs e Impresoras'!$F$49:$F$61,"PBA*")+COUNTIFS('[11]PCs e Impresoras'!$E$95:$E$125,D21,'[11]PCs e Impresoras'!$F$95:$F$125,"PBA*")+COUNTIFS('[10]PCs e Impresoras'!$E$83:$E$104,D21,'[10]PCs e Impresoras'!$F$83:$F$104,"PBA*")+COUNTIFS('[9]PCs e Impresoras'!$E$61:$E$64,D21,'[9]PCs e Impresoras'!$F$61:$F$64,"PBA*")+COUNTIFS('[8]PCs e Impresoras'!$E$194:$E$258,D21,'[8]PCs e Impresoras'!$F$194:$F$258,"PBA*")+COUNTIFS('[7]PCs e Impresoras'!$E$244:$E$313,D21,'[7]PCs e Impresoras'!$F$244:$F$313,"PBA*")+COUNTIFS('[6]PCs e Impresoras'!$E$91:$E$105,D21,'[6]PCs e Impresoras'!$F$91:$F$105,"PBA*")+COUNTIFS('[5]PCs e Impresoras'!$E$126:$E$190,D21,'[5]PCs e Impresoras'!$F$126:$F$190,"PBA*")+COUNTIFS('[4]PCs e Impresoras'!$E$144:$E$175,D21,'[4]PCs e Impresoras'!$F$144:$F$175,"PBA*")+COUNTIFS('[3]PCs e Impresoras'!$E$194:$E$275,D21,'[3]PCs e Impresoras'!$F$194:$F$275,"PBA*")+COUNTIFS('[2]PCs e Impresoras'!$E$76:$E$105,D21,'[2]PCs e Impresoras'!$F$76:$F$105,"PBA*")+COUNTIFS('[1]PCs e Impresoras'!$E$85:$E$113,D21,'[1]PCs e Impresoras'!$F$85:$F$113,"PBA*")</f>
        <v>#VALUE!</v>
      </c>
      <c r="J21" s="11" t="e">
        <f>COUNTIFS('[13]PCs e Impresoras'!$E$26:$E$29,D21,'[13]PCs e Impresoras'!$F$26:$F$29,"PVL*")+COUNTIFS('[12]PCs e Impresoras'!$E$49:$E$61,D21,'[12]PCs e Impresoras'!$F$49:$F$61,"PVL*")+COUNTIFS('[11]PCs e Impresoras'!$E$95:$E$125,D21,'[11]PCs e Impresoras'!$F$95:$F$125,"PVL*")+COUNTIFS('[10]PCs e Impresoras'!$E$83:$E$104,D21,'[10]PCs e Impresoras'!$F$83:$F$104,"PVL*")+COUNTIFS('[9]PCs e Impresoras'!$E$61:$E$64,D21,'[9]PCs e Impresoras'!$F$61:$F$64,"PVL*")+COUNTIFS('[8]PCs e Impresoras'!$E$194:$E$258,D21,'[8]PCs e Impresoras'!$F$194:$F$258,"PVL*")+COUNTIFS('[7]PCs e Impresoras'!$E$244:$E$313,D21,'[7]PCs e Impresoras'!$F$244:$F$313,"PVL*")+COUNTIFS('[6]PCs e Impresoras'!$E$91:$E$105,D21,'[6]PCs e Impresoras'!$F$91:$F$105,"PVL*")+COUNTIFS('[5]PCs e Impresoras'!$E$126:$E$190,D21,'[5]PCs e Impresoras'!$F$126:$F$190,"PVL*")+COUNTIFS('[4]PCs e Impresoras'!$E$144:$E$175,D21,'[4]PCs e Impresoras'!$F$144:$F$175,"PVL*")+COUNTIFS('[3]PCs e Impresoras'!$E$194:$E$275,D21,'[3]PCs e Impresoras'!$F$194:$F$275,"PVL*")+COUNTIFS('[2]PCs e Impresoras'!$E$76:$E$105,D21,'[2]PCs e Impresoras'!$F$76:$F$105,"PVL*")+COUNTIFS('[1]PCs e Impresoras'!$E$85:$E$113,D21,'[1]PCs e Impresoras'!$F$85:$F$113,"PVL*")</f>
        <v>#VALUE!</v>
      </c>
      <c r="K21" s="11" t="e">
        <f>COUNTIFS('[13]PCs e Impresoras'!$E$26:$E$29,D21,'[13]PCs e Impresoras'!$F$26:$F$29,"PBQ*")+COUNTIFS('[12]PCs e Impresoras'!$E$49:$E$61,D21,'[12]PCs e Impresoras'!$F$49:$F$61,"PBQ*")+COUNTIFS('[11]PCs e Impresoras'!$E$95:$E$125,D21,'[11]PCs e Impresoras'!$F$95:$F$125,"PBQ*")+COUNTIFS('[10]PCs e Impresoras'!$E$83:$E$104,D21,'[10]PCs e Impresoras'!$F$83:$F$104,"PBQ*")+COUNTIFS('[9]PCs e Impresoras'!$E$61:$E$64,D21,'[9]PCs e Impresoras'!$F$61:$F$64,"PBQ*")+COUNTIFS('[8]PCs e Impresoras'!$E$194:$E$258,D21,'[8]PCs e Impresoras'!$F$194:$F$258,"PBQ*")+COUNTIFS('[7]PCs e Impresoras'!$E$244:$E$313,D21,'[7]PCs e Impresoras'!$F$244:$F$313,"PBQ*")+COUNTIFS('[6]PCs e Impresoras'!$E$91:$E$105,D21,'[6]PCs e Impresoras'!$F$91:$F$105,"PBQ*")+COUNTIFS('[5]PCs e Impresoras'!$E$126:$E$190,D21,'[5]PCs e Impresoras'!$F$126:$F$190,"PBQ*")+COUNTIFS('[4]PCs e Impresoras'!$E$144:$E$175,D21,'[4]PCs e Impresoras'!$F$144:$F$175,"PBQ*")+COUNTIFS('[3]PCs e Impresoras'!$E$194:$E$275,D21,'[3]PCs e Impresoras'!$F$194:$F$275,"PBQ*")+COUNTIFS('[2]PCs e Impresoras'!$E$76:$E$105,D21,'[2]PCs e Impresoras'!$F$76:$F$105,"PBQ*")+COUNTIFS('[1]PCs e Impresoras'!$E$85:$E$113,D21,'[1]PCs e Impresoras'!$F$85:$F$113,"PBQ*")</f>
        <v>#VALUE!</v>
      </c>
      <c r="L21" s="11" t="e">
        <f>COUNTIFS('[13]PCs e Impresoras'!$E$26:$E$29,D21,'[13]PCs e Impresoras'!$F$26:$F$29,"PMB*")+COUNTIFS('[12]PCs e Impresoras'!$E$49:$E$61,D21,'[12]PCs e Impresoras'!$F$49:$F$61,"PMB*")+COUNTIFS('[11]PCs e Impresoras'!$E$95:$E$125,D21,'[11]PCs e Impresoras'!$F$95:$F$125,"PMB*")+COUNTIFS('[10]PCs e Impresoras'!$E$83:$E$104,D21,'[10]PCs e Impresoras'!$F$83:$F$104,"PMB*")+COUNTIFS('[9]PCs e Impresoras'!$E$61:$E$64,D21,'[9]PCs e Impresoras'!$F$61:$F$64,"PMB*")+COUNTIFS('[8]PCs e Impresoras'!$E$194:$E$258,D21,'[8]PCs e Impresoras'!$F$194:$F$258,"PMB*")+COUNTIFS('[7]PCs e Impresoras'!$E$244:$E$313,D21,'[7]PCs e Impresoras'!$F$244:$F$313,"PMB*")+COUNTIFS('[6]PCs e Impresoras'!$E$91:$E$105,D21,'[6]PCs e Impresoras'!$F$91:$F$105,"PMB*")+COUNTIFS('[5]PCs e Impresoras'!$E$126:$E$190,D21,'[5]PCs e Impresoras'!$F$126:$F$190,"PMB*")+COUNTIFS('[4]PCs e Impresoras'!$E$144:$E$175,D21,'[4]PCs e Impresoras'!$F$144:$F$175,"PMB*")+COUNTIFS('[3]PCs e Impresoras'!$E$194:$E$275,D21,'[3]PCs e Impresoras'!$F$194:$F$275,"PMB*")+COUNTIFS('[2]PCs e Impresoras'!$E$76:$E$105,D21,'[2]PCs e Impresoras'!$F$76:$F$105,"PMB*")+COUNTIFS('[1]PCs e Impresoras'!$E$85:$E$113,D21,'[1]PCs e Impresoras'!$F$85:$F$113,"PMB*")</f>
        <v>#VALUE!</v>
      </c>
      <c r="M21" s="11" t="e">
        <f>COUNTIFS('[13]PCs e Impresoras'!$E$26:$E$29,D21,'[13]PCs e Impresoras'!$F$26:$F$29,"PBJ*")+COUNTIFS('[12]PCs e Impresoras'!$E$49:$E$61,D21,'[12]PCs e Impresoras'!$F$49:$F$61,"PBJ*")+COUNTIFS('[11]PCs e Impresoras'!$E$95:$E$125,D21,'[11]PCs e Impresoras'!$F$95:$F$125,"PBJ*")+COUNTIFS('[10]PCs e Impresoras'!$E$83:$E$104,D21,'[10]PCs e Impresoras'!$F$83:$F$104,"PBJ*")+COUNTIFS('[9]PCs e Impresoras'!$E$61:$E$64,D21,'[9]PCs e Impresoras'!$F$61:$F$64,"PBJ*")+COUNTIFS('[8]PCs e Impresoras'!$E$194:$E$258,D21,'[8]PCs e Impresoras'!$F$194:$F$258,"PBJ*")+COUNTIFS('[7]PCs e Impresoras'!$E$244:$E$313,D21,'[7]PCs e Impresoras'!$F$244:$F$313,"PBJ*")+COUNTIFS('[6]PCs e Impresoras'!$E$91:$E$105,D21,'[6]PCs e Impresoras'!$F$91:$F$105,"PBJ*")+COUNTIFS('[5]PCs e Impresoras'!$E$126:$E$190,D21,'[5]PCs e Impresoras'!$F$126:$F$190,"PBJ*")+COUNTIFS('[4]PCs e Impresoras'!$E$144:$E$175,D21,'[4]PCs e Impresoras'!$F$144:$F$175,"PBJ*")+COUNTIFS('[3]PCs e Impresoras'!$E$194:$E$275,D21,'[3]PCs e Impresoras'!$F$194:$F$275,"PBJ*")+COUNTIFS('[2]PCs e Impresoras'!$E$76:$E$105,D21,'[2]PCs e Impresoras'!$F$76:$F$105,"PBJ*")+COUNTIFS('[1]PCs e Impresoras'!$E$85:$E$113,D21,'[1]PCs e Impresoras'!$F$85:$F$113,"PBJ*")</f>
        <v>#VALUE!</v>
      </c>
      <c r="N21" s="11" t="e">
        <f>COUNTIFS('[13]PCs e Impresoras'!$E$26:$E$29,D21,'[13]PCs e Impresoras'!$F$26:$F$29,"PCL*")+COUNTIFS('[12]PCs e Impresoras'!$E$49:$E$61,D21,'[12]PCs e Impresoras'!$F$49:$F$61,"PCL*")+COUNTIFS('[11]PCs e Impresoras'!$E$95:$E$125,D21,'[11]PCs e Impresoras'!$F$95:$F$125,"PCL*")+COUNTIFS('[10]PCs e Impresoras'!$E$83:$E$104,D21,'[10]PCs e Impresoras'!$F$83:$F$104,"PCL*")+COUNTIFS('[9]PCs e Impresoras'!$E$61:$E$64,D21,'[9]PCs e Impresoras'!$F$61:$F$64,"PCL*")+COUNTIFS('[8]PCs e Impresoras'!$E$194:$E$258,D21,'[8]PCs e Impresoras'!$F$194:$F$258,"PCL*")+COUNTIFS('[7]PCs e Impresoras'!$E$244:$E$313,D21,'[7]PCs e Impresoras'!$F$244:$F$313,"PCL*")+COUNTIFS('[6]PCs e Impresoras'!$E$91:$E$105,D21,'[6]PCs e Impresoras'!$F$91:$F$105,"PCL*")+COUNTIFS('[5]PCs e Impresoras'!$E$126:$E$190,D21,'[5]PCs e Impresoras'!$F$126:$F$190,"PCL*")+COUNTIFS('[4]PCs e Impresoras'!$E$144:$E$175,D21,'[4]PCs e Impresoras'!$F$144:$F$175,"PCL*")+COUNTIFS('[3]PCs e Impresoras'!$E$194:$E$275,D21,'[3]PCs e Impresoras'!$F$194:$F$275,"PCL*")+COUNTIFS('[2]PCs e Impresoras'!$E$76:$E$105,D21,'[2]PCs e Impresoras'!$F$76:$F$105,"PCL*")+COUNTIFS('[1]PCs e Impresoras'!$E$85:$E$113,D21,'[1]PCs e Impresoras'!$F$85:$F$113,"PCL*")</f>
        <v>#VALUE!</v>
      </c>
      <c r="O21" s="11" t="e">
        <f>COUNTIFS('[13]PCs e Impresoras'!$E$26:$E$29,D21,'[13]PCs e Impresoras'!$F$26:$F$29,"PQB*")+COUNTIFS('[12]PCs e Impresoras'!$E$49:$E$61,D21,'[12]PCs e Impresoras'!$F$49:$F$61,"PQB*")+COUNTIFS('[11]PCs e Impresoras'!$E$95:$E$125,D21,'[11]PCs e Impresoras'!$F$95:$F$125,"PQB*")+COUNTIFS('[10]PCs e Impresoras'!$E$83:$E$104,D21,'[10]PCs e Impresoras'!$F$83:$F$104,"PQB*")+COUNTIFS('[9]PCs e Impresoras'!$E$61:$E$64,D21,'[9]PCs e Impresoras'!$F$61:$F$64,"PQB*")+COUNTIFS('[8]PCs e Impresoras'!$E$194:$E$258,D21,'[8]PCs e Impresoras'!$F$194:$F$258,"PQB*")+COUNTIFS('[7]PCs e Impresoras'!$E$244:$E$313,D21,'[7]PCs e Impresoras'!$F$244:$F$313,"PQB*")+COUNTIFS('[6]PCs e Impresoras'!$E$91:$E$105,D21,'[6]PCs e Impresoras'!$F$91:$F$105,"PQB*")+COUNTIFS('[5]PCs e Impresoras'!$E$126:$E$190,D21,'[5]PCs e Impresoras'!$F$126:$F$190,"PQB*")+COUNTIFS('[4]PCs e Impresoras'!$E$144:$E$175,D21,'[4]PCs e Impresoras'!$F$144:$F$175,"PQB*")+COUNTIFS('[3]PCs e Impresoras'!$E$194:$E$275,D21,'[3]PCs e Impresoras'!$F$194:$F$275,"PQB*")+COUNTIFS('[2]PCs e Impresoras'!$E$76:$E$105,D21,'[2]PCs e Impresoras'!$F$76:$F$105,"PQB*")+COUNTIFS('[1]PCs e Impresoras'!$E$85:$E$113,D21,'[1]PCs e Impresoras'!$F$85:$F$113,"PQB*")</f>
        <v>#VALUE!</v>
      </c>
      <c r="P21" s="11" t="e">
        <f>COUNTIFS('[13]PCs e Impresoras'!$E$26:$E$29,D21,'[13]PCs e Impresoras'!$F$26:$F$29,"PPO*")+COUNTIFS('[12]PCs e Impresoras'!$E$49:$E$61,D21,'[12]PCs e Impresoras'!$F$49:$F$61,"PPO*")+COUNTIFS('[11]PCs e Impresoras'!$E$95:$E$125,D21,'[11]PCs e Impresoras'!$F$95:$F$125,"PPO*")+COUNTIFS('[10]PCs e Impresoras'!$E$83:$E$104,D21,'[10]PCs e Impresoras'!$F$83:$F$104,"PPO*")+COUNTIFS('[9]PCs e Impresoras'!$E$61:$E$64,D21,'[9]PCs e Impresoras'!$F$61:$F$64,"PPO*")+COUNTIFS('[8]PCs e Impresoras'!$E$194:$E$258,D21,'[8]PCs e Impresoras'!$F$194:$F$258,"PPO*")+COUNTIFS('[7]PCs e Impresoras'!$E$244:$E$313,D21,'[7]PCs e Impresoras'!$F$244:$F$313,"PPO*")+COUNTIFS('[6]PCs e Impresoras'!$E$91:$E$105,D21,'[6]PCs e Impresoras'!$F$91:$F$105,"PPO*")+COUNTIFS('[5]PCs e Impresoras'!$E$126:$E$190,D21,'[5]PCs e Impresoras'!$F$126:$F$190,"PPO*")+COUNTIFS('[4]PCs e Impresoras'!$E$144:$E$175,D21,'[4]PCs e Impresoras'!$F$144:$F$175,"PPO*")+COUNTIFS('[3]PCs e Impresoras'!$E$194:$E$275,D21,'[3]PCs e Impresoras'!$F$194:$F$275,"PPO*")+COUNTIFS('[2]PCs e Impresoras'!$E$76:$E$105,D21,'[2]PCs e Impresoras'!$F$76:$F$105,"PPO*")+COUNTIFS('[1]PCs e Impresoras'!$E$85:$E$113,D21,'[1]PCs e Impresoras'!$F$85:$F$113,"PPO*")</f>
        <v>#VALUE!</v>
      </c>
      <c r="Q21" s="11" t="e">
        <f>COUNTIFS('[13]PCs e Impresoras'!$E$26:$E$29,D21,'[13]PCs e Impresoras'!$F$26:$F$29,"PTJ*")+COUNTIFS('[12]PCs e Impresoras'!$E$49:$E$61,D21,'[12]PCs e Impresoras'!$F$49:$F$61,"PTJ*")+COUNTIFS('[11]PCs e Impresoras'!$E$95:$E$125,D21,'[11]PCs e Impresoras'!$F$95:$F$125,"PTJ*")+COUNTIFS('[10]PCs e Impresoras'!$E$83:$E$104,D21,'[10]PCs e Impresoras'!$F$83:$F$104,"PTJ*")+COUNTIFS('[9]PCs e Impresoras'!$E$61:$E$64,D21,'[9]PCs e Impresoras'!$F$61:$F$64,"PTJ*")+COUNTIFS('[8]PCs e Impresoras'!$E$194:$E$258,D21,'[8]PCs e Impresoras'!$F$194:$F$258,"PTJ*")+COUNTIFS('[7]PCs e Impresoras'!$E$244:$E$313,D21,'[7]PCs e Impresoras'!$F$244:$F$313,"PTJ*")+COUNTIFS('[6]PCs e Impresoras'!$E$91:$E$105,D21,'[6]PCs e Impresoras'!$F$91:$F$105,"PTJ*")+COUNTIFS('[5]PCs e Impresoras'!$E$126:$E$190,D21,'[5]PCs e Impresoras'!$F$126:$F$190,"PTJ*")+COUNTIFS('[4]PCs e Impresoras'!$E$144:$E$175,D21,'[4]PCs e Impresoras'!$F$144:$F$175,"PTJ*")+COUNTIFS('[3]PCs e Impresoras'!$E$194:$E$275,D21,'[3]PCs e Impresoras'!$F$194:$F$275,"PTJ*")+COUNTIFS('[2]PCs e Impresoras'!$E$76:$E$105,D21,'[2]PCs e Impresoras'!$F$76:$F$105,"PTJ*")+COUNTIFS('[1]PCs e Impresoras'!$E$85:$E$113,D21,'[1]PCs e Impresoras'!$F$85:$F$113,"PTJ*")</f>
        <v>#VALUE!</v>
      </c>
      <c r="R21" s="11" t="e">
        <f>COUNTIFS('[13]PCs e Impresoras'!$E$26:$E$29,D21,'[13]PCs e Impresoras'!$F$26:$F$29,"PBO*")+COUNTIFS('[12]PCs e Impresoras'!$E$49:$E$61,D21,'[12]PCs e Impresoras'!$F$49:$F$61,"PBO*")+COUNTIFS('[11]PCs e Impresoras'!$E$95:$E$125,D21,'[11]PCs e Impresoras'!$F$95:$F$125,"PBO*")+COUNTIFS('[10]PCs e Impresoras'!$E$83:$E$104,D21,'[10]PCs e Impresoras'!$F$83:$F$104,"PBO*")+COUNTIFS('[9]PCs e Impresoras'!$E$61:$E$64,D21,'[9]PCs e Impresoras'!$F$61:$F$64,"PBO*")+COUNTIFS('[8]PCs e Impresoras'!$E$194:$E$258,D21,'[8]PCs e Impresoras'!$F$194:$F$258,"PBO*")+COUNTIFS('[7]PCs e Impresoras'!$E$244:$E$313,D21,'[7]PCs e Impresoras'!$F$244:$F$313,"PBO*")+COUNTIFS('[6]PCs e Impresoras'!$E$91:$E$105,D21,'[6]PCs e Impresoras'!$F$91:$F$105,"PBO*")+COUNTIFS('[5]PCs e Impresoras'!$E$126:$E$190,D21,'[5]PCs e Impresoras'!$F$126:$F$190,"PBO*")+COUNTIFS('[4]PCs e Impresoras'!$E$144:$E$175,D21,'[4]PCs e Impresoras'!$F$144:$F$175,"PBO*")+COUNTIFS('[3]PCs e Impresoras'!$E$194:$E$275,D21,'[3]PCs e Impresoras'!$F$194:$F$275,"PBO*")+COUNTIFS('[2]PCs e Impresoras'!$E$76:$E$105,D21,'[2]PCs e Impresoras'!$F$76:$F$105,"PBO*")+COUNTIFS('[1]PCs e Impresoras'!$E$85:$E$113,D21,'[1]PCs e Impresoras'!$F$85:$F$113,"PBO*")</f>
        <v>#VALUE!</v>
      </c>
      <c r="S21" s="11" t="e">
        <f>COUNTIFS('[13]PCs e Impresoras'!$E$26:$E$29,D21,'[13]PCs e Impresoras'!$F$26:$F$29,"PSC*")+COUNTIFS('[12]PCs e Impresoras'!$E$49:$E$61,D21,'[12]PCs e Impresoras'!$F$49:$F$61,"PSC*")+COUNTIFS('[11]PCs e Impresoras'!$E$95:$E$125,D21,'[11]PCs e Impresoras'!$F$95:$F$125,"PSC*")+COUNTIFS('[10]PCs e Impresoras'!$E$83:$E$104,D21,'[10]PCs e Impresoras'!$F$83:$F$104,"PSC*")+COUNTIFS('[9]PCs e Impresoras'!$E$61:$E$64,D21,'[9]PCs e Impresoras'!$F$61:$F$64,"PSC*")+COUNTIFS('[8]PCs e Impresoras'!$E$194:$E$258,D21,'[8]PCs e Impresoras'!$F$194:$F$258,"PSC*")+COUNTIFS('[7]PCs e Impresoras'!$E$244:$E$313,D21,'[7]PCs e Impresoras'!$F$244:$F$313,"PSC*")+COUNTIFS('[6]PCs e Impresoras'!$E$91:$E$105,D21,'[6]PCs e Impresoras'!$F$91:$F$105,"PSC*")+COUNTIFS('[5]PCs e Impresoras'!$E$126:$E$190,D21,'[5]PCs e Impresoras'!$F$126:$F$190,"PSC*")+COUNTIFS('[4]PCs e Impresoras'!$E$144:$E$175,D21,'[4]PCs e Impresoras'!$F$144:$F$175,"PSC*")+COUNTIFS('[3]PCs e Impresoras'!$E$194:$E$275,D21,'[3]PCs e Impresoras'!$F$194:$F$275,"PSC*")+COUNTIFS('[2]PCs e Impresoras'!$E$76:$E$105,D21,'[2]PCs e Impresoras'!$F$76:$F$105,"PSC*")+COUNTIFS('[1]PCs e Impresoras'!$E$85:$E$113,D21,'[1]PCs e Impresoras'!$F$85:$F$113,"PSC*")</f>
        <v>#VALUE!</v>
      </c>
      <c r="T21" s="21" t="e">
        <f t="shared" si="4"/>
        <v>#VALUE!</v>
      </c>
      <c r="U21" s="32" t="e">
        <f t="shared" si="1"/>
        <v>#VALUE!</v>
      </c>
    </row>
    <row r="22" spans="1:21" ht="15.75" x14ac:dyDescent="0.25">
      <c r="A22" s="95"/>
      <c r="B22" s="73" t="s">
        <v>52</v>
      </c>
      <c r="C22" s="73" t="s">
        <v>48</v>
      </c>
      <c r="D22" s="73">
        <v>4680</v>
      </c>
      <c r="E22" s="11" t="e">
        <f>COUNTIFS('[13]PCs e Impresoras'!$E$26:$E$29,D22,'[13]PCs e Impresoras'!$F$26:$F$29,"PCG*")+COUNTIFS('[12]PCs e Impresoras'!$E$49:$E$61,D22,'[12]PCs e Impresoras'!$F$49:$F$61,"PCG*")+COUNTIFS('[11]PCs e Impresoras'!$E$95:$E$125,D22,'[11]PCs e Impresoras'!$F$95:$F$125,"PCG*")+COUNTIFS('[10]PCs e Impresoras'!$E$83:$E$104,D22,'[10]PCs e Impresoras'!$F$83:$F$104,"PCG*")+COUNTIFS('[9]PCs e Impresoras'!$E$61:$E$64,D22,'[9]PCs e Impresoras'!$F$61:$F$64,"PCG*")+COUNTIFS('[8]PCs e Impresoras'!$E$194:$E$258,D22,'[8]PCs e Impresoras'!$F$194:$F$258,"PCG*")+COUNTIFS('[7]PCs e Impresoras'!$E$244:$E$313,D22,'[7]PCs e Impresoras'!$F$244:$F$313,"PCG*")+COUNTIFS('[6]PCs e Impresoras'!$E$91:$E$105,D22,'[6]PCs e Impresoras'!$F$91:$F$105,"PCG*")+COUNTIFS('[5]PCs e Impresoras'!$E$126:$E$190,D22,'[5]PCs e Impresoras'!$F$126:$F$190,"PCG*")+COUNTIFS('[4]PCs e Impresoras'!$E$144:$E$175,D22,'[4]PCs e Impresoras'!$F$144:$F$175,"PCG*")+COUNTIFS('[3]PCs e Impresoras'!$E$194:$E$275,D22,'[3]PCs e Impresoras'!$F$194:$F$275,"PCG*")+COUNTIFS('[2]PCs e Impresoras'!$E$76:$E$105,D22,'[2]PCs e Impresoras'!$F$76:$F$105,"PCG*")+COUNTIFS('[1]PCs e Impresoras'!$E$85:$E$113,D22,'[1]PCs e Impresoras'!$F$85:$F$113,"PCG*")</f>
        <v>#VALUE!</v>
      </c>
      <c r="F22" s="11" t="e">
        <f>COUNTIFS('[13]PCs e Impresoras'!$E$26:$E$29,D22,'[13]PCs e Impresoras'!$F$26:$F$29,"PCS*")+COUNTIFS('[12]PCs e Impresoras'!$E$49:$E$61,D22,'[12]PCs e Impresoras'!$F$49:$F$61,"PCS*")+COUNTIFS('[11]PCs e Impresoras'!$E$95:$E$125,D22,'[11]PCs e Impresoras'!$F$95:$F$125,"PCS*")+COUNTIFS('[10]PCs e Impresoras'!$E$83:$E$104,D22,'[10]PCs e Impresoras'!$F$83:$F$104,"PCS*")+COUNTIFS('[9]PCs e Impresoras'!$E$61:$E$64,D22,'[9]PCs e Impresoras'!$F$61:$F$64,"PCS*")+COUNTIFS('[8]PCs e Impresoras'!$E$194:$E$258,D22,'[8]PCs e Impresoras'!$F$194:$F$258,"PCS*")+COUNTIFS('[7]PCs e Impresoras'!$E$244:$E$313,D22,'[7]PCs e Impresoras'!$F$244:$F$313,"PCS*")+COUNTIFS('[6]PCs e Impresoras'!$E$91:$E$105,D22,'[6]PCs e Impresoras'!$F$91:$F$105,"PCS*")+COUNTIFS('[5]PCs e Impresoras'!$E$126:$E$190,D22,'[5]PCs e Impresoras'!$F$126:$F$190,"PCS*")+COUNTIFS('[4]PCs e Impresoras'!$E$144:$E$175,D22,'[4]PCs e Impresoras'!$F$144:$F$175,"PCS*")+COUNTIFS('[3]PCs e Impresoras'!$E$194:$E$275,D22,'[3]PCs e Impresoras'!$F$194:$F$275,"PCS*")+COUNTIFS('[2]PCs e Impresoras'!$E$76:$E$105,D22,'[2]PCs e Impresoras'!$F$76:$F$105,"PCS*")+COUNTIFS('[1]PCs e Impresoras'!$E$85:$E$113,D22,'[1]PCs e Impresoras'!$F$85:$F$113,"PCS*")</f>
        <v>#VALUE!</v>
      </c>
      <c r="G22" s="11" t="e">
        <f>COUNTIFS('[13]PCs e Impresoras'!$E$26:$E$29,D22,'[13]PCs e Impresoras'!$F$26:$F$29,"PMT*")+COUNTIFS('[12]PCs e Impresoras'!$E$49:$E$61,D22,'[12]PCs e Impresoras'!$F$49:$F$61,"PMT*")+COUNTIFS('[11]PCs e Impresoras'!$E$95:$E$125,D22,'[11]PCs e Impresoras'!$F$95:$F$125,"PMT*")+COUNTIFS('[10]PCs e Impresoras'!$E$83:$E$104,D22,'[10]PCs e Impresoras'!$F$83:$F$104,"PMT*")+COUNTIFS('[9]PCs e Impresoras'!$E$61:$E$64,D22,'[9]PCs e Impresoras'!$F$61:$F$64,"PMT*")+COUNTIFS('[8]PCs e Impresoras'!$E$194:$E$258,D22,'[8]PCs e Impresoras'!$F$194:$F$258,"PMT*")+COUNTIFS('[7]PCs e Impresoras'!$E$244:$E$313,D22,'[7]PCs e Impresoras'!$F$244:$F$313,"PMT*")+COUNTIFS('[6]PCs e Impresoras'!$E$91:$E$105,D22,'[6]PCs e Impresoras'!$F$91:$F$105,"PMT*")+COUNTIFS('[5]PCs e Impresoras'!$E$126:$E$190,D22,'[5]PCs e Impresoras'!$F$126:$F$190,"PMT*")+COUNTIFS('[4]PCs e Impresoras'!$E$144:$E$175,D22,'[4]PCs e Impresoras'!$F$144:$F$175,"PMT*")+COUNTIFS('[3]PCs e Impresoras'!$E$194:$E$275,D22,'[3]PCs e Impresoras'!$F$194:$F$275,"PMT*")+COUNTIFS('[2]PCs e Impresoras'!$E$76:$E$105,D22,'[2]PCs e Impresoras'!$F$76:$F$105,"PMT*")+COUNTIFS('[1]PCs e Impresoras'!$E$85:$E$113,D22,'[1]PCs e Impresoras'!$F$85:$F$113,"PMT*")</f>
        <v>#VALUE!</v>
      </c>
      <c r="H22" s="11" t="e">
        <f>COUNTIFS('[13]PCs e Impresoras'!$E$26:$E$29,D22,'[13]PCs e Impresoras'!$F$26:$F$29,"PCB*")+COUNTIFS('[12]PCs e Impresoras'!$E$49:$E$61,D22,'[12]PCs e Impresoras'!$F$49:$F$61,"PCB*")+COUNTIFS('[11]PCs e Impresoras'!$E$95:$E$125,D22,'[11]PCs e Impresoras'!$F$95:$F$125,"PCB*")+COUNTIFS('[10]PCs e Impresoras'!$E$83:$E$104,D22,'[10]PCs e Impresoras'!$F$83:$F$104,"PCB*")+COUNTIFS('[9]PCs e Impresoras'!$E$61:$E$64,D22,'[9]PCs e Impresoras'!$F$61:$F$64,"PCB*")+COUNTIFS('[8]PCs e Impresoras'!$E$194:$E$258,D22,'[8]PCs e Impresoras'!$F$194:$F$258,"PCB*")+COUNTIFS('[7]PCs e Impresoras'!$E$244:$E$313,D22,'[7]PCs e Impresoras'!$F$244:$F$313,"PCB*")+COUNTIFS('[6]PCs e Impresoras'!$E$91:$E$105,D22,'[6]PCs e Impresoras'!$F$91:$F$105,"PCB*")+COUNTIFS('[5]PCs e Impresoras'!$E$126:$E$190,D22,'[5]PCs e Impresoras'!$F$126:$F$190,"PCB*")+COUNTIFS('[4]PCs e Impresoras'!$E$144:$E$175,D22,'[4]PCs e Impresoras'!$F$144:$F$175,"PCB*")+COUNTIFS('[3]PCs e Impresoras'!$E$194:$E$275,D22,'[3]PCs e Impresoras'!$F$194:$F$275,"PCB*")+COUNTIFS('[2]PCs e Impresoras'!$E$76:$E$105,D22,'[2]PCs e Impresoras'!$F$76:$F$105,"PCB*")+COUNTIFS('[1]PCs e Impresoras'!$E$85:$E$113,D22,'[1]PCs e Impresoras'!$F$85:$F$113,"PCB*")</f>
        <v>#VALUE!</v>
      </c>
      <c r="I22" s="11" t="e">
        <f>COUNTIFS('[13]PCs e Impresoras'!$E$26:$E$29,D22,'[13]PCs e Impresoras'!$F$26:$F$29,"PBA*")+COUNTIFS('[12]PCs e Impresoras'!$E$49:$E$61,D22,'[12]PCs e Impresoras'!$F$49:$F$61,"PBA*")+COUNTIFS('[11]PCs e Impresoras'!$E$95:$E$125,D22,'[11]PCs e Impresoras'!$F$95:$F$125,"PBA*")+COUNTIFS('[10]PCs e Impresoras'!$E$83:$E$104,D22,'[10]PCs e Impresoras'!$F$83:$F$104,"PBA*")+COUNTIFS('[9]PCs e Impresoras'!$E$61:$E$64,D22,'[9]PCs e Impresoras'!$F$61:$F$64,"PBA*")+COUNTIFS('[8]PCs e Impresoras'!$E$194:$E$258,D22,'[8]PCs e Impresoras'!$F$194:$F$258,"PBA*")+COUNTIFS('[7]PCs e Impresoras'!$E$244:$E$313,D22,'[7]PCs e Impresoras'!$F$244:$F$313,"PBA*")+COUNTIFS('[6]PCs e Impresoras'!$E$91:$E$105,D22,'[6]PCs e Impresoras'!$F$91:$F$105,"PBA*")+COUNTIFS('[5]PCs e Impresoras'!$E$126:$E$190,D22,'[5]PCs e Impresoras'!$F$126:$F$190,"PBA*")+COUNTIFS('[4]PCs e Impresoras'!$E$144:$E$175,D22,'[4]PCs e Impresoras'!$F$144:$F$175,"PBA*")+COUNTIFS('[3]PCs e Impresoras'!$E$194:$E$275,D22,'[3]PCs e Impresoras'!$F$194:$F$275,"PBA*")+COUNTIFS('[2]PCs e Impresoras'!$E$76:$E$105,D22,'[2]PCs e Impresoras'!$F$76:$F$105,"PBA*")+COUNTIFS('[1]PCs e Impresoras'!$E$85:$E$113,D22,'[1]PCs e Impresoras'!$F$85:$F$113,"PBA*")</f>
        <v>#VALUE!</v>
      </c>
      <c r="J22" s="11" t="e">
        <f>COUNTIFS('[13]PCs e Impresoras'!$E$26:$E$29,D22,'[13]PCs e Impresoras'!$F$26:$F$29,"PVL*")+COUNTIFS('[12]PCs e Impresoras'!$E$49:$E$61,D22,'[12]PCs e Impresoras'!$F$49:$F$61,"PVL*")+COUNTIFS('[11]PCs e Impresoras'!$E$95:$E$125,D22,'[11]PCs e Impresoras'!$F$95:$F$125,"PVL*")+COUNTIFS('[10]PCs e Impresoras'!$E$83:$E$104,D22,'[10]PCs e Impresoras'!$F$83:$F$104,"PVL*")+COUNTIFS('[9]PCs e Impresoras'!$E$61:$E$64,D22,'[9]PCs e Impresoras'!$F$61:$F$64,"PVL*")+COUNTIFS('[8]PCs e Impresoras'!$E$194:$E$258,D22,'[8]PCs e Impresoras'!$F$194:$F$258,"PVL*")+COUNTIFS('[7]PCs e Impresoras'!$E$244:$E$313,D22,'[7]PCs e Impresoras'!$F$244:$F$313,"PVL*")+COUNTIFS('[6]PCs e Impresoras'!$E$91:$E$105,D22,'[6]PCs e Impresoras'!$F$91:$F$105,"PVL*")+COUNTIFS('[5]PCs e Impresoras'!$E$126:$E$190,D22,'[5]PCs e Impresoras'!$F$126:$F$190,"PVL*")+COUNTIFS('[4]PCs e Impresoras'!$E$144:$E$175,D22,'[4]PCs e Impresoras'!$F$144:$F$175,"PVL*")+COUNTIFS('[3]PCs e Impresoras'!$E$194:$E$275,D22,'[3]PCs e Impresoras'!$F$194:$F$275,"PVL*")+COUNTIFS('[2]PCs e Impresoras'!$E$76:$E$105,D22,'[2]PCs e Impresoras'!$F$76:$F$105,"PVL*")+COUNTIFS('[1]PCs e Impresoras'!$E$85:$E$113,D22,'[1]PCs e Impresoras'!$F$85:$F$113,"PVL*")</f>
        <v>#VALUE!</v>
      </c>
      <c r="K22" s="11" t="e">
        <f>COUNTIFS('[13]PCs e Impresoras'!$E$26:$E$29,D22,'[13]PCs e Impresoras'!$F$26:$F$29,"PBQ*")+COUNTIFS('[12]PCs e Impresoras'!$E$49:$E$61,D22,'[12]PCs e Impresoras'!$F$49:$F$61,"PBQ*")+COUNTIFS('[11]PCs e Impresoras'!$E$95:$E$125,D22,'[11]PCs e Impresoras'!$F$95:$F$125,"PBQ*")+COUNTIFS('[10]PCs e Impresoras'!$E$83:$E$104,D22,'[10]PCs e Impresoras'!$F$83:$F$104,"PBQ*")+COUNTIFS('[9]PCs e Impresoras'!$E$61:$E$64,D22,'[9]PCs e Impresoras'!$F$61:$F$64,"PBQ*")+COUNTIFS('[8]PCs e Impresoras'!$E$194:$E$258,D22,'[8]PCs e Impresoras'!$F$194:$F$258,"PBQ*")+COUNTIFS('[7]PCs e Impresoras'!$E$244:$E$313,D22,'[7]PCs e Impresoras'!$F$244:$F$313,"PBQ*")+COUNTIFS('[6]PCs e Impresoras'!$E$91:$E$105,D22,'[6]PCs e Impresoras'!$F$91:$F$105,"PBQ*")+COUNTIFS('[5]PCs e Impresoras'!$E$126:$E$190,D22,'[5]PCs e Impresoras'!$F$126:$F$190,"PBQ*")+COUNTIFS('[4]PCs e Impresoras'!$E$144:$E$175,D22,'[4]PCs e Impresoras'!$F$144:$F$175,"PBQ*")+COUNTIFS('[3]PCs e Impresoras'!$E$194:$E$275,D22,'[3]PCs e Impresoras'!$F$194:$F$275,"PBQ*")+COUNTIFS('[2]PCs e Impresoras'!$E$76:$E$105,D22,'[2]PCs e Impresoras'!$F$76:$F$105,"PBQ*")+COUNTIFS('[1]PCs e Impresoras'!$E$85:$E$113,D22,'[1]PCs e Impresoras'!$F$85:$F$113,"PBQ*")</f>
        <v>#VALUE!</v>
      </c>
      <c r="L22" s="11" t="e">
        <f>COUNTIFS('[13]PCs e Impresoras'!$E$26:$E$29,D22,'[13]PCs e Impresoras'!$F$26:$F$29,"PMB*")+COUNTIFS('[12]PCs e Impresoras'!$E$49:$E$61,D22,'[12]PCs e Impresoras'!$F$49:$F$61,"PMB*")+COUNTIFS('[11]PCs e Impresoras'!$E$95:$E$125,D22,'[11]PCs e Impresoras'!$F$95:$F$125,"PMB*")+COUNTIFS('[10]PCs e Impresoras'!$E$83:$E$104,D22,'[10]PCs e Impresoras'!$F$83:$F$104,"PMB*")+COUNTIFS('[9]PCs e Impresoras'!$E$61:$E$64,D22,'[9]PCs e Impresoras'!$F$61:$F$64,"PMB*")+COUNTIFS('[8]PCs e Impresoras'!$E$194:$E$258,D22,'[8]PCs e Impresoras'!$F$194:$F$258,"PMB*")+COUNTIFS('[7]PCs e Impresoras'!$E$244:$E$313,D22,'[7]PCs e Impresoras'!$F$244:$F$313,"PMB*")+COUNTIFS('[6]PCs e Impresoras'!$E$91:$E$105,D22,'[6]PCs e Impresoras'!$F$91:$F$105,"PMB*")+COUNTIFS('[5]PCs e Impresoras'!$E$126:$E$190,D22,'[5]PCs e Impresoras'!$F$126:$F$190,"PMB*")+COUNTIFS('[4]PCs e Impresoras'!$E$144:$E$175,D22,'[4]PCs e Impresoras'!$F$144:$F$175,"PMB*")+COUNTIFS('[3]PCs e Impresoras'!$E$194:$E$275,D22,'[3]PCs e Impresoras'!$F$194:$F$275,"PMB*")+COUNTIFS('[2]PCs e Impresoras'!$E$76:$E$105,D22,'[2]PCs e Impresoras'!$F$76:$F$105,"PMB*")+COUNTIFS('[1]PCs e Impresoras'!$E$85:$E$113,D22,'[1]PCs e Impresoras'!$F$85:$F$113,"PMB*")</f>
        <v>#VALUE!</v>
      </c>
      <c r="M22" s="11" t="e">
        <f>COUNTIFS('[13]PCs e Impresoras'!$E$26:$E$29,D22,'[13]PCs e Impresoras'!$F$26:$F$29,"PBJ*")+COUNTIFS('[12]PCs e Impresoras'!$E$49:$E$61,D22,'[12]PCs e Impresoras'!$F$49:$F$61,"PBJ*")+COUNTIFS('[11]PCs e Impresoras'!$E$95:$E$125,D22,'[11]PCs e Impresoras'!$F$95:$F$125,"PBJ*")+COUNTIFS('[10]PCs e Impresoras'!$E$83:$E$104,D22,'[10]PCs e Impresoras'!$F$83:$F$104,"PBJ*")+COUNTIFS('[9]PCs e Impresoras'!$E$61:$E$64,D22,'[9]PCs e Impresoras'!$F$61:$F$64,"PBJ*")+COUNTIFS('[8]PCs e Impresoras'!$E$194:$E$258,D22,'[8]PCs e Impresoras'!$F$194:$F$258,"PBJ*")+COUNTIFS('[7]PCs e Impresoras'!$E$244:$E$313,D22,'[7]PCs e Impresoras'!$F$244:$F$313,"PBJ*")+COUNTIFS('[6]PCs e Impresoras'!$E$91:$E$105,D22,'[6]PCs e Impresoras'!$F$91:$F$105,"PBJ*")+COUNTIFS('[5]PCs e Impresoras'!$E$126:$E$190,D22,'[5]PCs e Impresoras'!$F$126:$F$190,"PBJ*")+COUNTIFS('[4]PCs e Impresoras'!$E$144:$E$175,D22,'[4]PCs e Impresoras'!$F$144:$F$175,"PBJ*")+COUNTIFS('[3]PCs e Impresoras'!$E$194:$E$275,D22,'[3]PCs e Impresoras'!$F$194:$F$275,"PBJ*")+COUNTIFS('[2]PCs e Impresoras'!$E$76:$E$105,D22,'[2]PCs e Impresoras'!$F$76:$F$105,"PBJ*")+COUNTIFS('[1]PCs e Impresoras'!$E$85:$E$113,D22,'[1]PCs e Impresoras'!$F$85:$F$113,"PBJ*")</f>
        <v>#VALUE!</v>
      </c>
      <c r="N22" s="11" t="e">
        <f>COUNTIFS('[13]PCs e Impresoras'!$E$26:$E$29,D22,'[13]PCs e Impresoras'!$F$26:$F$29,"PCL*")+COUNTIFS('[12]PCs e Impresoras'!$E$49:$E$61,D22,'[12]PCs e Impresoras'!$F$49:$F$61,"PCL*")+COUNTIFS('[11]PCs e Impresoras'!$E$95:$E$125,D22,'[11]PCs e Impresoras'!$F$95:$F$125,"PCL*")+COUNTIFS('[10]PCs e Impresoras'!$E$83:$E$104,D22,'[10]PCs e Impresoras'!$F$83:$F$104,"PCL*")+COUNTIFS('[9]PCs e Impresoras'!$E$61:$E$64,D22,'[9]PCs e Impresoras'!$F$61:$F$64,"PCL*")+COUNTIFS('[8]PCs e Impresoras'!$E$194:$E$258,D22,'[8]PCs e Impresoras'!$F$194:$F$258,"PCL*")+COUNTIFS('[7]PCs e Impresoras'!$E$244:$E$313,D22,'[7]PCs e Impresoras'!$F$244:$F$313,"PCL*")+COUNTIFS('[6]PCs e Impresoras'!$E$91:$E$105,D22,'[6]PCs e Impresoras'!$F$91:$F$105,"PCL*")+COUNTIFS('[5]PCs e Impresoras'!$E$126:$E$190,D22,'[5]PCs e Impresoras'!$F$126:$F$190,"PCL*")+COUNTIFS('[4]PCs e Impresoras'!$E$144:$E$175,D22,'[4]PCs e Impresoras'!$F$144:$F$175,"PCL*")+COUNTIFS('[3]PCs e Impresoras'!$E$194:$E$275,D22,'[3]PCs e Impresoras'!$F$194:$F$275,"PCL*")+COUNTIFS('[2]PCs e Impresoras'!$E$76:$E$105,D22,'[2]PCs e Impresoras'!$F$76:$F$105,"PCL*")+COUNTIFS('[1]PCs e Impresoras'!$E$85:$E$113,D22,'[1]PCs e Impresoras'!$F$85:$F$113,"PCL*")</f>
        <v>#VALUE!</v>
      </c>
      <c r="O22" s="11" t="e">
        <f>COUNTIFS('[13]PCs e Impresoras'!$E$26:$E$29,D22,'[13]PCs e Impresoras'!$F$26:$F$29,"PQB*")+COUNTIFS('[12]PCs e Impresoras'!$E$49:$E$61,D22,'[12]PCs e Impresoras'!$F$49:$F$61,"PQB*")+COUNTIFS('[11]PCs e Impresoras'!$E$95:$E$125,D22,'[11]PCs e Impresoras'!$F$95:$F$125,"PQB*")+COUNTIFS('[10]PCs e Impresoras'!$E$83:$E$104,D22,'[10]PCs e Impresoras'!$F$83:$F$104,"PQB*")+COUNTIFS('[9]PCs e Impresoras'!$E$61:$E$64,D22,'[9]PCs e Impresoras'!$F$61:$F$64,"PQB*")+COUNTIFS('[8]PCs e Impresoras'!$E$194:$E$258,D22,'[8]PCs e Impresoras'!$F$194:$F$258,"PQB*")+COUNTIFS('[7]PCs e Impresoras'!$E$244:$E$313,D22,'[7]PCs e Impresoras'!$F$244:$F$313,"PQB*")+COUNTIFS('[6]PCs e Impresoras'!$E$91:$E$105,D22,'[6]PCs e Impresoras'!$F$91:$F$105,"PQB*")+COUNTIFS('[5]PCs e Impresoras'!$E$126:$E$190,D22,'[5]PCs e Impresoras'!$F$126:$F$190,"PQB*")+COUNTIFS('[4]PCs e Impresoras'!$E$144:$E$175,D22,'[4]PCs e Impresoras'!$F$144:$F$175,"PQB*")+COUNTIFS('[3]PCs e Impresoras'!$E$194:$E$275,D22,'[3]PCs e Impresoras'!$F$194:$F$275,"PQB*")+COUNTIFS('[2]PCs e Impresoras'!$E$76:$E$105,D22,'[2]PCs e Impresoras'!$F$76:$F$105,"PQB*")+COUNTIFS('[1]PCs e Impresoras'!$E$85:$E$113,D22,'[1]PCs e Impresoras'!$F$85:$F$113,"PQB*")</f>
        <v>#VALUE!</v>
      </c>
      <c r="P22" s="11" t="e">
        <f>COUNTIFS('[13]PCs e Impresoras'!$E$26:$E$29,D22,'[13]PCs e Impresoras'!$F$26:$F$29,"PPO*")+COUNTIFS('[12]PCs e Impresoras'!$E$49:$E$61,D22,'[12]PCs e Impresoras'!$F$49:$F$61,"PPO*")+COUNTIFS('[11]PCs e Impresoras'!$E$95:$E$125,D22,'[11]PCs e Impresoras'!$F$95:$F$125,"PPO*")+COUNTIFS('[10]PCs e Impresoras'!$E$83:$E$104,D22,'[10]PCs e Impresoras'!$F$83:$F$104,"PPO*")+COUNTIFS('[9]PCs e Impresoras'!$E$61:$E$64,D22,'[9]PCs e Impresoras'!$F$61:$F$64,"PPO*")+COUNTIFS('[8]PCs e Impresoras'!$E$194:$E$258,D22,'[8]PCs e Impresoras'!$F$194:$F$258,"PPO*")+COUNTIFS('[7]PCs e Impresoras'!$E$244:$E$313,D22,'[7]PCs e Impresoras'!$F$244:$F$313,"PPO*")+COUNTIFS('[6]PCs e Impresoras'!$E$91:$E$105,D22,'[6]PCs e Impresoras'!$F$91:$F$105,"PPO*")+COUNTIFS('[5]PCs e Impresoras'!$E$126:$E$190,D22,'[5]PCs e Impresoras'!$F$126:$F$190,"PPO*")+COUNTIFS('[4]PCs e Impresoras'!$E$144:$E$175,D22,'[4]PCs e Impresoras'!$F$144:$F$175,"PPO*")+COUNTIFS('[3]PCs e Impresoras'!$E$194:$E$275,D22,'[3]PCs e Impresoras'!$F$194:$F$275,"PPO*")+COUNTIFS('[2]PCs e Impresoras'!$E$76:$E$105,D22,'[2]PCs e Impresoras'!$F$76:$F$105,"PPO*")+COUNTIFS('[1]PCs e Impresoras'!$E$85:$E$113,D22,'[1]PCs e Impresoras'!$F$85:$F$113,"PPO*")</f>
        <v>#VALUE!</v>
      </c>
      <c r="Q22" s="11" t="e">
        <f>COUNTIFS('[13]PCs e Impresoras'!$E$26:$E$29,D22,'[13]PCs e Impresoras'!$F$26:$F$29,"PTJ*")+COUNTIFS('[12]PCs e Impresoras'!$E$49:$E$61,D22,'[12]PCs e Impresoras'!$F$49:$F$61,"PTJ*")+COUNTIFS('[11]PCs e Impresoras'!$E$95:$E$125,D22,'[11]PCs e Impresoras'!$F$95:$F$125,"PTJ*")+COUNTIFS('[10]PCs e Impresoras'!$E$83:$E$104,D22,'[10]PCs e Impresoras'!$F$83:$F$104,"PTJ*")+COUNTIFS('[9]PCs e Impresoras'!$E$61:$E$64,D22,'[9]PCs e Impresoras'!$F$61:$F$64,"PTJ*")+COUNTIFS('[8]PCs e Impresoras'!$E$194:$E$258,D22,'[8]PCs e Impresoras'!$F$194:$F$258,"PTJ*")+COUNTIFS('[7]PCs e Impresoras'!$E$244:$E$313,D22,'[7]PCs e Impresoras'!$F$244:$F$313,"PTJ*")+COUNTIFS('[6]PCs e Impresoras'!$E$91:$E$105,D22,'[6]PCs e Impresoras'!$F$91:$F$105,"PTJ*")+COUNTIFS('[5]PCs e Impresoras'!$E$126:$E$190,D22,'[5]PCs e Impresoras'!$F$126:$F$190,"PTJ*")+COUNTIFS('[4]PCs e Impresoras'!$E$144:$E$175,D22,'[4]PCs e Impresoras'!$F$144:$F$175,"PTJ*")+COUNTIFS('[3]PCs e Impresoras'!$E$194:$E$275,D22,'[3]PCs e Impresoras'!$F$194:$F$275,"PTJ*")+COUNTIFS('[2]PCs e Impresoras'!$E$76:$E$105,D22,'[2]PCs e Impresoras'!$F$76:$F$105,"PTJ*")+COUNTIFS('[1]PCs e Impresoras'!$E$85:$E$113,D22,'[1]PCs e Impresoras'!$F$85:$F$113,"PTJ*")</f>
        <v>#VALUE!</v>
      </c>
      <c r="R22" s="11" t="e">
        <f>COUNTIFS('[13]PCs e Impresoras'!$E$26:$E$29,D22,'[13]PCs e Impresoras'!$F$26:$F$29,"PBO*")+COUNTIFS('[12]PCs e Impresoras'!$E$49:$E$61,D22,'[12]PCs e Impresoras'!$F$49:$F$61,"PBO*")+COUNTIFS('[11]PCs e Impresoras'!$E$95:$E$125,D22,'[11]PCs e Impresoras'!$F$95:$F$125,"PBO*")+COUNTIFS('[10]PCs e Impresoras'!$E$83:$E$104,D22,'[10]PCs e Impresoras'!$F$83:$F$104,"PBO*")+COUNTIFS('[9]PCs e Impresoras'!$E$61:$E$64,D22,'[9]PCs e Impresoras'!$F$61:$F$64,"PBO*")+COUNTIFS('[8]PCs e Impresoras'!$E$194:$E$258,D22,'[8]PCs e Impresoras'!$F$194:$F$258,"PBO*")+COUNTIFS('[7]PCs e Impresoras'!$E$244:$E$313,D22,'[7]PCs e Impresoras'!$F$244:$F$313,"PBO*")+COUNTIFS('[6]PCs e Impresoras'!$E$91:$E$105,D22,'[6]PCs e Impresoras'!$F$91:$F$105,"PBO*")+COUNTIFS('[5]PCs e Impresoras'!$E$126:$E$190,D22,'[5]PCs e Impresoras'!$F$126:$F$190,"PBO*")+COUNTIFS('[4]PCs e Impresoras'!$E$144:$E$175,D22,'[4]PCs e Impresoras'!$F$144:$F$175,"PBO*")+COUNTIFS('[3]PCs e Impresoras'!$E$194:$E$275,D22,'[3]PCs e Impresoras'!$F$194:$F$275,"PBO*")+COUNTIFS('[2]PCs e Impresoras'!$E$76:$E$105,D22,'[2]PCs e Impresoras'!$F$76:$F$105,"PBO*")+COUNTIFS('[1]PCs e Impresoras'!$E$85:$E$113,D22,'[1]PCs e Impresoras'!$F$85:$F$113,"PBO*")</f>
        <v>#VALUE!</v>
      </c>
      <c r="S22" s="11" t="e">
        <f>COUNTIFS('[13]PCs e Impresoras'!$E$26:$E$29,D22,'[13]PCs e Impresoras'!$F$26:$F$29,"PSC*")+COUNTIFS('[12]PCs e Impresoras'!$E$49:$E$61,D22,'[12]PCs e Impresoras'!$F$49:$F$61,"PSC*")+COUNTIFS('[11]PCs e Impresoras'!$E$95:$E$125,D22,'[11]PCs e Impresoras'!$F$95:$F$125,"PSC*")+COUNTIFS('[10]PCs e Impresoras'!$E$83:$E$104,D22,'[10]PCs e Impresoras'!$F$83:$F$104,"PSC*")+COUNTIFS('[9]PCs e Impresoras'!$E$61:$E$64,D22,'[9]PCs e Impresoras'!$F$61:$F$64,"PSC*")+COUNTIFS('[8]PCs e Impresoras'!$E$194:$E$258,D22,'[8]PCs e Impresoras'!$F$194:$F$258,"PSC*")+COUNTIFS('[7]PCs e Impresoras'!$E$244:$E$313,D22,'[7]PCs e Impresoras'!$F$244:$F$313,"PSC*")+COUNTIFS('[6]PCs e Impresoras'!$E$91:$E$105,D22,'[6]PCs e Impresoras'!$F$91:$F$105,"PSC*")+COUNTIFS('[5]PCs e Impresoras'!$E$126:$E$190,D22,'[5]PCs e Impresoras'!$F$126:$F$190,"PSC*")+COUNTIFS('[4]PCs e Impresoras'!$E$144:$E$175,D22,'[4]PCs e Impresoras'!$F$144:$F$175,"PSC*")+COUNTIFS('[3]PCs e Impresoras'!$E$194:$E$275,D22,'[3]PCs e Impresoras'!$F$194:$F$275,"PSC*")+COUNTIFS('[2]PCs e Impresoras'!$E$76:$E$105,D22,'[2]PCs e Impresoras'!$F$76:$F$105,"PSC*")+COUNTIFS('[1]PCs e Impresoras'!$E$85:$E$113,D22,'[1]PCs e Impresoras'!$F$85:$F$113,"PSC*")</f>
        <v>#VALUE!</v>
      </c>
      <c r="T22" s="21" t="e">
        <f t="shared" si="4"/>
        <v>#VALUE!</v>
      </c>
      <c r="U22" s="32" t="e">
        <f t="shared" si="1"/>
        <v>#VALUE!</v>
      </c>
    </row>
    <row r="23" spans="1:21" ht="15.75" x14ac:dyDescent="0.25">
      <c r="A23" s="95"/>
      <c r="B23" s="73" t="s">
        <v>52</v>
      </c>
      <c r="C23" s="73" t="s">
        <v>48</v>
      </c>
      <c r="D23" s="73">
        <v>5150</v>
      </c>
      <c r="E23" s="11" t="e">
        <f>COUNTIFS('[13]PCs e Impresoras'!$E$26:$E$29,D23,'[13]PCs e Impresoras'!$F$26:$F$29,"PCG*")+COUNTIFS('[12]PCs e Impresoras'!$E$49:$E$61,D23,'[12]PCs e Impresoras'!$F$49:$F$61,"PCG*")+COUNTIFS('[11]PCs e Impresoras'!$E$95:$E$125,D23,'[11]PCs e Impresoras'!$F$95:$F$125,"PCG*")+COUNTIFS('[10]PCs e Impresoras'!$E$83:$E$104,D23,'[10]PCs e Impresoras'!$F$83:$F$104,"PCG*")+COUNTIFS('[9]PCs e Impresoras'!$E$61:$E$64,D23,'[9]PCs e Impresoras'!$F$61:$F$64,"PCG*")+COUNTIFS('[8]PCs e Impresoras'!$E$194:$E$258,D23,'[8]PCs e Impresoras'!$F$194:$F$258,"PCG*")+COUNTIFS('[7]PCs e Impresoras'!$E$244:$E$313,D23,'[7]PCs e Impresoras'!$F$244:$F$313,"PCG*")+COUNTIFS('[6]PCs e Impresoras'!$E$91:$E$105,D23,'[6]PCs e Impresoras'!$F$91:$F$105,"PCG*")+COUNTIFS('[5]PCs e Impresoras'!$E$126:$E$190,D23,'[5]PCs e Impresoras'!$F$126:$F$190,"PCG*")+COUNTIFS('[4]PCs e Impresoras'!$E$144:$E$175,D23,'[4]PCs e Impresoras'!$F$144:$F$175,"PCG*")+COUNTIFS('[3]PCs e Impresoras'!$E$194:$E$275,D23,'[3]PCs e Impresoras'!$F$194:$F$275,"PCG*")+COUNTIFS('[2]PCs e Impresoras'!$E$76:$E$105,D23,'[2]PCs e Impresoras'!$F$76:$F$105,"PCG*")+COUNTIFS('[1]PCs e Impresoras'!$E$85:$E$113,D23,'[1]PCs e Impresoras'!$F$85:$F$113,"PCG*")</f>
        <v>#VALUE!</v>
      </c>
      <c r="F23" s="11" t="e">
        <f>COUNTIFS('[13]PCs e Impresoras'!$E$26:$E$29,D23,'[13]PCs e Impresoras'!$F$26:$F$29,"PCS*")+COUNTIFS('[12]PCs e Impresoras'!$E$49:$E$61,D23,'[12]PCs e Impresoras'!$F$49:$F$61,"PCS*")+COUNTIFS('[11]PCs e Impresoras'!$E$95:$E$125,D23,'[11]PCs e Impresoras'!$F$95:$F$125,"PCS*")+COUNTIFS('[10]PCs e Impresoras'!$E$83:$E$104,D23,'[10]PCs e Impresoras'!$F$83:$F$104,"PCS*")+COUNTIFS('[9]PCs e Impresoras'!$E$61:$E$64,D23,'[9]PCs e Impresoras'!$F$61:$F$64,"PCS*")+COUNTIFS('[8]PCs e Impresoras'!$E$194:$E$258,D23,'[8]PCs e Impresoras'!$F$194:$F$258,"PCS*")+COUNTIFS('[7]PCs e Impresoras'!$E$244:$E$313,D23,'[7]PCs e Impresoras'!$F$244:$F$313,"PCS*")+COUNTIFS('[6]PCs e Impresoras'!$E$91:$E$105,D23,'[6]PCs e Impresoras'!$F$91:$F$105,"PCS*")+COUNTIFS('[5]PCs e Impresoras'!$E$126:$E$190,D23,'[5]PCs e Impresoras'!$F$126:$F$190,"PCS*")+COUNTIFS('[4]PCs e Impresoras'!$E$144:$E$175,D23,'[4]PCs e Impresoras'!$F$144:$F$175,"PCS*")+COUNTIFS('[3]PCs e Impresoras'!$E$194:$E$275,D23,'[3]PCs e Impresoras'!$F$194:$F$275,"PCS*")+COUNTIFS('[2]PCs e Impresoras'!$E$76:$E$105,D23,'[2]PCs e Impresoras'!$F$76:$F$105,"PCS*")+COUNTIFS('[1]PCs e Impresoras'!$E$85:$E$113,D23,'[1]PCs e Impresoras'!$F$85:$F$113,"PCS*")</f>
        <v>#VALUE!</v>
      </c>
      <c r="G23" s="11" t="e">
        <f>COUNTIFS('[13]PCs e Impresoras'!$E$26:$E$29,D23,'[13]PCs e Impresoras'!$F$26:$F$29,"PMT*")+COUNTIFS('[12]PCs e Impresoras'!$E$49:$E$61,D23,'[12]PCs e Impresoras'!$F$49:$F$61,"PMT*")+COUNTIFS('[11]PCs e Impresoras'!$E$95:$E$125,D23,'[11]PCs e Impresoras'!$F$95:$F$125,"PMT*")+COUNTIFS('[10]PCs e Impresoras'!$E$83:$E$104,D23,'[10]PCs e Impresoras'!$F$83:$F$104,"PMT*")+COUNTIFS('[9]PCs e Impresoras'!$E$61:$E$64,D23,'[9]PCs e Impresoras'!$F$61:$F$64,"PMT*")+COUNTIFS('[8]PCs e Impresoras'!$E$194:$E$258,D23,'[8]PCs e Impresoras'!$F$194:$F$258,"PMT*")+COUNTIFS('[7]PCs e Impresoras'!$E$244:$E$313,D23,'[7]PCs e Impresoras'!$F$244:$F$313,"PMT*")+COUNTIFS('[6]PCs e Impresoras'!$E$91:$E$105,D23,'[6]PCs e Impresoras'!$F$91:$F$105,"PMT*")+COUNTIFS('[5]PCs e Impresoras'!$E$126:$E$190,D23,'[5]PCs e Impresoras'!$F$126:$F$190,"PMT*")+COUNTIFS('[4]PCs e Impresoras'!$E$144:$E$175,D23,'[4]PCs e Impresoras'!$F$144:$F$175,"PMT*")+COUNTIFS('[3]PCs e Impresoras'!$E$194:$E$275,D23,'[3]PCs e Impresoras'!$F$194:$F$275,"PMT*")+COUNTIFS('[2]PCs e Impresoras'!$E$76:$E$105,D23,'[2]PCs e Impresoras'!$F$76:$F$105,"PMT*")+COUNTIFS('[1]PCs e Impresoras'!$E$85:$E$113,D23,'[1]PCs e Impresoras'!$F$85:$F$113,"PMT*")</f>
        <v>#VALUE!</v>
      </c>
      <c r="H23" s="11" t="e">
        <f>COUNTIFS('[13]PCs e Impresoras'!$E$26:$E$29,D23,'[13]PCs e Impresoras'!$F$26:$F$29,"PCB*")+COUNTIFS('[12]PCs e Impresoras'!$E$49:$E$61,D23,'[12]PCs e Impresoras'!$F$49:$F$61,"PCB*")+COUNTIFS('[11]PCs e Impresoras'!$E$95:$E$125,D23,'[11]PCs e Impresoras'!$F$95:$F$125,"PCB*")+COUNTIFS('[10]PCs e Impresoras'!$E$83:$E$104,D23,'[10]PCs e Impresoras'!$F$83:$F$104,"PCB*")+COUNTIFS('[9]PCs e Impresoras'!$E$61:$E$64,D23,'[9]PCs e Impresoras'!$F$61:$F$64,"PCB*")+COUNTIFS('[8]PCs e Impresoras'!$E$194:$E$258,D23,'[8]PCs e Impresoras'!$F$194:$F$258,"PCB*")+COUNTIFS('[7]PCs e Impresoras'!$E$244:$E$313,D23,'[7]PCs e Impresoras'!$F$244:$F$313,"PCB*")+COUNTIFS('[6]PCs e Impresoras'!$E$91:$E$105,D23,'[6]PCs e Impresoras'!$F$91:$F$105,"PCB*")+COUNTIFS('[5]PCs e Impresoras'!$E$126:$E$190,D23,'[5]PCs e Impresoras'!$F$126:$F$190,"PCB*")+COUNTIFS('[4]PCs e Impresoras'!$E$144:$E$175,D23,'[4]PCs e Impresoras'!$F$144:$F$175,"PCB*")+COUNTIFS('[3]PCs e Impresoras'!$E$194:$E$275,D23,'[3]PCs e Impresoras'!$F$194:$F$275,"PCB*")+COUNTIFS('[2]PCs e Impresoras'!$E$76:$E$105,D23,'[2]PCs e Impresoras'!$F$76:$F$105,"PCB*")+COUNTIFS('[1]PCs e Impresoras'!$E$85:$E$113,D23,'[1]PCs e Impresoras'!$F$85:$F$113,"PCB*")</f>
        <v>#VALUE!</v>
      </c>
      <c r="I23" s="11" t="e">
        <f>COUNTIFS('[13]PCs e Impresoras'!$E$26:$E$29,D23,'[13]PCs e Impresoras'!$F$26:$F$29,"PBA*")+COUNTIFS('[12]PCs e Impresoras'!$E$49:$E$61,D23,'[12]PCs e Impresoras'!$F$49:$F$61,"PBA*")+COUNTIFS('[11]PCs e Impresoras'!$E$95:$E$125,D23,'[11]PCs e Impresoras'!$F$95:$F$125,"PBA*")+COUNTIFS('[10]PCs e Impresoras'!$E$83:$E$104,D23,'[10]PCs e Impresoras'!$F$83:$F$104,"PBA*")+COUNTIFS('[9]PCs e Impresoras'!$E$61:$E$64,D23,'[9]PCs e Impresoras'!$F$61:$F$64,"PBA*")+COUNTIFS('[8]PCs e Impresoras'!$E$194:$E$258,D23,'[8]PCs e Impresoras'!$F$194:$F$258,"PBA*")+COUNTIFS('[7]PCs e Impresoras'!$E$244:$E$313,D23,'[7]PCs e Impresoras'!$F$244:$F$313,"PBA*")+COUNTIFS('[6]PCs e Impresoras'!$E$91:$E$105,D23,'[6]PCs e Impresoras'!$F$91:$F$105,"PBA*")+COUNTIFS('[5]PCs e Impresoras'!$E$126:$E$190,D23,'[5]PCs e Impresoras'!$F$126:$F$190,"PBA*")+COUNTIFS('[4]PCs e Impresoras'!$E$144:$E$175,D23,'[4]PCs e Impresoras'!$F$144:$F$175,"PBA*")+COUNTIFS('[3]PCs e Impresoras'!$E$194:$E$275,D23,'[3]PCs e Impresoras'!$F$194:$F$275,"PBA*")+COUNTIFS('[2]PCs e Impresoras'!$E$76:$E$105,D23,'[2]PCs e Impresoras'!$F$76:$F$105,"PBA*")+COUNTIFS('[1]PCs e Impresoras'!$E$85:$E$113,D23,'[1]PCs e Impresoras'!$F$85:$F$113,"PBA*")</f>
        <v>#VALUE!</v>
      </c>
      <c r="J23" s="11" t="e">
        <f>COUNTIFS('[13]PCs e Impresoras'!$E$26:$E$29,D23,'[13]PCs e Impresoras'!$F$26:$F$29,"PVL*")+COUNTIFS('[12]PCs e Impresoras'!$E$49:$E$61,D23,'[12]PCs e Impresoras'!$F$49:$F$61,"PVL*")+COUNTIFS('[11]PCs e Impresoras'!$E$95:$E$125,D23,'[11]PCs e Impresoras'!$F$95:$F$125,"PVL*")+COUNTIFS('[10]PCs e Impresoras'!$E$83:$E$104,D23,'[10]PCs e Impresoras'!$F$83:$F$104,"PVL*")+COUNTIFS('[9]PCs e Impresoras'!$E$61:$E$64,D23,'[9]PCs e Impresoras'!$F$61:$F$64,"PVL*")+COUNTIFS('[8]PCs e Impresoras'!$E$194:$E$258,D23,'[8]PCs e Impresoras'!$F$194:$F$258,"PVL*")+COUNTIFS('[7]PCs e Impresoras'!$E$244:$E$313,D23,'[7]PCs e Impresoras'!$F$244:$F$313,"PVL*")+COUNTIFS('[6]PCs e Impresoras'!$E$91:$E$105,D23,'[6]PCs e Impresoras'!$F$91:$F$105,"PVL*")+COUNTIFS('[5]PCs e Impresoras'!$E$126:$E$190,D23,'[5]PCs e Impresoras'!$F$126:$F$190,"PVL*")+COUNTIFS('[4]PCs e Impresoras'!$E$144:$E$175,D23,'[4]PCs e Impresoras'!$F$144:$F$175,"PVL*")+COUNTIFS('[3]PCs e Impresoras'!$E$194:$E$275,D23,'[3]PCs e Impresoras'!$F$194:$F$275,"PVL*")+COUNTIFS('[2]PCs e Impresoras'!$E$76:$E$105,D23,'[2]PCs e Impresoras'!$F$76:$F$105,"PVL*")+COUNTIFS('[1]PCs e Impresoras'!$E$85:$E$113,D23,'[1]PCs e Impresoras'!$F$85:$F$113,"PVL*")</f>
        <v>#VALUE!</v>
      </c>
      <c r="K23" s="11" t="e">
        <f>COUNTIFS('[13]PCs e Impresoras'!$E$26:$E$29,D23,'[13]PCs e Impresoras'!$F$26:$F$29,"PBQ*")+COUNTIFS('[12]PCs e Impresoras'!$E$49:$E$61,D23,'[12]PCs e Impresoras'!$F$49:$F$61,"PBQ*")+COUNTIFS('[11]PCs e Impresoras'!$E$95:$E$125,D23,'[11]PCs e Impresoras'!$F$95:$F$125,"PBQ*")+COUNTIFS('[10]PCs e Impresoras'!$E$83:$E$104,D23,'[10]PCs e Impresoras'!$F$83:$F$104,"PBQ*")+COUNTIFS('[9]PCs e Impresoras'!$E$61:$E$64,D23,'[9]PCs e Impresoras'!$F$61:$F$64,"PBQ*")+COUNTIFS('[8]PCs e Impresoras'!$E$194:$E$258,D23,'[8]PCs e Impresoras'!$F$194:$F$258,"PBQ*")+COUNTIFS('[7]PCs e Impresoras'!$E$244:$E$313,D23,'[7]PCs e Impresoras'!$F$244:$F$313,"PBQ*")+COUNTIFS('[6]PCs e Impresoras'!$E$91:$E$105,D23,'[6]PCs e Impresoras'!$F$91:$F$105,"PBQ*")+COUNTIFS('[5]PCs e Impresoras'!$E$126:$E$190,D23,'[5]PCs e Impresoras'!$F$126:$F$190,"PBQ*")+COUNTIFS('[4]PCs e Impresoras'!$E$144:$E$175,D23,'[4]PCs e Impresoras'!$F$144:$F$175,"PBQ*")+COUNTIFS('[3]PCs e Impresoras'!$E$194:$E$275,D23,'[3]PCs e Impresoras'!$F$194:$F$275,"PBQ*")+COUNTIFS('[2]PCs e Impresoras'!$E$76:$E$105,D23,'[2]PCs e Impresoras'!$F$76:$F$105,"PBQ*")+COUNTIFS('[1]PCs e Impresoras'!$E$85:$E$113,D23,'[1]PCs e Impresoras'!$F$85:$F$113,"PBQ*")</f>
        <v>#VALUE!</v>
      </c>
      <c r="L23" s="11" t="e">
        <f>COUNTIFS('[13]PCs e Impresoras'!$E$26:$E$29,D23,'[13]PCs e Impresoras'!$F$26:$F$29,"PMB*")+COUNTIFS('[12]PCs e Impresoras'!$E$49:$E$61,D23,'[12]PCs e Impresoras'!$F$49:$F$61,"PMB*")+COUNTIFS('[11]PCs e Impresoras'!$E$95:$E$125,D23,'[11]PCs e Impresoras'!$F$95:$F$125,"PMB*")+COUNTIFS('[10]PCs e Impresoras'!$E$83:$E$104,D23,'[10]PCs e Impresoras'!$F$83:$F$104,"PMB*")+COUNTIFS('[9]PCs e Impresoras'!$E$61:$E$64,D23,'[9]PCs e Impresoras'!$F$61:$F$64,"PMB*")+COUNTIFS('[8]PCs e Impresoras'!$E$194:$E$258,D23,'[8]PCs e Impresoras'!$F$194:$F$258,"PMB*")+COUNTIFS('[7]PCs e Impresoras'!$E$244:$E$313,D23,'[7]PCs e Impresoras'!$F$244:$F$313,"PMB*")+COUNTIFS('[6]PCs e Impresoras'!$E$91:$E$105,D23,'[6]PCs e Impresoras'!$F$91:$F$105,"PMB*")+COUNTIFS('[5]PCs e Impresoras'!$E$126:$E$190,D23,'[5]PCs e Impresoras'!$F$126:$F$190,"PMB*")+COUNTIFS('[4]PCs e Impresoras'!$E$144:$E$175,D23,'[4]PCs e Impresoras'!$F$144:$F$175,"PMB*")+COUNTIFS('[3]PCs e Impresoras'!$E$194:$E$275,D23,'[3]PCs e Impresoras'!$F$194:$F$275,"PMB*")+COUNTIFS('[2]PCs e Impresoras'!$E$76:$E$105,D23,'[2]PCs e Impresoras'!$F$76:$F$105,"PMB*")+COUNTIFS('[1]PCs e Impresoras'!$E$85:$E$113,D23,'[1]PCs e Impresoras'!$F$85:$F$113,"PMB*")</f>
        <v>#VALUE!</v>
      </c>
      <c r="M23" s="11" t="e">
        <f>COUNTIFS('[13]PCs e Impresoras'!$E$26:$E$29,D23,'[13]PCs e Impresoras'!$F$26:$F$29,"PBJ*")+COUNTIFS('[12]PCs e Impresoras'!$E$49:$E$61,D23,'[12]PCs e Impresoras'!$F$49:$F$61,"PBJ*")+COUNTIFS('[11]PCs e Impresoras'!$E$95:$E$125,D23,'[11]PCs e Impresoras'!$F$95:$F$125,"PBJ*")+COUNTIFS('[10]PCs e Impresoras'!$E$83:$E$104,D23,'[10]PCs e Impresoras'!$F$83:$F$104,"PBJ*")+COUNTIFS('[9]PCs e Impresoras'!$E$61:$E$64,D23,'[9]PCs e Impresoras'!$F$61:$F$64,"PBJ*")+COUNTIFS('[8]PCs e Impresoras'!$E$194:$E$258,D23,'[8]PCs e Impresoras'!$F$194:$F$258,"PBJ*")+COUNTIFS('[7]PCs e Impresoras'!$E$244:$E$313,D23,'[7]PCs e Impresoras'!$F$244:$F$313,"PBJ*")+COUNTIFS('[6]PCs e Impresoras'!$E$91:$E$105,D23,'[6]PCs e Impresoras'!$F$91:$F$105,"PBJ*")+COUNTIFS('[5]PCs e Impresoras'!$E$126:$E$190,D23,'[5]PCs e Impresoras'!$F$126:$F$190,"PBJ*")+COUNTIFS('[4]PCs e Impresoras'!$E$144:$E$175,D23,'[4]PCs e Impresoras'!$F$144:$F$175,"PBJ*")+COUNTIFS('[3]PCs e Impresoras'!$E$194:$E$275,D23,'[3]PCs e Impresoras'!$F$194:$F$275,"PBJ*")+COUNTIFS('[2]PCs e Impresoras'!$E$76:$E$105,D23,'[2]PCs e Impresoras'!$F$76:$F$105,"PBJ*")+COUNTIFS('[1]PCs e Impresoras'!$E$85:$E$113,D23,'[1]PCs e Impresoras'!$F$85:$F$113,"PBJ*")</f>
        <v>#VALUE!</v>
      </c>
      <c r="N23" s="11" t="e">
        <f>COUNTIFS('[13]PCs e Impresoras'!$E$26:$E$29,D23,'[13]PCs e Impresoras'!$F$26:$F$29,"PCL*")+COUNTIFS('[12]PCs e Impresoras'!$E$49:$E$61,D23,'[12]PCs e Impresoras'!$F$49:$F$61,"PCL*")+COUNTIFS('[11]PCs e Impresoras'!$E$95:$E$125,D23,'[11]PCs e Impresoras'!$F$95:$F$125,"PCL*")+COUNTIFS('[10]PCs e Impresoras'!$E$83:$E$104,D23,'[10]PCs e Impresoras'!$F$83:$F$104,"PCL*")+COUNTIFS('[9]PCs e Impresoras'!$E$61:$E$64,D23,'[9]PCs e Impresoras'!$F$61:$F$64,"PCL*")+COUNTIFS('[8]PCs e Impresoras'!$E$194:$E$258,D23,'[8]PCs e Impresoras'!$F$194:$F$258,"PCL*")+COUNTIFS('[7]PCs e Impresoras'!$E$244:$E$313,D23,'[7]PCs e Impresoras'!$F$244:$F$313,"PCL*")+COUNTIFS('[6]PCs e Impresoras'!$E$91:$E$105,D23,'[6]PCs e Impresoras'!$F$91:$F$105,"PCL*")+COUNTIFS('[5]PCs e Impresoras'!$E$126:$E$190,D23,'[5]PCs e Impresoras'!$F$126:$F$190,"PCL*")+COUNTIFS('[4]PCs e Impresoras'!$E$144:$E$175,D23,'[4]PCs e Impresoras'!$F$144:$F$175,"PCL*")+COUNTIFS('[3]PCs e Impresoras'!$E$194:$E$275,D23,'[3]PCs e Impresoras'!$F$194:$F$275,"PCL*")+COUNTIFS('[2]PCs e Impresoras'!$E$76:$E$105,D23,'[2]PCs e Impresoras'!$F$76:$F$105,"PCL*")+COUNTIFS('[1]PCs e Impresoras'!$E$85:$E$113,D23,'[1]PCs e Impresoras'!$F$85:$F$113,"PCL*")</f>
        <v>#VALUE!</v>
      </c>
      <c r="O23" s="11" t="e">
        <f>COUNTIFS('[13]PCs e Impresoras'!$E$26:$E$29,D23,'[13]PCs e Impresoras'!$F$26:$F$29,"PQB*")+COUNTIFS('[12]PCs e Impresoras'!$E$49:$E$61,D23,'[12]PCs e Impresoras'!$F$49:$F$61,"PQB*")+COUNTIFS('[11]PCs e Impresoras'!$E$95:$E$125,D23,'[11]PCs e Impresoras'!$F$95:$F$125,"PQB*")+COUNTIFS('[10]PCs e Impresoras'!$E$83:$E$104,D23,'[10]PCs e Impresoras'!$F$83:$F$104,"PQB*")+COUNTIFS('[9]PCs e Impresoras'!$E$61:$E$64,D23,'[9]PCs e Impresoras'!$F$61:$F$64,"PQB*")+COUNTIFS('[8]PCs e Impresoras'!$E$194:$E$258,D23,'[8]PCs e Impresoras'!$F$194:$F$258,"PQB*")+COUNTIFS('[7]PCs e Impresoras'!$E$244:$E$313,D23,'[7]PCs e Impresoras'!$F$244:$F$313,"PQB*")+COUNTIFS('[6]PCs e Impresoras'!$E$91:$E$105,D23,'[6]PCs e Impresoras'!$F$91:$F$105,"PQB*")+COUNTIFS('[5]PCs e Impresoras'!$E$126:$E$190,D23,'[5]PCs e Impresoras'!$F$126:$F$190,"PQB*")+COUNTIFS('[4]PCs e Impresoras'!$E$144:$E$175,D23,'[4]PCs e Impresoras'!$F$144:$F$175,"PQB*")+COUNTIFS('[3]PCs e Impresoras'!$E$194:$E$275,D23,'[3]PCs e Impresoras'!$F$194:$F$275,"PQB*")+COUNTIFS('[2]PCs e Impresoras'!$E$76:$E$105,D23,'[2]PCs e Impresoras'!$F$76:$F$105,"PQB*")+COUNTIFS('[1]PCs e Impresoras'!$E$85:$E$113,D23,'[1]PCs e Impresoras'!$F$85:$F$113,"PQB*")</f>
        <v>#VALUE!</v>
      </c>
      <c r="P23" s="11" t="e">
        <f>COUNTIFS('[13]PCs e Impresoras'!$E$26:$E$29,D23,'[13]PCs e Impresoras'!$F$26:$F$29,"PPO*")+COUNTIFS('[12]PCs e Impresoras'!$E$49:$E$61,D23,'[12]PCs e Impresoras'!$F$49:$F$61,"PPO*")+COUNTIFS('[11]PCs e Impresoras'!$E$95:$E$125,D23,'[11]PCs e Impresoras'!$F$95:$F$125,"PPO*")+COUNTIFS('[10]PCs e Impresoras'!$E$83:$E$104,D23,'[10]PCs e Impresoras'!$F$83:$F$104,"PPO*")+COUNTIFS('[9]PCs e Impresoras'!$E$61:$E$64,D23,'[9]PCs e Impresoras'!$F$61:$F$64,"PPO*")+COUNTIFS('[8]PCs e Impresoras'!$E$194:$E$258,D23,'[8]PCs e Impresoras'!$F$194:$F$258,"PPO*")+COUNTIFS('[7]PCs e Impresoras'!$E$244:$E$313,D23,'[7]PCs e Impresoras'!$F$244:$F$313,"PPO*")+COUNTIFS('[6]PCs e Impresoras'!$E$91:$E$105,D23,'[6]PCs e Impresoras'!$F$91:$F$105,"PPO*")+COUNTIFS('[5]PCs e Impresoras'!$E$126:$E$190,D23,'[5]PCs e Impresoras'!$F$126:$F$190,"PPO*")+COUNTIFS('[4]PCs e Impresoras'!$E$144:$E$175,D23,'[4]PCs e Impresoras'!$F$144:$F$175,"PPO*")+COUNTIFS('[3]PCs e Impresoras'!$E$194:$E$275,D23,'[3]PCs e Impresoras'!$F$194:$F$275,"PPO*")+COUNTIFS('[2]PCs e Impresoras'!$E$76:$E$105,D23,'[2]PCs e Impresoras'!$F$76:$F$105,"PPO*")+COUNTIFS('[1]PCs e Impresoras'!$E$85:$E$113,D23,'[1]PCs e Impresoras'!$F$85:$F$113,"PPO*")</f>
        <v>#VALUE!</v>
      </c>
      <c r="Q23" s="11" t="e">
        <f>COUNTIFS('[13]PCs e Impresoras'!$E$26:$E$29,D23,'[13]PCs e Impresoras'!$F$26:$F$29,"PTJ*")+COUNTIFS('[12]PCs e Impresoras'!$E$49:$E$61,D23,'[12]PCs e Impresoras'!$F$49:$F$61,"PTJ*")+COUNTIFS('[11]PCs e Impresoras'!$E$95:$E$125,D23,'[11]PCs e Impresoras'!$F$95:$F$125,"PTJ*")+COUNTIFS('[10]PCs e Impresoras'!$E$83:$E$104,D23,'[10]PCs e Impresoras'!$F$83:$F$104,"PTJ*")+COUNTIFS('[9]PCs e Impresoras'!$E$61:$E$64,D23,'[9]PCs e Impresoras'!$F$61:$F$64,"PTJ*")+COUNTIFS('[8]PCs e Impresoras'!$E$194:$E$258,D23,'[8]PCs e Impresoras'!$F$194:$F$258,"PTJ*")+COUNTIFS('[7]PCs e Impresoras'!$E$244:$E$313,D23,'[7]PCs e Impresoras'!$F$244:$F$313,"PTJ*")+COUNTIFS('[6]PCs e Impresoras'!$E$91:$E$105,D23,'[6]PCs e Impresoras'!$F$91:$F$105,"PTJ*")+COUNTIFS('[5]PCs e Impresoras'!$E$126:$E$190,D23,'[5]PCs e Impresoras'!$F$126:$F$190,"PTJ*")+COUNTIFS('[4]PCs e Impresoras'!$E$144:$E$175,D23,'[4]PCs e Impresoras'!$F$144:$F$175,"PTJ*")+COUNTIFS('[3]PCs e Impresoras'!$E$194:$E$275,D23,'[3]PCs e Impresoras'!$F$194:$F$275,"PTJ*")+COUNTIFS('[2]PCs e Impresoras'!$E$76:$E$105,D23,'[2]PCs e Impresoras'!$F$76:$F$105,"PTJ*")+COUNTIFS('[1]PCs e Impresoras'!$E$85:$E$113,D23,'[1]PCs e Impresoras'!$F$85:$F$113,"PTJ*")</f>
        <v>#VALUE!</v>
      </c>
      <c r="R23" s="11" t="e">
        <f>COUNTIFS('[13]PCs e Impresoras'!$E$26:$E$29,D23,'[13]PCs e Impresoras'!$F$26:$F$29,"PBO*")+COUNTIFS('[12]PCs e Impresoras'!$E$49:$E$61,D23,'[12]PCs e Impresoras'!$F$49:$F$61,"PBO*")+COUNTIFS('[11]PCs e Impresoras'!$E$95:$E$125,D23,'[11]PCs e Impresoras'!$F$95:$F$125,"PBO*")+COUNTIFS('[10]PCs e Impresoras'!$E$83:$E$104,D23,'[10]PCs e Impresoras'!$F$83:$F$104,"PBO*")+COUNTIFS('[9]PCs e Impresoras'!$E$61:$E$64,D23,'[9]PCs e Impresoras'!$F$61:$F$64,"PBO*")+COUNTIFS('[8]PCs e Impresoras'!$E$194:$E$258,D23,'[8]PCs e Impresoras'!$F$194:$F$258,"PBO*")+COUNTIFS('[7]PCs e Impresoras'!$E$244:$E$313,D23,'[7]PCs e Impresoras'!$F$244:$F$313,"PBO*")+COUNTIFS('[6]PCs e Impresoras'!$E$91:$E$105,D23,'[6]PCs e Impresoras'!$F$91:$F$105,"PBO*")+COUNTIFS('[5]PCs e Impresoras'!$E$126:$E$190,D23,'[5]PCs e Impresoras'!$F$126:$F$190,"PBO*")+COUNTIFS('[4]PCs e Impresoras'!$E$144:$E$175,D23,'[4]PCs e Impresoras'!$F$144:$F$175,"PBO*")+COUNTIFS('[3]PCs e Impresoras'!$E$194:$E$275,D23,'[3]PCs e Impresoras'!$F$194:$F$275,"PBO*")+COUNTIFS('[2]PCs e Impresoras'!$E$76:$E$105,D23,'[2]PCs e Impresoras'!$F$76:$F$105,"PBO*")+COUNTIFS('[1]PCs e Impresoras'!$E$85:$E$113,D23,'[1]PCs e Impresoras'!$F$85:$F$113,"PBO*")</f>
        <v>#VALUE!</v>
      </c>
      <c r="S23" s="11" t="e">
        <f>COUNTIFS('[13]PCs e Impresoras'!$E$26:$E$29,D23,'[13]PCs e Impresoras'!$F$26:$F$29,"PSC*")+COUNTIFS('[12]PCs e Impresoras'!$E$49:$E$61,D23,'[12]PCs e Impresoras'!$F$49:$F$61,"PSC*")+COUNTIFS('[11]PCs e Impresoras'!$E$95:$E$125,D23,'[11]PCs e Impresoras'!$F$95:$F$125,"PSC*")+COUNTIFS('[10]PCs e Impresoras'!$E$83:$E$104,D23,'[10]PCs e Impresoras'!$F$83:$F$104,"PSC*")+COUNTIFS('[9]PCs e Impresoras'!$E$61:$E$64,D23,'[9]PCs e Impresoras'!$F$61:$F$64,"PSC*")+COUNTIFS('[8]PCs e Impresoras'!$E$194:$E$258,D23,'[8]PCs e Impresoras'!$F$194:$F$258,"PSC*")+COUNTIFS('[7]PCs e Impresoras'!$E$244:$E$313,D23,'[7]PCs e Impresoras'!$F$244:$F$313,"PSC*")+COUNTIFS('[6]PCs e Impresoras'!$E$91:$E$105,D23,'[6]PCs e Impresoras'!$F$91:$F$105,"PSC*")+COUNTIFS('[5]PCs e Impresoras'!$E$126:$E$190,D23,'[5]PCs e Impresoras'!$F$126:$F$190,"PSC*")+COUNTIFS('[4]PCs e Impresoras'!$E$144:$E$175,D23,'[4]PCs e Impresoras'!$F$144:$F$175,"PSC*")+COUNTIFS('[3]PCs e Impresoras'!$E$194:$E$275,D23,'[3]PCs e Impresoras'!$F$194:$F$275,"PSC*")+COUNTIFS('[2]PCs e Impresoras'!$E$76:$E$105,D23,'[2]PCs e Impresoras'!$F$76:$F$105,"PSC*")+COUNTIFS('[1]PCs e Impresoras'!$E$85:$E$113,D23,'[1]PCs e Impresoras'!$F$85:$F$113,"PSC*")</f>
        <v>#VALUE!</v>
      </c>
      <c r="T23" s="21" t="e">
        <f t="shared" si="4"/>
        <v>#VALUE!</v>
      </c>
      <c r="U23" s="32" t="e">
        <f t="shared" si="1"/>
        <v>#VALUE!</v>
      </c>
    </row>
    <row r="24" spans="1:21" ht="15.75" x14ac:dyDescent="0.25">
      <c r="A24" s="95"/>
      <c r="B24" s="73" t="s">
        <v>52</v>
      </c>
      <c r="C24" s="73" t="s">
        <v>48</v>
      </c>
      <c r="D24" s="73">
        <v>5440</v>
      </c>
      <c r="E24" s="11" t="e">
        <f>COUNTIFS('[13]PCs e Impresoras'!$E$26:$E$29,D24,'[13]PCs e Impresoras'!$F$26:$F$29,"PCG*")+COUNTIFS('[12]PCs e Impresoras'!$E$49:$E$61,D24,'[12]PCs e Impresoras'!$F$49:$F$61,"PCG*")+COUNTIFS('[11]PCs e Impresoras'!$E$95:$E$125,D24,'[11]PCs e Impresoras'!$F$95:$F$125,"PCG*")+COUNTIFS('[10]PCs e Impresoras'!$E$83:$E$104,D24,'[10]PCs e Impresoras'!$F$83:$F$104,"PCG*")+COUNTIFS('[9]PCs e Impresoras'!$E$61:$E$64,D24,'[9]PCs e Impresoras'!$F$61:$F$64,"PCG*")+COUNTIFS('[8]PCs e Impresoras'!$E$194:$E$258,D24,'[8]PCs e Impresoras'!$F$194:$F$258,"PCG*")+COUNTIFS('[7]PCs e Impresoras'!$E$244:$E$313,D24,'[7]PCs e Impresoras'!$F$244:$F$313,"PCG*")+COUNTIFS('[6]PCs e Impresoras'!$E$91:$E$105,D24,'[6]PCs e Impresoras'!$F$91:$F$105,"PCG*")+COUNTIFS('[5]PCs e Impresoras'!$E$126:$E$190,D24,'[5]PCs e Impresoras'!$F$126:$F$190,"PCG*")+COUNTIFS('[4]PCs e Impresoras'!$E$144:$E$175,D24,'[4]PCs e Impresoras'!$F$144:$F$175,"PCG*")+COUNTIFS('[3]PCs e Impresoras'!$E$194:$E$275,D24,'[3]PCs e Impresoras'!$F$194:$F$275,"PCG*")+COUNTIFS('[2]PCs e Impresoras'!$E$76:$E$105,D24,'[2]PCs e Impresoras'!$F$76:$F$105,"PCG*")+COUNTIFS('[1]PCs e Impresoras'!$E$85:$E$113,D24,'[1]PCs e Impresoras'!$F$85:$F$113,"PCG*")</f>
        <v>#VALUE!</v>
      </c>
      <c r="F24" s="11" t="e">
        <f>COUNTIFS('[13]PCs e Impresoras'!$E$26:$E$29,D24,'[13]PCs e Impresoras'!$F$26:$F$29,"PCS*")+COUNTIFS('[12]PCs e Impresoras'!$E$49:$E$61,D24,'[12]PCs e Impresoras'!$F$49:$F$61,"PCS*")+COUNTIFS('[11]PCs e Impresoras'!$E$95:$E$125,D24,'[11]PCs e Impresoras'!$F$95:$F$125,"PCS*")+COUNTIFS('[10]PCs e Impresoras'!$E$83:$E$104,D24,'[10]PCs e Impresoras'!$F$83:$F$104,"PCS*")+COUNTIFS('[9]PCs e Impresoras'!$E$61:$E$64,D24,'[9]PCs e Impresoras'!$F$61:$F$64,"PCS*")+COUNTIFS('[8]PCs e Impresoras'!$E$194:$E$258,D24,'[8]PCs e Impresoras'!$F$194:$F$258,"PCS*")+COUNTIFS('[7]PCs e Impresoras'!$E$244:$E$313,D24,'[7]PCs e Impresoras'!$F$244:$F$313,"PCS*")+COUNTIFS('[6]PCs e Impresoras'!$E$91:$E$105,D24,'[6]PCs e Impresoras'!$F$91:$F$105,"PCS*")+COUNTIFS('[5]PCs e Impresoras'!$E$126:$E$190,D24,'[5]PCs e Impresoras'!$F$126:$F$190,"PCS*")+COUNTIFS('[4]PCs e Impresoras'!$E$144:$E$175,D24,'[4]PCs e Impresoras'!$F$144:$F$175,"PCS*")+COUNTIFS('[3]PCs e Impresoras'!$E$194:$E$275,D24,'[3]PCs e Impresoras'!$F$194:$F$275,"PCS*")+COUNTIFS('[2]PCs e Impresoras'!$E$76:$E$105,D24,'[2]PCs e Impresoras'!$F$76:$F$105,"PCS*")+COUNTIFS('[1]PCs e Impresoras'!$E$85:$E$113,D24,'[1]PCs e Impresoras'!$F$85:$F$113,"PCS*")</f>
        <v>#VALUE!</v>
      </c>
      <c r="G24" s="11" t="e">
        <f>COUNTIFS('[13]PCs e Impresoras'!$E$26:$E$29,D24,'[13]PCs e Impresoras'!$F$26:$F$29,"PMT*")+COUNTIFS('[12]PCs e Impresoras'!$E$49:$E$61,D24,'[12]PCs e Impresoras'!$F$49:$F$61,"PMT*")+COUNTIFS('[11]PCs e Impresoras'!$E$95:$E$125,D24,'[11]PCs e Impresoras'!$F$95:$F$125,"PMT*")+COUNTIFS('[10]PCs e Impresoras'!$E$83:$E$104,D24,'[10]PCs e Impresoras'!$F$83:$F$104,"PMT*")+COUNTIFS('[9]PCs e Impresoras'!$E$61:$E$64,D24,'[9]PCs e Impresoras'!$F$61:$F$64,"PMT*")+COUNTIFS('[8]PCs e Impresoras'!$E$194:$E$258,D24,'[8]PCs e Impresoras'!$F$194:$F$258,"PMT*")+COUNTIFS('[7]PCs e Impresoras'!$E$244:$E$313,D24,'[7]PCs e Impresoras'!$F$244:$F$313,"PMT*")+COUNTIFS('[6]PCs e Impresoras'!$E$91:$E$105,D24,'[6]PCs e Impresoras'!$F$91:$F$105,"PMT*")+COUNTIFS('[5]PCs e Impresoras'!$E$126:$E$190,D24,'[5]PCs e Impresoras'!$F$126:$F$190,"PMT*")+COUNTIFS('[4]PCs e Impresoras'!$E$144:$E$175,D24,'[4]PCs e Impresoras'!$F$144:$F$175,"PMT*")+COUNTIFS('[3]PCs e Impresoras'!$E$194:$E$275,D24,'[3]PCs e Impresoras'!$F$194:$F$275,"PMT*")+COUNTIFS('[2]PCs e Impresoras'!$E$76:$E$105,D24,'[2]PCs e Impresoras'!$F$76:$F$105,"PMT*")+COUNTIFS('[1]PCs e Impresoras'!$E$85:$E$113,D24,'[1]PCs e Impresoras'!$F$85:$F$113,"PMT*")</f>
        <v>#VALUE!</v>
      </c>
      <c r="H24" s="11" t="e">
        <f>COUNTIFS('[13]PCs e Impresoras'!$E$26:$E$29,D24,'[13]PCs e Impresoras'!$F$26:$F$29,"PCB*")+COUNTIFS('[12]PCs e Impresoras'!$E$49:$E$61,D24,'[12]PCs e Impresoras'!$F$49:$F$61,"PCB*")+COUNTIFS('[11]PCs e Impresoras'!$E$95:$E$125,D24,'[11]PCs e Impresoras'!$F$95:$F$125,"PCB*")+COUNTIFS('[10]PCs e Impresoras'!$E$83:$E$104,D24,'[10]PCs e Impresoras'!$F$83:$F$104,"PCB*")+COUNTIFS('[9]PCs e Impresoras'!$E$61:$E$64,D24,'[9]PCs e Impresoras'!$F$61:$F$64,"PCB*")+COUNTIFS('[8]PCs e Impresoras'!$E$194:$E$258,D24,'[8]PCs e Impresoras'!$F$194:$F$258,"PCB*")+COUNTIFS('[7]PCs e Impresoras'!$E$244:$E$313,D24,'[7]PCs e Impresoras'!$F$244:$F$313,"PCB*")+COUNTIFS('[6]PCs e Impresoras'!$E$91:$E$105,D24,'[6]PCs e Impresoras'!$F$91:$F$105,"PCB*")+COUNTIFS('[5]PCs e Impresoras'!$E$126:$E$190,D24,'[5]PCs e Impresoras'!$F$126:$F$190,"PCB*")+COUNTIFS('[4]PCs e Impresoras'!$E$144:$E$175,D24,'[4]PCs e Impresoras'!$F$144:$F$175,"PCB*")+COUNTIFS('[3]PCs e Impresoras'!$E$194:$E$275,D24,'[3]PCs e Impresoras'!$F$194:$F$275,"PCB*")+COUNTIFS('[2]PCs e Impresoras'!$E$76:$E$105,D24,'[2]PCs e Impresoras'!$F$76:$F$105,"PCB*")+COUNTIFS('[1]PCs e Impresoras'!$E$85:$E$113,D24,'[1]PCs e Impresoras'!$F$85:$F$113,"PCB*")</f>
        <v>#VALUE!</v>
      </c>
      <c r="I24" s="11" t="e">
        <f>COUNTIFS('[13]PCs e Impresoras'!$E$26:$E$29,D24,'[13]PCs e Impresoras'!$F$26:$F$29,"PBA*")+COUNTIFS('[12]PCs e Impresoras'!$E$49:$E$61,D24,'[12]PCs e Impresoras'!$F$49:$F$61,"PBA*")+COUNTIFS('[11]PCs e Impresoras'!$E$95:$E$125,D24,'[11]PCs e Impresoras'!$F$95:$F$125,"PBA*")+COUNTIFS('[10]PCs e Impresoras'!$E$83:$E$104,D24,'[10]PCs e Impresoras'!$F$83:$F$104,"PBA*")+COUNTIFS('[9]PCs e Impresoras'!$E$61:$E$64,D24,'[9]PCs e Impresoras'!$F$61:$F$64,"PBA*")+COUNTIFS('[8]PCs e Impresoras'!$E$194:$E$258,D24,'[8]PCs e Impresoras'!$F$194:$F$258,"PBA*")+COUNTIFS('[7]PCs e Impresoras'!$E$244:$E$313,D24,'[7]PCs e Impresoras'!$F$244:$F$313,"PBA*")+COUNTIFS('[6]PCs e Impresoras'!$E$91:$E$105,D24,'[6]PCs e Impresoras'!$F$91:$F$105,"PBA*")+COUNTIFS('[5]PCs e Impresoras'!$E$126:$E$190,D24,'[5]PCs e Impresoras'!$F$126:$F$190,"PBA*")+COUNTIFS('[4]PCs e Impresoras'!$E$144:$E$175,D24,'[4]PCs e Impresoras'!$F$144:$F$175,"PBA*")+COUNTIFS('[3]PCs e Impresoras'!$E$194:$E$275,D24,'[3]PCs e Impresoras'!$F$194:$F$275,"PBA*")+COUNTIFS('[2]PCs e Impresoras'!$E$76:$E$105,D24,'[2]PCs e Impresoras'!$F$76:$F$105,"PBA*")+COUNTIFS('[1]PCs e Impresoras'!$E$85:$E$113,D24,'[1]PCs e Impresoras'!$F$85:$F$113,"PBA*")</f>
        <v>#VALUE!</v>
      </c>
      <c r="J24" s="11" t="e">
        <f>COUNTIFS('[13]PCs e Impresoras'!$E$26:$E$29,D24,'[13]PCs e Impresoras'!$F$26:$F$29,"PVL*")+COUNTIFS('[12]PCs e Impresoras'!$E$49:$E$61,D24,'[12]PCs e Impresoras'!$F$49:$F$61,"PVL*")+COUNTIFS('[11]PCs e Impresoras'!$E$95:$E$125,D24,'[11]PCs e Impresoras'!$F$95:$F$125,"PVL*")+COUNTIFS('[10]PCs e Impresoras'!$E$83:$E$104,D24,'[10]PCs e Impresoras'!$F$83:$F$104,"PVL*")+COUNTIFS('[9]PCs e Impresoras'!$E$61:$E$64,D24,'[9]PCs e Impresoras'!$F$61:$F$64,"PVL*")+COUNTIFS('[8]PCs e Impresoras'!$E$194:$E$258,D24,'[8]PCs e Impresoras'!$F$194:$F$258,"PVL*")+COUNTIFS('[7]PCs e Impresoras'!$E$244:$E$313,D24,'[7]PCs e Impresoras'!$F$244:$F$313,"PVL*")+COUNTIFS('[6]PCs e Impresoras'!$E$91:$E$105,D24,'[6]PCs e Impresoras'!$F$91:$F$105,"PVL*")+COUNTIFS('[5]PCs e Impresoras'!$E$126:$E$190,D24,'[5]PCs e Impresoras'!$F$126:$F$190,"PVL*")+COUNTIFS('[4]PCs e Impresoras'!$E$144:$E$175,D24,'[4]PCs e Impresoras'!$F$144:$F$175,"PVL*")+COUNTIFS('[3]PCs e Impresoras'!$E$194:$E$275,D24,'[3]PCs e Impresoras'!$F$194:$F$275,"PVL*")+COUNTIFS('[2]PCs e Impresoras'!$E$76:$E$105,D24,'[2]PCs e Impresoras'!$F$76:$F$105,"PVL*")+COUNTIFS('[1]PCs e Impresoras'!$E$85:$E$113,D24,'[1]PCs e Impresoras'!$F$85:$F$113,"PVL*")</f>
        <v>#VALUE!</v>
      </c>
      <c r="K24" s="11" t="e">
        <f>COUNTIFS('[13]PCs e Impresoras'!$E$26:$E$29,D24,'[13]PCs e Impresoras'!$F$26:$F$29,"PBQ*")+COUNTIFS('[12]PCs e Impresoras'!$E$49:$E$61,D24,'[12]PCs e Impresoras'!$F$49:$F$61,"PBQ*")+COUNTIFS('[11]PCs e Impresoras'!$E$95:$E$125,D24,'[11]PCs e Impresoras'!$F$95:$F$125,"PBQ*")+COUNTIFS('[10]PCs e Impresoras'!$E$83:$E$104,D24,'[10]PCs e Impresoras'!$F$83:$F$104,"PBQ*")+COUNTIFS('[9]PCs e Impresoras'!$E$61:$E$64,D24,'[9]PCs e Impresoras'!$F$61:$F$64,"PBQ*")+COUNTIFS('[8]PCs e Impresoras'!$E$194:$E$258,D24,'[8]PCs e Impresoras'!$F$194:$F$258,"PBQ*")+COUNTIFS('[7]PCs e Impresoras'!$E$244:$E$313,D24,'[7]PCs e Impresoras'!$F$244:$F$313,"PBQ*")+COUNTIFS('[6]PCs e Impresoras'!$E$91:$E$105,D24,'[6]PCs e Impresoras'!$F$91:$F$105,"PBQ*")+COUNTIFS('[5]PCs e Impresoras'!$E$126:$E$190,D24,'[5]PCs e Impresoras'!$F$126:$F$190,"PBQ*")+COUNTIFS('[4]PCs e Impresoras'!$E$144:$E$175,D24,'[4]PCs e Impresoras'!$F$144:$F$175,"PBQ*")+COUNTIFS('[3]PCs e Impresoras'!$E$194:$E$275,D24,'[3]PCs e Impresoras'!$F$194:$F$275,"PBQ*")+COUNTIFS('[2]PCs e Impresoras'!$E$76:$E$105,D24,'[2]PCs e Impresoras'!$F$76:$F$105,"PBQ*")+COUNTIFS('[1]PCs e Impresoras'!$E$85:$E$113,D24,'[1]PCs e Impresoras'!$F$85:$F$113,"PBQ*")</f>
        <v>#VALUE!</v>
      </c>
      <c r="L24" s="11" t="e">
        <f>COUNTIFS('[13]PCs e Impresoras'!$E$26:$E$29,D24,'[13]PCs e Impresoras'!$F$26:$F$29,"PMB*")+COUNTIFS('[12]PCs e Impresoras'!$E$49:$E$61,D24,'[12]PCs e Impresoras'!$F$49:$F$61,"PMB*")+COUNTIFS('[11]PCs e Impresoras'!$E$95:$E$125,D24,'[11]PCs e Impresoras'!$F$95:$F$125,"PMB*")+COUNTIFS('[10]PCs e Impresoras'!$E$83:$E$104,D24,'[10]PCs e Impresoras'!$F$83:$F$104,"PMB*")+COUNTIFS('[9]PCs e Impresoras'!$E$61:$E$64,D24,'[9]PCs e Impresoras'!$F$61:$F$64,"PMB*")+COUNTIFS('[8]PCs e Impresoras'!$E$194:$E$258,D24,'[8]PCs e Impresoras'!$F$194:$F$258,"PMB*")+COUNTIFS('[7]PCs e Impresoras'!$E$244:$E$313,D24,'[7]PCs e Impresoras'!$F$244:$F$313,"PMB*")+COUNTIFS('[6]PCs e Impresoras'!$E$91:$E$105,D24,'[6]PCs e Impresoras'!$F$91:$F$105,"PMB*")+COUNTIFS('[5]PCs e Impresoras'!$E$126:$E$190,D24,'[5]PCs e Impresoras'!$F$126:$F$190,"PMB*")+COUNTIFS('[4]PCs e Impresoras'!$E$144:$E$175,D24,'[4]PCs e Impresoras'!$F$144:$F$175,"PMB*")+COUNTIFS('[3]PCs e Impresoras'!$E$194:$E$275,D24,'[3]PCs e Impresoras'!$F$194:$F$275,"PMB*")+COUNTIFS('[2]PCs e Impresoras'!$E$76:$E$105,D24,'[2]PCs e Impresoras'!$F$76:$F$105,"PMB*")+COUNTIFS('[1]PCs e Impresoras'!$E$85:$E$113,D24,'[1]PCs e Impresoras'!$F$85:$F$113,"PMB*")</f>
        <v>#VALUE!</v>
      </c>
      <c r="M24" s="11" t="e">
        <f>COUNTIFS('[13]PCs e Impresoras'!$E$26:$E$29,D24,'[13]PCs e Impresoras'!$F$26:$F$29,"PBJ*")+COUNTIFS('[12]PCs e Impresoras'!$E$49:$E$61,D24,'[12]PCs e Impresoras'!$F$49:$F$61,"PBJ*")+COUNTIFS('[11]PCs e Impresoras'!$E$95:$E$125,D24,'[11]PCs e Impresoras'!$F$95:$F$125,"PBJ*")+COUNTIFS('[10]PCs e Impresoras'!$E$83:$E$104,D24,'[10]PCs e Impresoras'!$F$83:$F$104,"PBJ*")+COUNTIFS('[9]PCs e Impresoras'!$E$61:$E$64,D24,'[9]PCs e Impresoras'!$F$61:$F$64,"PBJ*")+COUNTIFS('[8]PCs e Impresoras'!$E$194:$E$258,D24,'[8]PCs e Impresoras'!$F$194:$F$258,"PBJ*")+COUNTIFS('[7]PCs e Impresoras'!$E$244:$E$313,D24,'[7]PCs e Impresoras'!$F$244:$F$313,"PBJ*")+COUNTIFS('[6]PCs e Impresoras'!$E$91:$E$105,D24,'[6]PCs e Impresoras'!$F$91:$F$105,"PBJ*")+COUNTIFS('[5]PCs e Impresoras'!$E$126:$E$190,D24,'[5]PCs e Impresoras'!$F$126:$F$190,"PBJ*")+COUNTIFS('[4]PCs e Impresoras'!$E$144:$E$175,D24,'[4]PCs e Impresoras'!$F$144:$F$175,"PBJ*")+COUNTIFS('[3]PCs e Impresoras'!$E$194:$E$275,D24,'[3]PCs e Impresoras'!$F$194:$F$275,"PBJ*")+COUNTIFS('[2]PCs e Impresoras'!$E$76:$E$105,D24,'[2]PCs e Impresoras'!$F$76:$F$105,"PBJ*")+COUNTIFS('[1]PCs e Impresoras'!$E$85:$E$113,D24,'[1]PCs e Impresoras'!$F$85:$F$113,"PBJ*")</f>
        <v>#VALUE!</v>
      </c>
      <c r="N24" s="11" t="e">
        <f>COUNTIFS('[13]PCs e Impresoras'!$E$26:$E$29,D24,'[13]PCs e Impresoras'!$F$26:$F$29,"PCL*")+COUNTIFS('[12]PCs e Impresoras'!$E$49:$E$61,D24,'[12]PCs e Impresoras'!$F$49:$F$61,"PCL*")+COUNTIFS('[11]PCs e Impresoras'!$E$95:$E$125,D24,'[11]PCs e Impresoras'!$F$95:$F$125,"PCL*")+COUNTIFS('[10]PCs e Impresoras'!$E$83:$E$104,D24,'[10]PCs e Impresoras'!$F$83:$F$104,"PCL*")+COUNTIFS('[9]PCs e Impresoras'!$E$61:$E$64,D24,'[9]PCs e Impresoras'!$F$61:$F$64,"PCL*")+COUNTIFS('[8]PCs e Impresoras'!$E$194:$E$258,D24,'[8]PCs e Impresoras'!$F$194:$F$258,"PCL*")+COUNTIFS('[7]PCs e Impresoras'!$E$244:$E$313,D24,'[7]PCs e Impresoras'!$F$244:$F$313,"PCL*")+COUNTIFS('[6]PCs e Impresoras'!$E$91:$E$105,D24,'[6]PCs e Impresoras'!$F$91:$F$105,"PCL*")+COUNTIFS('[5]PCs e Impresoras'!$E$126:$E$190,D24,'[5]PCs e Impresoras'!$F$126:$F$190,"PCL*")+COUNTIFS('[4]PCs e Impresoras'!$E$144:$E$175,D24,'[4]PCs e Impresoras'!$F$144:$F$175,"PCL*")+COUNTIFS('[3]PCs e Impresoras'!$E$194:$E$275,D24,'[3]PCs e Impresoras'!$F$194:$F$275,"PCL*")+COUNTIFS('[2]PCs e Impresoras'!$E$76:$E$105,D24,'[2]PCs e Impresoras'!$F$76:$F$105,"PCL*")+COUNTIFS('[1]PCs e Impresoras'!$E$85:$E$113,D24,'[1]PCs e Impresoras'!$F$85:$F$113,"PCL*")</f>
        <v>#VALUE!</v>
      </c>
      <c r="O24" s="11" t="e">
        <f>COUNTIFS('[13]PCs e Impresoras'!$E$26:$E$29,D24,'[13]PCs e Impresoras'!$F$26:$F$29,"PQB*")+COUNTIFS('[12]PCs e Impresoras'!$E$49:$E$61,D24,'[12]PCs e Impresoras'!$F$49:$F$61,"PQB*")+COUNTIFS('[11]PCs e Impresoras'!$E$95:$E$125,D24,'[11]PCs e Impresoras'!$F$95:$F$125,"PQB*")+COUNTIFS('[10]PCs e Impresoras'!$E$83:$E$104,D24,'[10]PCs e Impresoras'!$F$83:$F$104,"PQB*")+COUNTIFS('[9]PCs e Impresoras'!$E$61:$E$64,D24,'[9]PCs e Impresoras'!$F$61:$F$64,"PQB*")+COUNTIFS('[8]PCs e Impresoras'!$E$194:$E$258,D24,'[8]PCs e Impresoras'!$F$194:$F$258,"PQB*")+COUNTIFS('[7]PCs e Impresoras'!$E$244:$E$313,D24,'[7]PCs e Impresoras'!$F$244:$F$313,"PQB*")+COUNTIFS('[6]PCs e Impresoras'!$E$91:$E$105,D24,'[6]PCs e Impresoras'!$F$91:$F$105,"PQB*")+COUNTIFS('[5]PCs e Impresoras'!$E$126:$E$190,D24,'[5]PCs e Impresoras'!$F$126:$F$190,"PQB*")+COUNTIFS('[4]PCs e Impresoras'!$E$144:$E$175,D24,'[4]PCs e Impresoras'!$F$144:$F$175,"PQB*")+COUNTIFS('[3]PCs e Impresoras'!$E$194:$E$275,D24,'[3]PCs e Impresoras'!$F$194:$F$275,"PQB*")+COUNTIFS('[2]PCs e Impresoras'!$E$76:$E$105,D24,'[2]PCs e Impresoras'!$F$76:$F$105,"PQB*")+COUNTIFS('[1]PCs e Impresoras'!$E$85:$E$113,D24,'[1]PCs e Impresoras'!$F$85:$F$113,"PQB*")</f>
        <v>#VALUE!</v>
      </c>
      <c r="P24" s="11" t="e">
        <f>COUNTIFS('[13]PCs e Impresoras'!$E$26:$E$29,D24,'[13]PCs e Impresoras'!$F$26:$F$29,"PPO*")+COUNTIFS('[12]PCs e Impresoras'!$E$49:$E$61,D24,'[12]PCs e Impresoras'!$F$49:$F$61,"PPO*")+COUNTIFS('[11]PCs e Impresoras'!$E$95:$E$125,D24,'[11]PCs e Impresoras'!$F$95:$F$125,"PPO*")+COUNTIFS('[10]PCs e Impresoras'!$E$83:$E$104,D24,'[10]PCs e Impresoras'!$F$83:$F$104,"PPO*")+COUNTIFS('[9]PCs e Impresoras'!$E$61:$E$64,D24,'[9]PCs e Impresoras'!$F$61:$F$64,"PPO*")+COUNTIFS('[8]PCs e Impresoras'!$E$194:$E$258,D24,'[8]PCs e Impresoras'!$F$194:$F$258,"PPO*")+COUNTIFS('[7]PCs e Impresoras'!$E$244:$E$313,D24,'[7]PCs e Impresoras'!$F$244:$F$313,"PPO*")+COUNTIFS('[6]PCs e Impresoras'!$E$91:$E$105,D24,'[6]PCs e Impresoras'!$F$91:$F$105,"PPO*")+COUNTIFS('[5]PCs e Impresoras'!$E$126:$E$190,D24,'[5]PCs e Impresoras'!$F$126:$F$190,"PPO*")+COUNTIFS('[4]PCs e Impresoras'!$E$144:$E$175,D24,'[4]PCs e Impresoras'!$F$144:$F$175,"PPO*")+COUNTIFS('[3]PCs e Impresoras'!$E$194:$E$275,D24,'[3]PCs e Impresoras'!$F$194:$F$275,"PPO*")+COUNTIFS('[2]PCs e Impresoras'!$E$76:$E$105,D24,'[2]PCs e Impresoras'!$F$76:$F$105,"PPO*")+COUNTIFS('[1]PCs e Impresoras'!$E$85:$E$113,D24,'[1]PCs e Impresoras'!$F$85:$F$113,"PPO*")</f>
        <v>#VALUE!</v>
      </c>
      <c r="Q24" s="11" t="e">
        <f>COUNTIFS('[13]PCs e Impresoras'!$E$26:$E$29,D24,'[13]PCs e Impresoras'!$F$26:$F$29,"PTJ*")+COUNTIFS('[12]PCs e Impresoras'!$E$49:$E$61,D24,'[12]PCs e Impresoras'!$F$49:$F$61,"PTJ*")+COUNTIFS('[11]PCs e Impresoras'!$E$95:$E$125,D24,'[11]PCs e Impresoras'!$F$95:$F$125,"PTJ*")+COUNTIFS('[10]PCs e Impresoras'!$E$83:$E$104,D24,'[10]PCs e Impresoras'!$F$83:$F$104,"PTJ*")+COUNTIFS('[9]PCs e Impresoras'!$E$61:$E$64,D24,'[9]PCs e Impresoras'!$F$61:$F$64,"PTJ*")+COUNTIFS('[8]PCs e Impresoras'!$E$194:$E$258,D24,'[8]PCs e Impresoras'!$F$194:$F$258,"PTJ*")+COUNTIFS('[7]PCs e Impresoras'!$E$244:$E$313,D24,'[7]PCs e Impresoras'!$F$244:$F$313,"PTJ*")+COUNTIFS('[6]PCs e Impresoras'!$E$91:$E$105,D24,'[6]PCs e Impresoras'!$F$91:$F$105,"PTJ*")+COUNTIFS('[5]PCs e Impresoras'!$E$126:$E$190,D24,'[5]PCs e Impresoras'!$F$126:$F$190,"PTJ*")+COUNTIFS('[4]PCs e Impresoras'!$E$144:$E$175,D24,'[4]PCs e Impresoras'!$F$144:$F$175,"PTJ*")+COUNTIFS('[3]PCs e Impresoras'!$E$194:$E$275,D24,'[3]PCs e Impresoras'!$F$194:$F$275,"PTJ*")+COUNTIFS('[2]PCs e Impresoras'!$E$76:$E$105,D24,'[2]PCs e Impresoras'!$F$76:$F$105,"PTJ*")+COUNTIFS('[1]PCs e Impresoras'!$E$85:$E$113,D24,'[1]PCs e Impresoras'!$F$85:$F$113,"PTJ*")</f>
        <v>#VALUE!</v>
      </c>
      <c r="R24" s="11" t="e">
        <f>COUNTIFS('[13]PCs e Impresoras'!$E$26:$E$29,D24,'[13]PCs e Impresoras'!$F$26:$F$29,"PBO*")+COUNTIFS('[12]PCs e Impresoras'!$E$49:$E$61,D24,'[12]PCs e Impresoras'!$F$49:$F$61,"PBO*")+COUNTIFS('[11]PCs e Impresoras'!$E$95:$E$125,D24,'[11]PCs e Impresoras'!$F$95:$F$125,"PBO*")+COUNTIFS('[10]PCs e Impresoras'!$E$83:$E$104,D24,'[10]PCs e Impresoras'!$F$83:$F$104,"PBO*")+COUNTIFS('[9]PCs e Impresoras'!$E$61:$E$64,D24,'[9]PCs e Impresoras'!$F$61:$F$64,"PBO*")+COUNTIFS('[8]PCs e Impresoras'!$E$194:$E$258,D24,'[8]PCs e Impresoras'!$F$194:$F$258,"PBO*")+COUNTIFS('[7]PCs e Impresoras'!$E$244:$E$313,D24,'[7]PCs e Impresoras'!$F$244:$F$313,"PBO*")+COUNTIFS('[6]PCs e Impresoras'!$E$91:$E$105,D24,'[6]PCs e Impresoras'!$F$91:$F$105,"PBO*")+COUNTIFS('[5]PCs e Impresoras'!$E$126:$E$190,D24,'[5]PCs e Impresoras'!$F$126:$F$190,"PBO*")+COUNTIFS('[4]PCs e Impresoras'!$E$144:$E$175,D24,'[4]PCs e Impresoras'!$F$144:$F$175,"PBO*")+COUNTIFS('[3]PCs e Impresoras'!$E$194:$E$275,D24,'[3]PCs e Impresoras'!$F$194:$F$275,"PBO*")+COUNTIFS('[2]PCs e Impresoras'!$E$76:$E$105,D24,'[2]PCs e Impresoras'!$F$76:$F$105,"PBO*")+COUNTIFS('[1]PCs e Impresoras'!$E$85:$E$113,D24,'[1]PCs e Impresoras'!$F$85:$F$113,"PBO*")</f>
        <v>#VALUE!</v>
      </c>
      <c r="S24" s="11" t="e">
        <f>COUNTIFS('[13]PCs e Impresoras'!$E$26:$E$29,D24,'[13]PCs e Impresoras'!$F$26:$F$29,"PSC*")+COUNTIFS('[12]PCs e Impresoras'!$E$49:$E$61,D24,'[12]PCs e Impresoras'!$F$49:$F$61,"PSC*")+COUNTIFS('[11]PCs e Impresoras'!$E$95:$E$125,D24,'[11]PCs e Impresoras'!$F$95:$F$125,"PSC*")+COUNTIFS('[10]PCs e Impresoras'!$E$83:$E$104,D24,'[10]PCs e Impresoras'!$F$83:$F$104,"PSC*")+COUNTIFS('[9]PCs e Impresoras'!$E$61:$E$64,D24,'[9]PCs e Impresoras'!$F$61:$F$64,"PSC*")+COUNTIFS('[8]PCs e Impresoras'!$E$194:$E$258,D24,'[8]PCs e Impresoras'!$F$194:$F$258,"PSC*")+COUNTIFS('[7]PCs e Impresoras'!$E$244:$E$313,D24,'[7]PCs e Impresoras'!$F$244:$F$313,"PSC*")+COUNTIFS('[6]PCs e Impresoras'!$E$91:$E$105,D24,'[6]PCs e Impresoras'!$F$91:$F$105,"PSC*")+COUNTIFS('[5]PCs e Impresoras'!$E$126:$E$190,D24,'[5]PCs e Impresoras'!$F$126:$F$190,"PSC*")+COUNTIFS('[4]PCs e Impresoras'!$E$144:$E$175,D24,'[4]PCs e Impresoras'!$F$144:$F$175,"PSC*")+COUNTIFS('[3]PCs e Impresoras'!$E$194:$E$275,D24,'[3]PCs e Impresoras'!$F$194:$F$275,"PSC*")+COUNTIFS('[2]PCs e Impresoras'!$E$76:$E$105,D24,'[2]PCs e Impresoras'!$F$76:$F$105,"PSC*")+COUNTIFS('[1]PCs e Impresoras'!$E$85:$E$113,D24,'[1]PCs e Impresoras'!$F$85:$F$113,"PSC*")</f>
        <v>#VALUE!</v>
      </c>
      <c r="T24" s="21" t="e">
        <f t="shared" si="4"/>
        <v>#VALUE!</v>
      </c>
      <c r="U24" s="32" t="e">
        <f t="shared" si="1"/>
        <v>#VALUE!</v>
      </c>
    </row>
    <row r="25" spans="1:21" ht="15.75" x14ac:dyDescent="0.25">
      <c r="B25" s="73" t="s">
        <v>52</v>
      </c>
      <c r="C25" s="73" t="s">
        <v>48</v>
      </c>
      <c r="D25" s="73">
        <v>5550</v>
      </c>
      <c r="E25" s="11" t="e">
        <f>COUNTIFS('[13]PCs e Impresoras'!$E$26:$E$29,D25,'[13]PCs e Impresoras'!$F$26:$F$29,"PCG*")+COUNTIFS('[12]PCs e Impresoras'!$E$49:$E$61,D25,'[12]PCs e Impresoras'!$F$49:$F$61,"PCG*")+COUNTIFS('[11]PCs e Impresoras'!$E$95:$E$125,D25,'[11]PCs e Impresoras'!$F$95:$F$125,"PCG*")+COUNTIFS('[10]PCs e Impresoras'!$E$83:$E$104,D25,'[10]PCs e Impresoras'!$F$83:$F$104,"PCG*")+COUNTIFS('[9]PCs e Impresoras'!$E$61:$E$64,D25,'[9]PCs e Impresoras'!$F$61:$F$64,"PCG*")+COUNTIFS('[8]PCs e Impresoras'!$E$194:$E$258,D25,'[8]PCs e Impresoras'!$F$194:$F$258,"PCG*")+COUNTIFS('[7]PCs e Impresoras'!$E$244:$E$313,D25,'[7]PCs e Impresoras'!$F$244:$F$313,"PCG*")+COUNTIFS('[6]PCs e Impresoras'!$E$91:$E$105,D25,'[6]PCs e Impresoras'!$F$91:$F$105,"PCG*")+COUNTIFS('[5]PCs e Impresoras'!$E$126:$E$190,D25,'[5]PCs e Impresoras'!$F$126:$F$190,"PCG*")+COUNTIFS('[4]PCs e Impresoras'!$E$144:$E$175,D25,'[4]PCs e Impresoras'!$F$144:$F$175,"PCG*")+COUNTIFS('[3]PCs e Impresoras'!$E$194:$E$275,D25,'[3]PCs e Impresoras'!$F$194:$F$275,"PCG*")+COUNTIFS('[2]PCs e Impresoras'!$E$76:$E$105,D25,'[2]PCs e Impresoras'!$F$76:$F$105,"PCG*")+COUNTIFS('[1]PCs e Impresoras'!$E$85:$E$113,D25,'[1]PCs e Impresoras'!$F$85:$F$113,"PCG*")</f>
        <v>#VALUE!</v>
      </c>
      <c r="F25" s="11" t="e">
        <f>COUNTIFS('[13]PCs e Impresoras'!$E$26:$E$29,D25,'[13]PCs e Impresoras'!$F$26:$F$29,"PCS*")+COUNTIFS('[12]PCs e Impresoras'!$E$49:$E$61,D25,'[12]PCs e Impresoras'!$F$49:$F$61,"PCS*")+COUNTIFS('[11]PCs e Impresoras'!$E$95:$E$125,D25,'[11]PCs e Impresoras'!$F$95:$F$125,"PCS*")+COUNTIFS('[10]PCs e Impresoras'!$E$83:$E$104,D25,'[10]PCs e Impresoras'!$F$83:$F$104,"PCS*")+COUNTIFS('[9]PCs e Impresoras'!$E$61:$E$64,D25,'[9]PCs e Impresoras'!$F$61:$F$64,"PCS*")+COUNTIFS('[8]PCs e Impresoras'!$E$194:$E$258,D25,'[8]PCs e Impresoras'!$F$194:$F$258,"PCS*")+COUNTIFS('[7]PCs e Impresoras'!$E$244:$E$313,D25,'[7]PCs e Impresoras'!$F$244:$F$313,"PCS*")+COUNTIFS('[6]PCs e Impresoras'!$E$91:$E$105,D25,'[6]PCs e Impresoras'!$F$91:$F$105,"PCS*")+COUNTIFS('[5]PCs e Impresoras'!$E$126:$E$190,D25,'[5]PCs e Impresoras'!$F$126:$F$190,"PCS*")+COUNTIFS('[4]PCs e Impresoras'!$E$144:$E$175,D25,'[4]PCs e Impresoras'!$F$144:$F$175,"PCS*")+COUNTIFS('[3]PCs e Impresoras'!$E$194:$E$275,D25,'[3]PCs e Impresoras'!$F$194:$F$275,"PCS*")+COUNTIFS('[2]PCs e Impresoras'!$E$76:$E$105,D25,'[2]PCs e Impresoras'!$F$76:$F$105,"PCS*")+COUNTIFS('[1]PCs e Impresoras'!$E$85:$E$113,D25,'[1]PCs e Impresoras'!$F$85:$F$113,"PCS*")</f>
        <v>#VALUE!</v>
      </c>
      <c r="G25" s="11" t="e">
        <f>COUNTIFS('[13]PCs e Impresoras'!$E$26:$E$29,D25,'[13]PCs e Impresoras'!$F$26:$F$29,"PMT*")+COUNTIFS('[12]PCs e Impresoras'!$E$49:$E$61,D25,'[12]PCs e Impresoras'!$F$49:$F$61,"PMT*")+COUNTIFS('[11]PCs e Impresoras'!$E$95:$E$125,D25,'[11]PCs e Impresoras'!$F$95:$F$125,"PMT*")+COUNTIFS('[10]PCs e Impresoras'!$E$83:$E$104,D25,'[10]PCs e Impresoras'!$F$83:$F$104,"PMT*")+COUNTIFS('[9]PCs e Impresoras'!$E$61:$E$64,D25,'[9]PCs e Impresoras'!$F$61:$F$64,"PMT*")+COUNTIFS('[8]PCs e Impresoras'!$E$194:$E$258,D25,'[8]PCs e Impresoras'!$F$194:$F$258,"PMT*")+COUNTIFS('[7]PCs e Impresoras'!$E$244:$E$313,D25,'[7]PCs e Impresoras'!$F$244:$F$313,"PMT*")+COUNTIFS('[6]PCs e Impresoras'!$E$91:$E$105,D25,'[6]PCs e Impresoras'!$F$91:$F$105,"PMT*")+COUNTIFS('[5]PCs e Impresoras'!$E$126:$E$190,D25,'[5]PCs e Impresoras'!$F$126:$F$190,"PMT*")+COUNTIFS('[4]PCs e Impresoras'!$E$144:$E$175,D25,'[4]PCs e Impresoras'!$F$144:$F$175,"PMT*")+COUNTIFS('[3]PCs e Impresoras'!$E$194:$E$275,D25,'[3]PCs e Impresoras'!$F$194:$F$275,"PMT*")+COUNTIFS('[2]PCs e Impresoras'!$E$76:$E$105,D25,'[2]PCs e Impresoras'!$F$76:$F$105,"PMT*")+COUNTIFS('[1]PCs e Impresoras'!$E$85:$E$113,D25,'[1]PCs e Impresoras'!$F$85:$F$113,"PMT*")</f>
        <v>#VALUE!</v>
      </c>
      <c r="H25" s="11" t="e">
        <f>COUNTIFS('[13]PCs e Impresoras'!$E$26:$E$29,D25,'[13]PCs e Impresoras'!$F$26:$F$29,"PCB*")+COUNTIFS('[12]PCs e Impresoras'!$E$49:$E$61,D25,'[12]PCs e Impresoras'!$F$49:$F$61,"PCB*")+COUNTIFS('[11]PCs e Impresoras'!$E$95:$E$125,D25,'[11]PCs e Impresoras'!$F$95:$F$125,"PCB*")+COUNTIFS('[10]PCs e Impresoras'!$E$83:$E$104,D25,'[10]PCs e Impresoras'!$F$83:$F$104,"PCB*")+COUNTIFS('[9]PCs e Impresoras'!$E$61:$E$64,D25,'[9]PCs e Impresoras'!$F$61:$F$64,"PCB*")+COUNTIFS('[8]PCs e Impresoras'!$E$194:$E$258,D25,'[8]PCs e Impresoras'!$F$194:$F$258,"PCB*")+COUNTIFS('[7]PCs e Impresoras'!$E$244:$E$313,D25,'[7]PCs e Impresoras'!$F$244:$F$313,"PCB*")+COUNTIFS('[6]PCs e Impresoras'!$E$91:$E$105,D25,'[6]PCs e Impresoras'!$F$91:$F$105,"PCB*")+COUNTIFS('[5]PCs e Impresoras'!$E$126:$E$190,D25,'[5]PCs e Impresoras'!$F$126:$F$190,"PCB*")+COUNTIFS('[4]PCs e Impresoras'!$E$144:$E$175,D25,'[4]PCs e Impresoras'!$F$144:$F$175,"PCB*")+COUNTIFS('[3]PCs e Impresoras'!$E$194:$E$275,D25,'[3]PCs e Impresoras'!$F$194:$F$275,"PCB*")+COUNTIFS('[2]PCs e Impresoras'!$E$76:$E$105,D25,'[2]PCs e Impresoras'!$F$76:$F$105,"PCB*")+COUNTIFS('[1]PCs e Impresoras'!$E$85:$E$113,D25,'[1]PCs e Impresoras'!$F$85:$F$113,"PCB*")</f>
        <v>#VALUE!</v>
      </c>
      <c r="I25" s="11" t="e">
        <f>COUNTIFS('[13]PCs e Impresoras'!$E$26:$E$29,D25,'[13]PCs e Impresoras'!$F$26:$F$29,"PBA*")+COUNTIFS('[12]PCs e Impresoras'!$E$49:$E$61,D25,'[12]PCs e Impresoras'!$F$49:$F$61,"PBA*")+COUNTIFS('[11]PCs e Impresoras'!$E$95:$E$125,D25,'[11]PCs e Impresoras'!$F$95:$F$125,"PBA*")+COUNTIFS('[10]PCs e Impresoras'!$E$83:$E$104,D25,'[10]PCs e Impresoras'!$F$83:$F$104,"PBA*")+COUNTIFS('[9]PCs e Impresoras'!$E$61:$E$64,D25,'[9]PCs e Impresoras'!$F$61:$F$64,"PBA*")+COUNTIFS('[8]PCs e Impresoras'!$E$194:$E$258,D25,'[8]PCs e Impresoras'!$F$194:$F$258,"PBA*")+COUNTIFS('[7]PCs e Impresoras'!$E$244:$E$313,D25,'[7]PCs e Impresoras'!$F$244:$F$313,"PBA*")+COUNTIFS('[6]PCs e Impresoras'!$E$91:$E$105,D25,'[6]PCs e Impresoras'!$F$91:$F$105,"PBA*")+COUNTIFS('[5]PCs e Impresoras'!$E$126:$E$190,D25,'[5]PCs e Impresoras'!$F$126:$F$190,"PBA*")+COUNTIFS('[4]PCs e Impresoras'!$E$144:$E$175,D25,'[4]PCs e Impresoras'!$F$144:$F$175,"PBA*")+COUNTIFS('[3]PCs e Impresoras'!$E$194:$E$275,D25,'[3]PCs e Impresoras'!$F$194:$F$275,"PBA*")+COUNTIFS('[2]PCs e Impresoras'!$E$76:$E$105,D25,'[2]PCs e Impresoras'!$F$76:$F$105,"PBA*")+COUNTIFS('[1]PCs e Impresoras'!$E$85:$E$113,D25,'[1]PCs e Impresoras'!$F$85:$F$113,"PBA*")</f>
        <v>#VALUE!</v>
      </c>
      <c r="J25" s="11" t="e">
        <f>COUNTIFS('[13]PCs e Impresoras'!$E$26:$E$29,D25,'[13]PCs e Impresoras'!$F$26:$F$29,"PVL*")+COUNTIFS('[12]PCs e Impresoras'!$E$49:$E$61,D25,'[12]PCs e Impresoras'!$F$49:$F$61,"PVL*")+COUNTIFS('[11]PCs e Impresoras'!$E$95:$E$125,D25,'[11]PCs e Impresoras'!$F$95:$F$125,"PVL*")+COUNTIFS('[10]PCs e Impresoras'!$E$83:$E$104,D25,'[10]PCs e Impresoras'!$F$83:$F$104,"PVL*")+COUNTIFS('[9]PCs e Impresoras'!$E$61:$E$64,D25,'[9]PCs e Impresoras'!$F$61:$F$64,"PVL*")+COUNTIFS('[8]PCs e Impresoras'!$E$194:$E$258,D25,'[8]PCs e Impresoras'!$F$194:$F$258,"PVL*")+COUNTIFS('[7]PCs e Impresoras'!$E$244:$E$313,D25,'[7]PCs e Impresoras'!$F$244:$F$313,"PVL*")+COUNTIFS('[6]PCs e Impresoras'!$E$91:$E$105,D25,'[6]PCs e Impresoras'!$F$91:$F$105,"PVL*")+COUNTIFS('[5]PCs e Impresoras'!$E$126:$E$190,D25,'[5]PCs e Impresoras'!$F$126:$F$190,"PVL*")+COUNTIFS('[4]PCs e Impresoras'!$E$144:$E$175,D25,'[4]PCs e Impresoras'!$F$144:$F$175,"PVL*")+COUNTIFS('[3]PCs e Impresoras'!$E$194:$E$275,D25,'[3]PCs e Impresoras'!$F$194:$F$275,"PVL*")+COUNTIFS('[2]PCs e Impresoras'!$E$76:$E$105,D25,'[2]PCs e Impresoras'!$F$76:$F$105,"PVL*")+COUNTIFS('[1]PCs e Impresoras'!$E$85:$E$113,D25,'[1]PCs e Impresoras'!$F$85:$F$113,"PVL*")</f>
        <v>#VALUE!</v>
      </c>
      <c r="K25" s="11" t="e">
        <f>COUNTIFS('[13]PCs e Impresoras'!$E$26:$E$29,D25,'[13]PCs e Impresoras'!$F$26:$F$29,"PBQ*")+COUNTIFS('[12]PCs e Impresoras'!$E$49:$E$61,D25,'[12]PCs e Impresoras'!$F$49:$F$61,"PBQ*")+COUNTIFS('[11]PCs e Impresoras'!$E$95:$E$125,D25,'[11]PCs e Impresoras'!$F$95:$F$125,"PBQ*")+COUNTIFS('[10]PCs e Impresoras'!$E$83:$E$104,D25,'[10]PCs e Impresoras'!$F$83:$F$104,"PBQ*")+COUNTIFS('[9]PCs e Impresoras'!$E$61:$E$64,D25,'[9]PCs e Impresoras'!$F$61:$F$64,"PBQ*")+COUNTIFS('[8]PCs e Impresoras'!$E$194:$E$258,D25,'[8]PCs e Impresoras'!$F$194:$F$258,"PBQ*")+COUNTIFS('[7]PCs e Impresoras'!$E$244:$E$313,D25,'[7]PCs e Impresoras'!$F$244:$F$313,"PBQ*")+COUNTIFS('[6]PCs e Impresoras'!$E$91:$E$105,D25,'[6]PCs e Impresoras'!$F$91:$F$105,"PBQ*")+COUNTIFS('[5]PCs e Impresoras'!$E$126:$E$190,D25,'[5]PCs e Impresoras'!$F$126:$F$190,"PBQ*")+COUNTIFS('[4]PCs e Impresoras'!$E$144:$E$175,D25,'[4]PCs e Impresoras'!$F$144:$F$175,"PBQ*")+COUNTIFS('[3]PCs e Impresoras'!$E$194:$E$275,D25,'[3]PCs e Impresoras'!$F$194:$F$275,"PBQ*")+COUNTIFS('[2]PCs e Impresoras'!$E$76:$E$105,D25,'[2]PCs e Impresoras'!$F$76:$F$105,"PBQ*")+COUNTIFS('[1]PCs e Impresoras'!$E$85:$E$113,D25,'[1]PCs e Impresoras'!$F$85:$F$113,"PBQ*")</f>
        <v>#VALUE!</v>
      </c>
      <c r="L25" s="11" t="e">
        <f>COUNTIFS('[13]PCs e Impresoras'!$E$26:$E$29,D25,'[13]PCs e Impresoras'!$F$26:$F$29,"PMB*")+COUNTIFS('[12]PCs e Impresoras'!$E$49:$E$61,D25,'[12]PCs e Impresoras'!$F$49:$F$61,"PMB*")+COUNTIFS('[11]PCs e Impresoras'!$E$95:$E$125,D25,'[11]PCs e Impresoras'!$F$95:$F$125,"PMB*")+COUNTIFS('[10]PCs e Impresoras'!$E$83:$E$104,D25,'[10]PCs e Impresoras'!$F$83:$F$104,"PMB*")+COUNTIFS('[9]PCs e Impresoras'!$E$61:$E$64,D25,'[9]PCs e Impresoras'!$F$61:$F$64,"PMB*")+COUNTIFS('[8]PCs e Impresoras'!$E$194:$E$258,D25,'[8]PCs e Impresoras'!$F$194:$F$258,"PMB*")+COUNTIFS('[7]PCs e Impresoras'!$E$244:$E$313,D25,'[7]PCs e Impresoras'!$F$244:$F$313,"PMB*")+COUNTIFS('[6]PCs e Impresoras'!$E$91:$E$105,D25,'[6]PCs e Impresoras'!$F$91:$F$105,"PMB*")+COUNTIFS('[5]PCs e Impresoras'!$E$126:$E$190,D25,'[5]PCs e Impresoras'!$F$126:$F$190,"PMB*")+COUNTIFS('[4]PCs e Impresoras'!$E$144:$E$175,D25,'[4]PCs e Impresoras'!$F$144:$F$175,"PMB*")+COUNTIFS('[3]PCs e Impresoras'!$E$194:$E$275,D25,'[3]PCs e Impresoras'!$F$194:$F$275,"PMB*")+COUNTIFS('[2]PCs e Impresoras'!$E$76:$E$105,D25,'[2]PCs e Impresoras'!$F$76:$F$105,"PMB*")+COUNTIFS('[1]PCs e Impresoras'!$E$85:$E$113,D25,'[1]PCs e Impresoras'!$F$85:$F$113,"PMB*")</f>
        <v>#VALUE!</v>
      </c>
      <c r="M25" s="11" t="e">
        <f>COUNTIFS('[13]PCs e Impresoras'!$E$26:$E$29,D25,'[13]PCs e Impresoras'!$F$26:$F$29,"PBJ*")+COUNTIFS('[12]PCs e Impresoras'!$E$49:$E$61,D25,'[12]PCs e Impresoras'!$F$49:$F$61,"PBJ*")+COUNTIFS('[11]PCs e Impresoras'!$E$95:$E$125,D25,'[11]PCs e Impresoras'!$F$95:$F$125,"PBJ*")+COUNTIFS('[10]PCs e Impresoras'!$E$83:$E$104,D25,'[10]PCs e Impresoras'!$F$83:$F$104,"PBJ*")+COUNTIFS('[9]PCs e Impresoras'!$E$61:$E$64,D25,'[9]PCs e Impresoras'!$F$61:$F$64,"PBJ*")+COUNTIFS('[8]PCs e Impresoras'!$E$194:$E$258,D25,'[8]PCs e Impresoras'!$F$194:$F$258,"PBJ*")+COUNTIFS('[7]PCs e Impresoras'!$E$244:$E$313,D25,'[7]PCs e Impresoras'!$F$244:$F$313,"PBJ*")+COUNTIFS('[6]PCs e Impresoras'!$E$91:$E$105,D25,'[6]PCs e Impresoras'!$F$91:$F$105,"PBJ*")+COUNTIFS('[5]PCs e Impresoras'!$E$126:$E$190,D25,'[5]PCs e Impresoras'!$F$126:$F$190,"PBJ*")+COUNTIFS('[4]PCs e Impresoras'!$E$144:$E$175,D25,'[4]PCs e Impresoras'!$F$144:$F$175,"PBJ*")+COUNTIFS('[3]PCs e Impresoras'!$E$194:$E$275,D25,'[3]PCs e Impresoras'!$F$194:$F$275,"PBJ*")+COUNTIFS('[2]PCs e Impresoras'!$E$76:$E$105,D25,'[2]PCs e Impresoras'!$F$76:$F$105,"PBJ*")+COUNTIFS('[1]PCs e Impresoras'!$E$85:$E$113,D25,'[1]PCs e Impresoras'!$F$85:$F$113,"PBJ*")</f>
        <v>#VALUE!</v>
      </c>
      <c r="N25" s="11" t="e">
        <f>COUNTIFS('[13]PCs e Impresoras'!$E$26:$E$29,D25,'[13]PCs e Impresoras'!$F$26:$F$29,"PCL*")+COUNTIFS('[12]PCs e Impresoras'!$E$49:$E$61,D25,'[12]PCs e Impresoras'!$F$49:$F$61,"PCL*")+COUNTIFS('[11]PCs e Impresoras'!$E$95:$E$125,D25,'[11]PCs e Impresoras'!$F$95:$F$125,"PCL*")+COUNTIFS('[10]PCs e Impresoras'!$E$83:$E$104,D25,'[10]PCs e Impresoras'!$F$83:$F$104,"PCL*")+COUNTIFS('[9]PCs e Impresoras'!$E$61:$E$64,D25,'[9]PCs e Impresoras'!$F$61:$F$64,"PCL*")+COUNTIFS('[8]PCs e Impresoras'!$E$194:$E$258,D25,'[8]PCs e Impresoras'!$F$194:$F$258,"PCL*")+COUNTIFS('[7]PCs e Impresoras'!$E$244:$E$313,D25,'[7]PCs e Impresoras'!$F$244:$F$313,"PCL*")+COUNTIFS('[6]PCs e Impresoras'!$E$91:$E$105,D25,'[6]PCs e Impresoras'!$F$91:$F$105,"PCL*")+COUNTIFS('[5]PCs e Impresoras'!$E$126:$E$190,D25,'[5]PCs e Impresoras'!$F$126:$F$190,"PCL*")+COUNTIFS('[4]PCs e Impresoras'!$E$144:$E$175,D25,'[4]PCs e Impresoras'!$F$144:$F$175,"PCL*")+COUNTIFS('[3]PCs e Impresoras'!$E$194:$E$275,D25,'[3]PCs e Impresoras'!$F$194:$F$275,"PCL*")+COUNTIFS('[2]PCs e Impresoras'!$E$76:$E$105,D25,'[2]PCs e Impresoras'!$F$76:$F$105,"PCL*")+COUNTIFS('[1]PCs e Impresoras'!$E$85:$E$113,D25,'[1]PCs e Impresoras'!$F$85:$F$113,"PCL*")</f>
        <v>#VALUE!</v>
      </c>
      <c r="O25" s="11" t="e">
        <f>COUNTIFS('[13]PCs e Impresoras'!$E$26:$E$29,D25,'[13]PCs e Impresoras'!$F$26:$F$29,"PQB*")+COUNTIFS('[12]PCs e Impresoras'!$E$49:$E$61,D25,'[12]PCs e Impresoras'!$F$49:$F$61,"PQB*")+COUNTIFS('[11]PCs e Impresoras'!$E$95:$E$125,D25,'[11]PCs e Impresoras'!$F$95:$F$125,"PQB*")+COUNTIFS('[10]PCs e Impresoras'!$E$83:$E$104,D25,'[10]PCs e Impresoras'!$F$83:$F$104,"PQB*")+COUNTIFS('[9]PCs e Impresoras'!$E$61:$E$64,D25,'[9]PCs e Impresoras'!$F$61:$F$64,"PQB*")+COUNTIFS('[8]PCs e Impresoras'!$E$194:$E$258,D25,'[8]PCs e Impresoras'!$F$194:$F$258,"PQB*")+COUNTIFS('[7]PCs e Impresoras'!$E$244:$E$313,D25,'[7]PCs e Impresoras'!$F$244:$F$313,"PQB*")+COUNTIFS('[6]PCs e Impresoras'!$E$91:$E$105,D25,'[6]PCs e Impresoras'!$F$91:$F$105,"PQB*")+COUNTIFS('[5]PCs e Impresoras'!$E$126:$E$190,D25,'[5]PCs e Impresoras'!$F$126:$F$190,"PQB*")+COUNTIFS('[4]PCs e Impresoras'!$E$144:$E$175,D25,'[4]PCs e Impresoras'!$F$144:$F$175,"PQB*")+COUNTIFS('[3]PCs e Impresoras'!$E$194:$E$275,D25,'[3]PCs e Impresoras'!$F$194:$F$275,"PQB*")+COUNTIFS('[2]PCs e Impresoras'!$E$76:$E$105,D25,'[2]PCs e Impresoras'!$F$76:$F$105,"PQB*")+COUNTIFS('[1]PCs e Impresoras'!$E$85:$E$113,D25,'[1]PCs e Impresoras'!$F$85:$F$113,"PQB*")</f>
        <v>#VALUE!</v>
      </c>
      <c r="P25" s="11" t="e">
        <f>COUNTIFS('[13]PCs e Impresoras'!$E$26:$E$29,D25,'[13]PCs e Impresoras'!$F$26:$F$29,"PPO*")+COUNTIFS('[12]PCs e Impresoras'!$E$49:$E$61,D25,'[12]PCs e Impresoras'!$F$49:$F$61,"PPO*")+COUNTIFS('[11]PCs e Impresoras'!$E$95:$E$125,D25,'[11]PCs e Impresoras'!$F$95:$F$125,"PPO*")+COUNTIFS('[10]PCs e Impresoras'!$E$83:$E$104,D25,'[10]PCs e Impresoras'!$F$83:$F$104,"PPO*")+COUNTIFS('[9]PCs e Impresoras'!$E$61:$E$64,D25,'[9]PCs e Impresoras'!$F$61:$F$64,"PPO*")+COUNTIFS('[8]PCs e Impresoras'!$E$194:$E$258,D25,'[8]PCs e Impresoras'!$F$194:$F$258,"PPO*")+COUNTIFS('[7]PCs e Impresoras'!$E$244:$E$313,D25,'[7]PCs e Impresoras'!$F$244:$F$313,"PPO*")+COUNTIFS('[6]PCs e Impresoras'!$E$91:$E$105,D25,'[6]PCs e Impresoras'!$F$91:$F$105,"PPO*")+COUNTIFS('[5]PCs e Impresoras'!$E$126:$E$190,D25,'[5]PCs e Impresoras'!$F$126:$F$190,"PPO*")+COUNTIFS('[4]PCs e Impresoras'!$E$144:$E$175,D25,'[4]PCs e Impresoras'!$F$144:$F$175,"PPO*")+COUNTIFS('[3]PCs e Impresoras'!$E$194:$E$275,D25,'[3]PCs e Impresoras'!$F$194:$F$275,"PPO*")+COUNTIFS('[2]PCs e Impresoras'!$E$76:$E$105,D25,'[2]PCs e Impresoras'!$F$76:$F$105,"PPO*")+COUNTIFS('[1]PCs e Impresoras'!$E$85:$E$113,D25,'[1]PCs e Impresoras'!$F$85:$F$113,"PPO*")</f>
        <v>#VALUE!</v>
      </c>
      <c r="Q25" s="11" t="e">
        <f>COUNTIFS('[13]PCs e Impresoras'!$E$26:$E$29,D25,'[13]PCs e Impresoras'!$F$26:$F$29,"PTJ*")+COUNTIFS('[12]PCs e Impresoras'!$E$49:$E$61,D25,'[12]PCs e Impresoras'!$F$49:$F$61,"PTJ*")+COUNTIFS('[11]PCs e Impresoras'!$E$95:$E$125,D25,'[11]PCs e Impresoras'!$F$95:$F$125,"PTJ*")+COUNTIFS('[10]PCs e Impresoras'!$E$83:$E$104,D25,'[10]PCs e Impresoras'!$F$83:$F$104,"PTJ*")+COUNTIFS('[9]PCs e Impresoras'!$E$61:$E$64,D25,'[9]PCs e Impresoras'!$F$61:$F$64,"PTJ*")+COUNTIFS('[8]PCs e Impresoras'!$E$194:$E$258,D25,'[8]PCs e Impresoras'!$F$194:$F$258,"PTJ*")+COUNTIFS('[7]PCs e Impresoras'!$E$244:$E$313,D25,'[7]PCs e Impresoras'!$F$244:$F$313,"PTJ*")+COUNTIFS('[6]PCs e Impresoras'!$E$91:$E$105,D25,'[6]PCs e Impresoras'!$F$91:$F$105,"PTJ*")+COUNTIFS('[5]PCs e Impresoras'!$E$126:$E$190,D25,'[5]PCs e Impresoras'!$F$126:$F$190,"PTJ*")+COUNTIFS('[4]PCs e Impresoras'!$E$144:$E$175,D25,'[4]PCs e Impresoras'!$F$144:$F$175,"PTJ*")+COUNTIFS('[3]PCs e Impresoras'!$E$194:$E$275,D25,'[3]PCs e Impresoras'!$F$194:$F$275,"PTJ*")+COUNTIFS('[2]PCs e Impresoras'!$E$76:$E$105,D25,'[2]PCs e Impresoras'!$F$76:$F$105,"PTJ*")+COUNTIFS('[1]PCs e Impresoras'!$E$85:$E$113,D25,'[1]PCs e Impresoras'!$F$85:$F$113,"PTJ*")</f>
        <v>#VALUE!</v>
      </c>
      <c r="R25" s="11" t="e">
        <f>COUNTIFS('[13]PCs e Impresoras'!$E$26:$E$29,D25,'[13]PCs e Impresoras'!$F$26:$F$29,"PBO*")+COUNTIFS('[12]PCs e Impresoras'!$E$49:$E$61,D25,'[12]PCs e Impresoras'!$F$49:$F$61,"PBO*")+COUNTIFS('[11]PCs e Impresoras'!$E$95:$E$125,D25,'[11]PCs e Impresoras'!$F$95:$F$125,"PBO*")+COUNTIFS('[10]PCs e Impresoras'!$E$83:$E$104,D25,'[10]PCs e Impresoras'!$F$83:$F$104,"PBO*")+COUNTIFS('[9]PCs e Impresoras'!$E$61:$E$64,D25,'[9]PCs e Impresoras'!$F$61:$F$64,"PBO*")+COUNTIFS('[8]PCs e Impresoras'!$E$194:$E$258,D25,'[8]PCs e Impresoras'!$F$194:$F$258,"PBO*")+COUNTIFS('[7]PCs e Impresoras'!$E$244:$E$313,D25,'[7]PCs e Impresoras'!$F$244:$F$313,"PBO*")+COUNTIFS('[6]PCs e Impresoras'!$E$91:$E$105,D25,'[6]PCs e Impresoras'!$F$91:$F$105,"PBO*")+COUNTIFS('[5]PCs e Impresoras'!$E$126:$E$190,D25,'[5]PCs e Impresoras'!$F$126:$F$190,"PBO*")+COUNTIFS('[4]PCs e Impresoras'!$E$144:$E$175,D25,'[4]PCs e Impresoras'!$F$144:$F$175,"PBO*")+COUNTIFS('[3]PCs e Impresoras'!$E$194:$E$275,D25,'[3]PCs e Impresoras'!$F$194:$F$275,"PBO*")+COUNTIFS('[2]PCs e Impresoras'!$E$76:$E$105,D25,'[2]PCs e Impresoras'!$F$76:$F$105,"PBO*")+COUNTIFS('[1]PCs e Impresoras'!$E$85:$E$113,D25,'[1]PCs e Impresoras'!$F$85:$F$113,"PBO*")</f>
        <v>#VALUE!</v>
      </c>
      <c r="S25" s="11" t="e">
        <f>COUNTIFS('[13]PCs e Impresoras'!$E$26:$E$29,D25,'[13]PCs e Impresoras'!$F$26:$F$29,"PSC*")+COUNTIFS('[12]PCs e Impresoras'!$E$49:$E$61,D25,'[12]PCs e Impresoras'!$F$49:$F$61,"PSC*")+COUNTIFS('[11]PCs e Impresoras'!$E$95:$E$125,D25,'[11]PCs e Impresoras'!$F$95:$F$125,"PSC*")+COUNTIFS('[10]PCs e Impresoras'!$E$83:$E$104,D25,'[10]PCs e Impresoras'!$F$83:$F$104,"PSC*")+COUNTIFS('[9]PCs e Impresoras'!$E$61:$E$64,D25,'[9]PCs e Impresoras'!$F$61:$F$64,"PSC*")+COUNTIFS('[8]PCs e Impresoras'!$E$194:$E$258,D25,'[8]PCs e Impresoras'!$F$194:$F$258,"PSC*")+COUNTIFS('[7]PCs e Impresoras'!$E$244:$E$313,D25,'[7]PCs e Impresoras'!$F$244:$F$313,"PSC*")+COUNTIFS('[6]PCs e Impresoras'!$E$91:$E$105,D25,'[6]PCs e Impresoras'!$F$91:$F$105,"PSC*")+COUNTIFS('[5]PCs e Impresoras'!$E$126:$E$190,D25,'[5]PCs e Impresoras'!$F$126:$F$190,"PSC*")+COUNTIFS('[4]PCs e Impresoras'!$E$144:$E$175,D25,'[4]PCs e Impresoras'!$F$144:$F$175,"PSC*")+COUNTIFS('[3]PCs e Impresoras'!$E$194:$E$275,D25,'[3]PCs e Impresoras'!$F$194:$F$275,"PSC*")+COUNTIFS('[2]PCs e Impresoras'!$E$76:$E$105,D25,'[2]PCs e Impresoras'!$F$76:$F$105,"PSC*")+COUNTIFS('[1]PCs e Impresoras'!$E$85:$E$113,D25,'[1]PCs e Impresoras'!$F$85:$F$113,"PSC*")</f>
        <v>#VALUE!</v>
      </c>
      <c r="T25" s="21" t="e">
        <f t="shared" si="4"/>
        <v>#VALUE!</v>
      </c>
      <c r="U25" s="32" t="e">
        <f t="shared" si="1"/>
        <v>#VALUE!</v>
      </c>
    </row>
    <row r="26" spans="1:21" ht="15.75" x14ac:dyDescent="0.25">
      <c r="A26" s="117"/>
      <c r="B26" s="73" t="s">
        <v>52</v>
      </c>
      <c r="C26" s="73" t="s">
        <v>48</v>
      </c>
      <c r="D26" s="73">
        <v>5560</v>
      </c>
      <c r="E26" s="11" t="e">
        <f>COUNTIFS('[13]PCs e Impresoras'!$E$26:$E$29,D26,'[13]PCs e Impresoras'!$F$26:$F$29,"PCG*")+COUNTIFS('[12]PCs e Impresoras'!$E$49:$E$61,D26,'[12]PCs e Impresoras'!$F$49:$F$61,"PCG*")+COUNTIFS('[11]PCs e Impresoras'!$E$95:$E$125,D26,'[11]PCs e Impresoras'!$F$95:$F$125,"PCG*")+COUNTIFS('[10]PCs e Impresoras'!$E$83:$E$104,D26,'[10]PCs e Impresoras'!$F$83:$F$104,"PCG*")+COUNTIFS('[9]PCs e Impresoras'!$E$61:$E$64,D26,'[9]PCs e Impresoras'!$F$61:$F$64,"PCG*")+COUNTIFS('[8]PCs e Impresoras'!$E$194:$E$258,D26,'[8]PCs e Impresoras'!$F$194:$F$258,"PCG*")+COUNTIFS('[7]PCs e Impresoras'!$E$244:$E$313,D26,'[7]PCs e Impresoras'!$F$244:$F$313,"PCG*")+COUNTIFS('[6]PCs e Impresoras'!$E$91:$E$105,D26,'[6]PCs e Impresoras'!$F$91:$F$105,"PCG*")+COUNTIFS('[5]PCs e Impresoras'!$E$126:$E$190,D26,'[5]PCs e Impresoras'!$F$126:$F$190,"PCG*")+COUNTIFS('[4]PCs e Impresoras'!$E$144:$E$175,D26,'[4]PCs e Impresoras'!$F$144:$F$175,"PCG*")+COUNTIFS('[3]PCs e Impresoras'!$E$194:$E$275,D26,'[3]PCs e Impresoras'!$F$194:$F$275,"PCG*")+COUNTIFS('[2]PCs e Impresoras'!$E$76:$E$105,D26,'[2]PCs e Impresoras'!$F$76:$F$105,"PCG*")+COUNTIFS('[1]PCs e Impresoras'!$E$85:$E$113,D26,'[1]PCs e Impresoras'!$F$85:$F$113,"PCG*")</f>
        <v>#VALUE!</v>
      </c>
      <c r="F26" s="11" t="e">
        <f>COUNTIFS('[13]PCs e Impresoras'!$E$26:$E$29,D26,'[13]PCs e Impresoras'!$F$26:$F$29,"PCS*")+COUNTIFS('[12]PCs e Impresoras'!$E$49:$E$61,D26,'[12]PCs e Impresoras'!$F$49:$F$61,"PCS*")+COUNTIFS('[11]PCs e Impresoras'!$E$95:$E$125,D26,'[11]PCs e Impresoras'!$F$95:$F$125,"PCS*")+COUNTIFS('[10]PCs e Impresoras'!$E$83:$E$104,D26,'[10]PCs e Impresoras'!$F$83:$F$104,"PCS*")+COUNTIFS('[9]PCs e Impresoras'!$E$61:$E$64,D26,'[9]PCs e Impresoras'!$F$61:$F$64,"PCS*")+COUNTIFS('[8]PCs e Impresoras'!$E$194:$E$258,D26,'[8]PCs e Impresoras'!$F$194:$F$258,"PCS*")+COUNTIFS('[7]PCs e Impresoras'!$E$244:$E$313,D26,'[7]PCs e Impresoras'!$F$244:$F$313,"PCS*")+COUNTIFS('[6]PCs e Impresoras'!$E$91:$E$105,D26,'[6]PCs e Impresoras'!$F$91:$F$105,"PCS*")+COUNTIFS('[5]PCs e Impresoras'!$E$126:$E$190,D26,'[5]PCs e Impresoras'!$F$126:$F$190,"PCS*")+COUNTIFS('[4]PCs e Impresoras'!$E$144:$E$175,D26,'[4]PCs e Impresoras'!$F$144:$F$175,"PCS*")+COUNTIFS('[3]PCs e Impresoras'!$E$194:$E$275,D26,'[3]PCs e Impresoras'!$F$194:$F$275,"PCS*")+COUNTIFS('[2]PCs e Impresoras'!$E$76:$E$105,D26,'[2]PCs e Impresoras'!$F$76:$F$105,"PCS*")+COUNTIFS('[1]PCs e Impresoras'!$E$85:$E$113,D26,'[1]PCs e Impresoras'!$F$85:$F$113,"PCS*")</f>
        <v>#VALUE!</v>
      </c>
      <c r="G26" s="11" t="e">
        <f>COUNTIFS('[13]PCs e Impresoras'!$E$26:$E$29,D26,'[13]PCs e Impresoras'!$F$26:$F$29,"PMT*")+COUNTIFS('[12]PCs e Impresoras'!$E$49:$E$61,D26,'[12]PCs e Impresoras'!$F$49:$F$61,"PMT*")+COUNTIFS('[11]PCs e Impresoras'!$E$95:$E$125,D26,'[11]PCs e Impresoras'!$F$95:$F$125,"PMT*")+COUNTIFS('[10]PCs e Impresoras'!$E$83:$E$104,D26,'[10]PCs e Impresoras'!$F$83:$F$104,"PMT*")+COUNTIFS('[9]PCs e Impresoras'!$E$61:$E$64,D26,'[9]PCs e Impresoras'!$F$61:$F$64,"PMT*")+COUNTIFS('[8]PCs e Impresoras'!$E$194:$E$258,D26,'[8]PCs e Impresoras'!$F$194:$F$258,"PMT*")+COUNTIFS('[7]PCs e Impresoras'!$E$244:$E$313,D26,'[7]PCs e Impresoras'!$F$244:$F$313,"PMT*")+COUNTIFS('[6]PCs e Impresoras'!$E$91:$E$105,D26,'[6]PCs e Impresoras'!$F$91:$F$105,"PMT*")+COUNTIFS('[5]PCs e Impresoras'!$E$126:$E$190,D26,'[5]PCs e Impresoras'!$F$126:$F$190,"PMT*")+COUNTIFS('[4]PCs e Impresoras'!$E$144:$E$175,D26,'[4]PCs e Impresoras'!$F$144:$F$175,"PMT*")+COUNTIFS('[3]PCs e Impresoras'!$E$194:$E$275,D26,'[3]PCs e Impresoras'!$F$194:$F$275,"PMT*")+COUNTIFS('[2]PCs e Impresoras'!$E$76:$E$105,D26,'[2]PCs e Impresoras'!$F$76:$F$105,"PMT*")+COUNTIFS('[1]PCs e Impresoras'!$E$85:$E$113,D26,'[1]PCs e Impresoras'!$F$85:$F$113,"PMT*")</f>
        <v>#VALUE!</v>
      </c>
      <c r="H26" s="11" t="e">
        <f>COUNTIFS('[13]PCs e Impresoras'!$E$26:$E$29,D26,'[13]PCs e Impresoras'!$F$26:$F$29,"PCB*")+COUNTIFS('[12]PCs e Impresoras'!$E$49:$E$61,D26,'[12]PCs e Impresoras'!$F$49:$F$61,"PCB*")+COUNTIFS('[11]PCs e Impresoras'!$E$95:$E$125,D26,'[11]PCs e Impresoras'!$F$95:$F$125,"PCB*")+COUNTIFS('[10]PCs e Impresoras'!$E$83:$E$104,D26,'[10]PCs e Impresoras'!$F$83:$F$104,"PCB*")+COUNTIFS('[9]PCs e Impresoras'!$E$61:$E$64,D26,'[9]PCs e Impresoras'!$F$61:$F$64,"PCB*")+COUNTIFS('[8]PCs e Impresoras'!$E$194:$E$258,D26,'[8]PCs e Impresoras'!$F$194:$F$258,"PCB*")+COUNTIFS('[7]PCs e Impresoras'!$E$244:$E$313,D26,'[7]PCs e Impresoras'!$F$244:$F$313,"PCB*")+COUNTIFS('[6]PCs e Impresoras'!$E$91:$E$105,D26,'[6]PCs e Impresoras'!$F$91:$F$105,"PCB*")+COUNTIFS('[5]PCs e Impresoras'!$E$126:$E$190,D26,'[5]PCs e Impresoras'!$F$126:$F$190,"PCB*")+COUNTIFS('[4]PCs e Impresoras'!$E$144:$E$175,D26,'[4]PCs e Impresoras'!$F$144:$F$175,"PCB*")+COUNTIFS('[3]PCs e Impresoras'!$E$194:$E$275,D26,'[3]PCs e Impresoras'!$F$194:$F$275,"PCB*")+COUNTIFS('[2]PCs e Impresoras'!$E$76:$E$105,D26,'[2]PCs e Impresoras'!$F$76:$F$105,"PCB*")+COUNTIFS('[1]PCs e Impresoras'!$E$85:$E$113,D26,'[1]PCs e Impresoras'!$F$85:$F$113,"PCB*")</f>
        <v>#VALUE!</v>
      </c>
      <c r="I26" s="11" t="e">
        <f>COUNTIFS('[13]PCs e Impresoras'!$E$26:$E$29,D26,'[13]PCs e Impresoras'!$F$26:$F$29,"PBA*")+COUNTIFS('[12]PCs e Impresoras'!$E$49:$E$61,D26,'[12]PCs e Impresoras'!$F$49:$F$61,"PBA*")+COUNTIFS('[11]PCs e Impresoras'!$E$95:$E$125,D26,'[11]PCs e Impresoras'!$F$95:$F$125,"PBA*")+COUNTIFS('[10]PCs e Impresoras'!$E$83:$E$104,D26,'[10]PCs e Impresoras'!$F$83:$F$104,"PBA*")+COUNTIFS('[9]PCs e Impresoras'!$E$61:$E$64,D26,'[9]PCs e Impresoras'!$F$61:$F$64,"PBA*")+COUNTIFS('[8]PCs e Impresoras'!$E$194:$E$258,D26,'[8]PCs e Impresoras'!$F$194:$F$258,"PBA*")+COUNTIFS('[7]PCs e Impresoras'!$E$244:$E$313,D26,'[7]PCs e Impresoras'!$F$244:$F$313,"PBA*")+COUNTIFS('[6]PCs e Impresoras'!$E$91:$E$105,D26,'[6]PCs e Impresoras'!$F$91:$F$105,"PBA*")+COUNTIFS('[5]PCs e Impresoras'!$E$126:$E$190,D26,'[5]PCs e Impresoras'!$F$126:$F$190,"PBA*")+COUNTIFS('[4]PCs e Impresoras'!$E$144:$E$175,D26,'[4]PCs e Impresoras'!$F$144:$F$175,"PBA*")+COUNTIFS('[3]PCs e Impresoras'!$E$194:$E$275,D26,'[3]PCs e Impresoras'!$F$194:$F$275,"PBA*")+COUNTIFS('[2]PCs e Impresoras'!$E$76:$E$105,D26,'[2]PCs e Impresoras'!$F$76:$F$105,"PBA*")+COUNTIFS('[1]PCs e Impresoras'!$E$85:$E$113,D26,'[1]PCs e Impresoras'!$F$85:$F$113,"PBA*")</f>
        <v>#VALUE!</v>
      </c>
      <c r="J26" s="11" t="e">
        <f>COUNTIFS('[13]PCs e Impresoras'!$E$26:$E$29,D26,'[13]PCs e Impresoras'!$F$26:$F$29,"PVL*")+COUNTIFS('[12]PCs e Impresoras'!$E$49:$E$61,D26,'[12]PCs e Impresoras'!$F$49:$F$61,"PVL*")+COUNTIFS('[11]PCs e Impresoras'!$E$95:$E$125,D26,'[11]PCs e Impresoras'!$F$95:$F$125,"PVL*")+COUNTIFS('[10]PCs e Impresoras'!$E$83:$E$104,D26,'[10]PCs e Impresoras'!$F$83:$F$104,"PVL*")+COUNTIFS('[9]PCs e Impresoras'!$E$61:$E$64,D26,'[9]PCs e Impresoras'!$F$61:$F$64,"PVL*")+COUNTIFS('[8]PCs e Impresoras'!$E$194:$E$258,D26,'[8]PCs e Impresoras'!$F$194:$F$258,"PVL*")+COUNTIFS('[7]PCs e Impresoras'!$E$244:$E$313,D26,'[7]PCs e Impresoras'!$F$244:$F$313,"PVL*")+COUNTIFS('[6]PCs e Impresoras'!$E$91:$E$105,D26,'[6]PCs e Impresoras'!$F$91:$F$105,"PVL*")+COUNTIFS('[5]PCs e Impresoras'!$E$126:$E$190,D26,'[5]PCs e Impresoras'!$F$126:$F$190,"PVL*")+COUNTIFS('[4]PCs e Impresoras'!$E$144:$E$175,D26,'[4]PCs e Impresoras'!$F$144:$F$175,"PVL*")+COUNTIFS('[3]PCs e Impresoras'!$E$194:$E$275,D26,'[3]PCs e Impresoras'!$F$194:$F$275,"PVL*")+COUNTIFS('[2]PCs e Impresoras'!$E$76:$E$105,D26,'[2]PCs e Impresoras'!$F$76:$F$105,"PVL*")+COUNTIFS('[1]PCs e Impresoras'!$E$85:$E$113,D26,'[1]PCs e Impresoras'!$F$85:$F$113,"PVL*")</f>
        <v>#VALUE!</v>
      </c>
      <c r="K26" s="11" t="e">
        <f>COUNTIFS('[13]PCs e Impresoras'!$E$26:$E$29,D26,'[13]PCs e Impresoras'!$F$26:$F$29,"PBQ*")+COUNTIFS('[12]PCs e Impresoras'!$E$49:$E$61,D26,'[12]PCs e Impresoras'!$F$49:$F$61,"PBQ*")+COUNTIFS('[11]PCs e Impresoras'!$E$95:$E$125,D26,'[11]PCs e Impresoras'!$F$95:$F$125,"PBQ*")+COUNTIFS('[10]PCs e Impresoras'!$E$83:$E$104,D26,'[10]PCs e Impresoras'!$F$83:$F$104,"PBQ*")+COUNTIFS('[9]PCs e Impresoras'!$E$61:$E$64,D26,'[9]PCs e Impresoras'!$F$61:$F$64,"PBQ*")+COUNTIFS('[8]PCs e Impresoras'!$E$194:$E$258,D26,'[8]PCs e Impresoras'!$F$194:$F$258,"PBQ*")+COUNTIFS('[7]PCs e Impresoras'!$E$244:$E$313,D26,'[7]PCs e Impresoras'!$F$244:$F$313,"PBQ*")+COUNTIFS('[6]PCs e Impresoras'!$E$91:$E$105,D26,'[6]PCs e Impresoras'!$F$91:$F$105,"PBQ*")+COUNTIFS('[5]PCs e Impresoras'!$E$126:$E$190,D26,'[5]PCs e Impresoras'!$F$126:$F$190,"PBQ*")+COUNTIFS('[4]PCs e Impresoras'!$E$144:$E$175,D26,'[4]PCs e Impresoras'!$F$144:$F$175,"PBQ*")+COUNTIFS('[3]PCs e Impresoras'!$E$194:$E$275,D26,'[3]PCs e Impresoras'!$F$194:$F$275,"PBQ*")+COUNTIFS('[2]PCs e Impresoras'!$E$76:$E$105,D26,'[2]PCs e Impresoras'!$F$76:$F$105,"PBQ*")+COUNTIFS('[1]PCs e Impresoras'!$E$85:$E$113,D26,'[1]PCs e Impresoras'!$F$85:$F$113,"PBQ*")</f>
        <v>#VALUE!</v>
      </c>
      <c r="L26" s="11" t="e">
        <f>COUNTIFS('[13]PCs e Impresoras'!$E$26:$E$29,D26,'[13]PCs e Impresoras'!$F$26:$F$29,"PMB*")+COUNTIFS('[12]PCs e Impresoras'!$E$49:$E$61,D26,'[12]PCs e Impresoras'!$F$49:$F$61,"PMB*")+COUNTIFS('[11]PCs e Impresoras'!$E$95:$E$125,D26,'[11]PCs e Impresoras'!$F$95:$F$125,"PMB*")+COUNTIFS('[10]PCs e Impresoras'!$E$83:$E$104,D26,'[10]PCs e Impresoras'!$F$83:$F$104,"PMB*")+COUNTIFS('[9]PCs e Impresoras'!$E$61:$E$64,D26,'[9]PCs e Impresoras'!$F$61:$F$64,"PMB*")+COUNTIFS('[8]PCs e Impresoras'!$E$194:$E$258,D26,'[8]PCs e Impresoras'!$F$194:$F$258,"PMB*")+COUNTIFS('[7]PCs e Impresoras'!$E$244:$E$313,D26,'[7]PCs e Impresoras'!$F$244:$F$313,"PMB*")+COUNTIFS('[6]PCs e Impresoras'!$E$91:$E$105,D26,'[6]PCs e Impresoras'!$F$91:$F$105,"PMB*")+COUNTIFS('[5]PCs e Impresoras'!$E$126:$E$190,D26,'[5]PCs e Impresoras'!$F$126:$F$190,"PMB*")+COUNTIFS('[4]PCs e Impresoras'!$E$144:$E$175,D26,'[4]PCs e Impresoras'!$F$144:$F$175,"PMB*")+COUNTIFS('[3]PCs e Impresoras'!$E$194:$E$275,D26,'[3]PCs e Impresoras'!$F$194:$F$275,"PMB*")+COUNTIFS('[2]PCs e Impresoras'!$E$76:$E$105,D26,'[2]PCs e Impresoras'!$F$76:$F$105,"PMB*")+COUNTIFS('[1]PCs e Impresoras'!$E$85:$E$113,D26,'[1]PCs e Impresoras'!$F$85:$F$113,"PMB*")</f>
        <v>#VALUE!</v>
      </c>
      <c r="M26" s="11" t="e">
        <f>COUNTIFS('[13]PCs e Impresoras'!$E$26:$E$29,D26,'[13]PCs e Impresoras'!$F$26:$F$29,"PBJ*")+COUNTIFS('[12]PCs e Impresoras'!$E$49:$E$61,D26,'[12]PCs e Impresoras'!$F$49:$F$61,"PBJ*")+COUNTIFS('[11]PCs e Impresoras'!$E$95:$E$125,D26,'[11]PCs e Impresoras'!$F$95:$F$125,"PBJ*")+COUNTIFS('[10]PCs e Impresoras'!$E$83:$E$104,D26,'[10]PCs e Impresoras'!$F$83:$F$104,"PBJ*")+COUNTIFS('[9]PCs e Impresoras'!$E$61:$E$64,D26,'[9]PCs e Impresoras'!$F$61:$F$64,"PBJ*")+COUNTIFS('[8]PCs e Impresoras'!$E$194:$E$258,D26,'[8]PCs e Impresoras'!$F$194:$F$258,"PBJ*")+COUNTIFS('[7]PCs e Impresoras'!$E$244:$E$313,D26,'[7]PCs e Impresoras'!$F$244:$F$313,"PBJ*")+COUNTIFS('[6]PCs e Impresoras'!$E$91:$E$105,D26,'[6]PCs e Impresoras'!$F$91:$F$105,"PBJ*")+COUNTIFS('[5]PCs e Impresoras'!$E$126:$E$190,D26,'[5]PCs e Impresoras'!$F$126:$F$190,"PBJ*")+COUNTIFS('[4]PCs e Impresoras'!$E$144:$E$175,D26,'[4]PCs e Impresoras'!$F$144:$F$175,"PBJ*")+COUNTIFS('[3]PCs e Impresoras'!$E$194:$E$275,D26,'[3]PCs e Impresoras'!$F$194:$F$275,"PBJ*")+COUNTIFS('[2]PCs e Impresoras'!$E$76:$E$105,D26,'[2]PCs e Impresoras'!$F$76:$F$105,"PBJ*")+COUNTIFS('[1]PCs e Impresoras'!$E$85:$E$113,D26,'[1]PCs e Impresoras'!$F$85:$F$113,"PBJ*")</f>
        <v>#VALUE!</v>
      </c>
      <c r="N26" s="11" t="e">
        <f>COUNTIFS('[13]PCs e Impresoras'!$E$26:$E$29,D26,'[13]PCs e Impresoras'!$F$26:$F$29,"PCL*")+COUNTIFS('[12]PCs e Impresoras'!$E$49:$E$61,D26,'[12]PCs e Impresoras'!$F$49:$F$61,"PCL*")+COUNTIFS('[11]PCs e Impresoras'!$E$95:$E$125,D26,'[11]PCs e Impresoras'!$F$95:$F$125,"PCL*")+COUNTIFS('[10]PCs e Impresoras'!$E$83:$E$104,D26,'[10]PCs e Impresoras'!$F$83:$F$104,"PCL*")+COUNTIFS('[9]PCs e Impresoras'!$E$61:$E$64,D26,'[9]PCs e Impresoras'!$F$61:$F$64,"PCL*")+COUNTIFS('[8]PCs e Impresoras'!$E$194:$E$258,D26,'[8]PCs e Impresoras'!$F$194:$F$258,"PCL*")+COUNTIFS('[7]PCs e Impresoras'!$E$244:$E$313,D26,'[7]PCs e Impresoras'!$F$244:$F$313,"PCL*")+COUNTIFS('[6]PCs e Impresoras'!$E$91:$E$105,D26,'[6]PCs e Impresoras'!$F$91:$F$105,"PCL*")+COUNTIFS('[5]PCs e Impresoras'!$E$126:$E$190,D26,'[5]PCs e Impresoras'!$F$126:$F$190,"PCL*")+COUNTIFS('[4]PCs e Impresoras'!$E$144:$E$175,D26,'[4]PCs e Impresoras'!$F$144:$F$175,"PCL*")+COUNTIFS('[3]PCs e Impresoras'!$E$194:$E$275,D26,'[3]PCs e Impresoras'!$F$194:$F$275,"PCL*")+COUNTIFS('[2]PCs e Impresoras'!$E$76:$E$105,D26,'[2]PCs e Impresoras'!$F$76:$F$105,"PCL*")+COUNTIFS('[1]PCs e Impresoras'!$E$85:$E$113,D26,'[1]PCs e Impresoras'!$F$85:$F$113,"PCL*")</f>
        <v>#VALUE!</v>
      </c>
      <c r="O26" s="11" t="e">
        <f>COUNTIFS('[13]PCs e Impresoras'!$E$26:$E$29,D26,'[13]PCs e Impresoras'!$F$26:$F$29,"PQB*")+COUNTIFS('[12]PCs e Impresoras'!$E$49:$E$61,D26,'[12]PCs e Impresoras'!$F$49:$F$61,"PQB*")+COUNTIFS('[11]PCs e Impresoras'!$E$95:$E$125,D26,'[11]PCs e Impresoras'!$F$95:$F$125,"PQB*")+COUNTIFS('[10]PCs e Impresoras'!$E$83:$E$104,D26,'[10]PCs e Impresoras'!$F$83:$F$104,"PQB*")+COUNTIFS('[9]PCs e Impresoras'!$E$61:$E$64,D26,'[9]PCs e Impresoras'!$F$61:$F$64,"PQB*")+COUNTIFS('[8]PCs e Impresoras'!$E$194:$E$258,D26,'[8]PCs e Impresoras'!$F$194:$F$258,"PQB*")+COUNTIFS('[7]PCs e Impresoras'!$E$244:$E$313,D26,'[7]PCs e Impresoras'!$F$244:$F$313,"PQB*")+COUNTIFS('[6]PCs e Impresoras'!$E$91:$E$105,D26,'[6]PCs e Impresoras'!$F$91:$F$105,"PQB*")+COUNTIFS('[5]PCs e Impresoras'!$E$126:$E$190,D26,'[5]PCs e Impresoras'!$F$126:$F$190,"PQB*")+COUNTIFS('[4]PCs e Impresoras'!$E$144:$E$175,D26,'[4]PCs e Impresoras'!$F$144:$F$175,"PQB*")+COUNTIFS('[3]PCs e Impresoras'!$E$194:$E$275,D26,'[3]PCs e Impresoras'!$F$194:$F$275,"PQB*")+COUNTIFS('[2]PCs e Impresoras'!$E$76:$E$105,D26,'[2]PCs e Impresoras'!$F$76:$F$105,"PQB*")+COUNTIFS('[1]PCs e Impresoras'!$E$85:$E$113,D26,'[1]PCs e Impresoras'!$F$85:$F$113,"PQB*")</f>
        <v>#VALUE!</v>
      </c>
      <c r="P26" s="11" t="e">
        <f>COUNTIFS('[13]PCs e Impresoras'!$E$26:$E$29,D26,'[13]PCs e Impresoras'!$F$26:$F$29,"PPO*")+COUNTIFS('[12]PCs e Impresoras'!$E$49:$E$61,D26,'[12]PCs e Impresoras'!$F$49:$F$61,"PPO*")+COUNTIFS('[11]PCs e Impresoras'!$E$95:$E$125,D26,'[11]PCs e Impresoras'!$F$95:$F$125,"PPO*")+COUNTIFS('[10]PCs e Impresoras'!$E$83:$E$104,D26,'[10]PCs e Impresoras'!$F$83:$F$104,"PPO*")+COUNTIFS('[9]PCs e Impresoras'!$E$61:$E$64,D26,'[9]PCs e Impresoras'!$F$61:$F$64,"PPO*")+COUNTIFS('[8]PCs e Impresoras'!$E$194:$E$258,D26,'[8]PCs e Impresoras'!$F$194:$F$258,"PPO*")+COUNTIFS('[7]PCs e Impresoras'!$E$244:$E$313,D26,'[7]PCs e Impresoras'!$F$244:$F$313,"PPO*")+COUNTIFS('[6]PCs e Impresoras'!$E$91:$E$105,D26,'[6]PCs e Impresoras'!$F$91:$F$105,"PPO*")+COUNTIFS('[5]PCs e Impresoras'!$E$126:$E$190,D26,'[5]PCs e Impresoras'!$F$126:$F$190,"PPO*")+COUNTIFS('[4]PCs e Impresoras'!$E$144:$E$175,D26,'[4]PCs e Impresoras'!$F$144:$F$175,"PPO*")+COUNTIFS('[3]PCs e Impresoras'!$E$194:$E$275,D26,'[3]PCs e Impresoras'!$F$194:$F$275,"PPO*")+COUNTIFS('[2]PCs e Impresoras'!$E$76:$E$105,D26,'[2]PCs e Impresoras'!$F$76:$F$105,"PPO*")+COUNTIFS('[1]PCs e Impresoras'!$E$85:$E$113,D26,'[1]PCs e Impresoras'!$F$85:$F$113,"PPO*")</f>
        <v>#VALUE!</v>
      </c>
      <c r="Q26" s="11" t="e">
        <f>COUNTIFS('[13]PCs e Impresoras'!$E$26:$E$29,D26,'[13]PCs e Impresoras'!$F$26:$F$29,"PTJ*")+COUNTIFS('[12]PCs e Impresoras'!$E$49:$E$61,D26,'[12]PCs e Impresoras'!$F$49:$F$61,"PTJ*")+COUNTIFS('[11]PCs e Impresoras'!$E$95:$E$125,D26,'[11]PCs e Impresoras'!$F$95:$F$125,"PTJ*")+COUNTIFS('[10]PCs e Impresoras'!$E$83:$E$104,D26,'[10]PCs e Impresoras'!$F$83:$F$104,"PTJ*")+COUNTIFS('[9]PCs e Impresoras'!$E$61:$E$64,D26,'[9]PCs e Impresoras'!$F$61:$F$64,"PTJ*")+COUNTIFS('[8]PCs e Impresoras'!$E$194:$E$258,D26,'[8]PCs e Impresoras'!$F$194:$F$258,"PTJ*")+COUNTIFS('[7]PCs e Impresoras'!$E$244:$E$313,D26,'[7]PCs e Impresoras'!$F$244:$F$313,"PTJ*")+COUNTIFS('[6]PCs e Impresoras'!$E$91:$E$105,D26,'[6]PCs e Impresoras'!$F$91:$F$105,"PTJ*")+COUNTIFS('[5]PCs e Impresoras'!$E$126:$E$190,D26,'[5]PCs e Impresoras'!$F$126:$F$190,"PTJ*")+COUNTIFS('[4]PCs e Impresoras'!$E$144:$E$175,D26,'[4]PCs e Impresoras'!$F$144:$F$175,"PTJ*")+COUNTIFS('[3]PCs e Impresoras'!$E$194:$E$275,D26,'[3]PCs e Impresoras'!$F$194:$F$275,"PTJ*")+COUNTIFS('[2]PCs e Impresoras'!$E$76:$E$105,D26,'[2]PCs e Impresoras'!$F$76:$F$105,"PTJ*")+COUNTIFS('[1]PCs e Impresoras'!$E$85:$E$113,D26,'[1]PCs e Impresoras'!$F$85:$F$113,"PTJ*")</f>
        <v>#VALUE!</v>
      </c>
      <c r="R26" s="11" t="e">
        <f>COUNTIFS('[13]PCs e Impresoras'!$E$26:$E$29,D26,'[13]PCs e Impresoras'!$F$26:$F$29,"PBO*")+COUNTIFS('[12]PCs e Impresoras'!$E$49:$E$61,D26,'[12]PCs e Impresoras'!$F$49:$F$61,"PBO*")+COUNTIFS('[11]PCs e Impresoras'!$E$95:$E$125,D26,'[11]PCs e Impresoras'!$F$95:$F$125,"PBO*")+COUNTIFS('[10]PCs e Impresoras'!$E$83:$E$104,D26,'[10]PCs e Impresoras'!$F$83:$F$104,"PBO*")+COUNTIFS('[9]PCs e Impresoras'!$E$61:$E$64,D26,'[9]PCs e Impresoras'!$F$61:$F$64,"PBO*")+COUNTIFS('[8]PCs e Impresoras'!$E$194:$E$258,D26,'[8]PCs e Impresoras'!$F$194:$F$258,"PBO*")+COUNTIFS('[7]PCs e Impresoras'!$E$244:$E$313,D26,'[7]PCs e Impresoras'!$F$244:$F$313,"PBO*")+COUNTIFS('[6]PCs e Impresoras'!$E$91:$E$105,D26,'[6]PCs e Impresoras'!$F$91:$F$105,"PBO*")+COUNTIFS('[5]PCs e Impresoras'!$E$126:$E$190,D26,'[5]PCs e Impresoras'!$F$126:$F$190,"PBO*")+COUNTIFS('[4]PCs e Impresoras'!$E$144:$E$175,D26,'[4]PCs e Impresoras'!$F$144:$F$175,"PBO*")+COUNTIFS('[3]PCs e Impresoras'!$E$194:$E$275,D26,'[3]PCs e Impresoras'!$F$194:$F$275,"PBO*")+COUNTIFS('[2]PCs e Impresoras'!$E$76:$E$105,D26,'[2]PCs e Impresoras'!$F$76:$F$105,"PBO*")+COUNTIFS('[1]PCs e Impresoras'!$E$85:$E$113,D26,'[1]PCs e Impresoras'!$F$85:$F$113,"PBO*")</f>
        <v>#VALUE!</v>
      </c>
      <c r="S26" s="11" t="e">
        <f>COUNTIFS('[13]PCs e Impresoras'!$E$26:$E$29,D26,'[13]PCs e Impresoras'!$F$26:$F$29,"PSC*")+COUNTIFS('[12]PCs e Impresoras'!$E$49:$E$61,D26,'[12]PCs e Impresoras'!$F$49:$F$61,"PSC*")+COUNTIFS('[11]PCs e Impresoras'!$E$95:$E$125,D26,'[11]PCs e Impresoras'!$F$95:$F$125,"PSC*")+COUNTIFS('[10]PCs e Impresoras'!$E$83:$E$104,D26,'[10]PCs e Impresoras'!$F$83:$F$104,"PSC*")+COUNTIFS('[9]PCs e Impresoras'!$E$61:$E$64,D26,'[9]PCs e Impresoras'!$F$61:$F$64,"PSC*")+COUNTIFS('[8]PCs e Impresoras'!$E$194:$E$258,D26,'[8]PCs e Impresoras'!$F$194:$F$258,"PSC*")+COUNTIFS('[7]PCs e Impresoras'!$E$244:$E$313,D26,'[7]PCs e Impresoras'!$F$244:$F$313,"PSC*")+COUNTIFS('[6]PCs e Impresoras'!$E$91:$E$105,D26,'[6]PCs e Impresoras'!$F$91:$F$105,"PSC*")+COUNTIFS('[5]PCs e Impresoras'!$E$126:$E$190,D26,'[5]PCs e Impresoras'!$F$126:$F$190,"PSC*")+COUNTIFS('[4]PCs e Impresoras'!$E$144:$E$175,D26,'[4]PCs e Impresoras'!$F$144:$F$175,"PSC*")+COUNTIFS('[3]PCs e Impresoras'!$E$194:$E$275,D26,'[3]PCs e Impresoras'!$F$194:$F$275,"PSC*")+COUNTIFS('[2]PCs e Impresoras'!$E$76:$E$105,D26,'[2]PCs e Impresoras'!$F$76:$F$105,"PSC*")+COUNTIFS('[1]PCs e Impresoras'!$E$85:$E$113,D26,'[1]PCs e Impresoras'!$F$85:$F$113,"PSC*")</f>
        <v>#VALUE!</v>
      </c>
      <c r="T26" s="21" t="e">
        <f t="shared" si="4"/>
        <v>#VALUE!</v>
      </c>
      <c r="U26" s="32" t="e">
        <f t="shared" ref="U26" si="10">T26/$T$5</f>
        <v>#VALUE!</v>
      </c>
    </row>
    <row r="27" spans="1:21" ht="15.75" x14ac:dyDescent="0.25">
      <c r="B27" s="73" t="s">
        <v>52</v>
      </c>
      <c r="C27" s="73" t="s">
        <v>48</v>
      </c>
      <c r="D27" s="73" t="s">
        <v>58</v>
      </c>
      <c r="E27" s="11" t="e">
        <f>COUNTIFS('[13]PCs e Impresoras'!$E$26:$E$29,D27,'[13]PCs e Impresoras'!$F$26:$F$29,"PCG*")+COUNTIFS('[12]PCs e Impresoras'!$E$49:$E$61,D27,'[12]PCs e Impresoras'!$F$49:$F$61,"PCG*")+COUNTIFS('[11]PCs e Impresoras'!$E$95:$E$125,D27,'[11]PCs e Impresoras'!$F$95:$F$125,"PCG*")+COUNTIFS('[10]PCs e Impresoras'!$E$83:$E$104,D27,'[10]PCs e Impresoras'!$F$83:$F$104,"PCG*")+COUNTIFS('[9]PCs e Impresoras'!$E$61:$E$64,D27,'[9]PCs e Impresoras'!$F$61:$F$64,"PCG*")+COUNTIFS('[8]PCs e Impresoras'!$E$194:$E$258,D27,'[8]PCs e Impresoras'!$F$194:$F$258,"PCG*")+COUNTIFS('[7]PCs e Impresoras'!$E$244:$E$313,D27,'[7]PCs e Impresoras'!$F$244:$F$313,"PCG*")+COUNTIFS('[6]PCs e Impresoras'!$E$91:$E$105,D27,'[6]PCs e Impresoras'!$F$91:$F$105,"PCG*")+COUNTIFS('[5]PCs e Impresoras'!$E$126:$E$190,D27,'[5]PCs e Impresoras'!$F$126:$F$190,"PCG*")+COUNTIFS('[4]PCs e Impresoras'!$E$144:$E$175,D27,'[4]PCs e Impresoras'!$F$144:$F$175,"PCG*")+COUNTIFS('[3]PCs e Impresoras'!$E$194:$E$275,D27,'[3]PCs e Impresoras'!$F$194:$F$275,"PCG*")+COUNTIFS('[2]PCs e Impresoras'!$E$76:$E$105,D27,'[2]PCs e Impresoras'!$F$76:$F$105,"PCG*")+COUNTIFS('[1]PCs e Impresoras'!$E$85:$E$113,D27,'[1]PCs e Impresoras'!$F$85:$F$113,"PCG*")</f>
        <v>#VALUE!</v>
      </c>
      <c r="F27" s="11" t="e">
        <f>COUNTIFS('[13]PCs e Impresoras'!$E$26:$E$29,D27,'[13]PCs e Impresoras'!$F$26:$F$29,"PCS*")+COUNTIFS('[12]PCs e Impresoras'!$E$49:$E$61,D27,'[12]PCs e Impresoras'!$F$49:$F$61,"PCS*")+COUNTIFS('[11]PCs e Impresoras'!$E$95:$E$125,D27,'[11]PCs e Impresoras'!$F$95:$F$125,"PCS*")+COUNTIFS('[10]PCs e Impresoras'!$E$83:$E$104,D27,'[10]PCs e Impresoras'!$F$83:$F$104,"PCS*")+COUNTIFS('[9]PCs e Impresoras'!$E$61:$E$64,D27,'[9]PCs e Impresoras'!$F$61:$F$64,"PCS*")+COUNTIFS('[8]PCs e Impresoras'!$E$194:$E$258,D27,'[8]PCs e Impresoras'!$F$194:$F$258,"PCS*")+COUNTIFS('[7]PCs e Impresoras'!$E$244:$E$313,D27,'[7]PCs e Impresoras'!$F$244:$F$313,"PCS*")+COUNTIFS('[6]PCs e Impresoras'!$E$91:$E$105,D27,'[6]PCs e Impresoras'!$F$91:$F$105,"PCS*")+COUNTIFS('[5]PCs e Impresoras'!$E$126:$E$190,D27,'[5]PCs e Impresoras'!$F$126:$F$190,"PCS*")+COUNTIFS('[4]PCs e Impresoras'!$E$144:$E$175,D27,'[4]PCs e Impresoras'!$F$144:$F$175,"PCS*")+COUNTIFS('[3]PCs e Impresoras'!$E$194:$E$275,D27,'[3]PCs e Impresoras'!$F$194:$F$275,"PCS*")+COUNTIFS('[2]PCs e Impresoras'!$E$76:$E$105,D27,'[2]PCs e Impresoras'!$F$76:$F$105,"PCS*")+COUNTIFS('[1]PCs e Impresoras'!$E$85:$E$113,D27,'[1]PCs e Impresoras'!$F$85:$F$113,"PCS*")</f>
        <v>#VALUE!</v>
      </c>
      <c r="G27" s="11" t="e">
        <f>COUNTIFS('[13]PCs e Impresoras'!$E$26:$E$29,D27,'[13]PCs e Impresoras'!$F$26:$F$29,"PMT*")+COUNTIFS('[12]PCs e Impresoras'!$E$49:$E$61,D27,'[12]PCs e Impresoras'!$F$49:$F$61,"PMT*")+COUNTIFS('[11]PCs e Impresoras'!$E$95:$E$125,D27,'[11]PCs e Impresoras'!$F$95:$F$125,"PMT*")+COUNTIFS('[10]PCs e Impresoras'!$E$83:$E$104,D27,'[10]PCs e Impresoras'!$F$83:$F$104,"PMT*")+COUNTIFS('[9]PCs e Impresoras'!$E$61:$E$64,D27,'[9]PCs e Impresoras'!$F$61:$F$64,"PMT*")+COUNTIFS('[8]PCs e Impresoras'!$E$194:$E$258,D27,'[8]PCs e Impresoras'!$F$194:$F$258,"PMT*")+COUNTIFS('[7]PCs e Impresoras'!$E$244:$E$313,D27,'[7]PCs e Impresoras'!$F$244:$F$313,"PMT*")+COUNTIFS('[6]PCs e Impresoras'!$E$91:$E$105,D27,'[6]PCs e Impresoras'!$F$91:$F$105,"PMT*")+COUNTIFS('[5]PCs e Impresoras'!$E$126:$E$190,D27,'[5]PCs e Impresoras'!$F$126:$F$190,"PMT*")+COUNTIFS('[4]PCs e Impresoras'!$E$144:$E$175,D27,'[4]PCs e Impresoras'!$F$144:$F$175,"PMT*")+COUNTIFS('[3]PCs e Impresoras'!$E$194:$E$275,D27,'[3]PCs e Impresoras'!$F$194:$F$275,"PMT*")+COUNTIFS('[2]PCs e Impresoras'!$E$76:$E$105,D27,'[2]PCs e Impresoras'!$F$76:$F$105,"PMT*")+COUNTIFS('[1]PCs e Impresoras'!$E$85:$E$113,D27,'[1]PCs e Impresoras'!$F$85:$F$113,"PMT*")</f>
        <v>#VALUE!</v>
      </c>
      <c r="H27" s="11" t="e">
        <f>COUNTIFS('[13]PCs e Impresoras'!$E$26:$E$29,D27,'[13]PCs e Impresoras'!$F$26:$F$29,"PCB*")+COUNTIFS('[12]PCs e Impresoras'!$E$49:$E$61,D27,'[12]PCs e Impresoras'!$F$49:$F$61,"PCB*")+COUNTIFS('[11]PCs e Impresoras'!$E$95:$E$125,D27,'[11]PCs e Impresoras'!$F$95:$F$125,"PCB*")+COUNTIFS('[10]PCs e Impresoras'!$E$83:$E$104,D27,'[10]PCs e Impresoras'!$F$83:$F$104,"PCB*")+COUNTIFS('[9]PCs e Impresoras'!$E$61:$E$64,D27,'[9]PCs e Impresoras'!$F$61:$F$64,"PCB*")+COUNTIFS('[8]PCs e Impresoras'!$E$194:$E$258,D27,'[8]PCs e Impresoras'!$F$194:$F$258,"PCB*")+COUNTIFS('[7]PCs e Impresoras'!$E$244:$E$313,D27,'[7]PCs e Impresoras'!$F$244:$F$313,"PCB*")+COUNTIFS('[6]PCs e Impresoras'!$E$91:$E$105,D27,'[6]PCs e Impresoras'!$F$91:$F$105,"PCB*")+COUNTIFS('[5]PCs e Impresoras'!$E$126:$E$190,D27,'[5]PCs e Impresoras'!$F$126:$F$190,"PCB*")+COUNTIFS('[4]PCs e Impresoras'!$E$144:$E$175,D27,'[4]PCs e Impresoras'!$F$144:$F$175,"PCB*")+COUNTIFS('[3]PCs e Impresoras'!$E$194:$E$275,D27,'[3]PCs e Impresoras'!$F$194:$F$275,"PCB*")+COUNTIFS('[2]PCs e Impresoras'!$E$76:$E$105,D27,'[2]PCs e Impresoras'!$F$76:$F$105,"PCB*")+COUNTIFS('[1]PCs e Impresoras'!$E$85:$E$113,D27,'[1]PCs e Impresoras'!$F$85:$F$113,"PCB*")</f>
        <v>#VALUE!</v>
      </c>
      <c r="I27" s="11" t="e">
        <f>COUNTIFS('[13]PCs e Impresoras'!$E$26:$E$29,D27,'[13]PCs e Impresoras'!$F$26:$F$29,"PBA*")+COUNTIFS('[12]PCs e Impresoras'!$E$49:$E$61,D27,'[12]PCs e Impresoras'!$F$49:$F$61,"PBA*")+COUNTIFS('[11]PCs e Impresoras'!$E$95:$E$125,D27,'[11]PCs e Impresoras'!$F$95:$F$125,"PBA*")+COUNTIFS('[10]PCs e Impresoras'!$E$83:$E$104,D27,'[10]PCs e Impresoras'!$F$83:$F$104,"PBA*")+COUNTIFS('[9]PCs e Impresoras'!$E$61:$E$64,D27,'[9]PCs e Impresoras'!$F$61:$F$64,"PBA*")+COUNTIFS('[8]PCs e Impresoras'!$E$194:$E$258,D27,'[8]PCs e Impresoras'!$F$194:$F$258,"PBA*")+COUNTIFS('[7]PCs e Impresoras'!$E$244:$E$313,D27,'[7]PCs e Impresoras'!$F$244:$F$313,"PBA*")+COUNTIFS('[6]PCs e Impresoras'!$E$91:$E$105,D27,'[6]PCs e Impresoras'!$F$91:$F$105,"PBA*")+COUNTIFS('[5]PCs e Impresoras'!$E$126:$E$190,D27,'[5]PCs e Impresoras'!$F$126:$F$190,"PBA*")+COUNTIFS('[4]PCs e Impresoras'!$E$144:$E$175,D27,'[4]PCs e Impresoras'!$F$144:$F$175,"PBA*")+COUNTIFS('[3]PCs e Impresoras'!$E$194:$E$275,D27,'[3]PCs e Impresoras'!$F$194:$F$275,"PBA*")+COUNTIFS('[2]PCs e Impresoras'!$E$76:$E$105,D27,'[2]PCs e Impresoras'!$F$76:$F$105,"PBA*")+COUNTIFS('[1]PCs e Impresoras'!$E$85:$E$113,D27,'[1]PCs e Impresoras'!$F$85:$F$113,"PBA*")</f>
        <v>#VALUE!</v>
      </c>
      <c r="J27" s="11" t="e">
        <f>COUNTIFS('[13]PCs e Impresoras'!$E$26:$E$29,D27,'[13]PCs e Impresoras'!$F$26:$F$29,"PVL*")+COUNTIFS('[12]PCs e Impresoras'!$E$49:$E$61,D27,'[12]PCs e Impresoras'!$F$49:$F$61,"PVL*")+COUNTIFS('[11]PCs e Impresoras'!$E$95:$E$125,D27,'[11]PCs e Impresoras'!$F$95:$F$125,"PVL*")+COUNTIFS('[10]PCs e Impresoras'!$E$83:$E$104,D27,'[10]PCs e Impresoras'!$F$83:$F$104,"PVL*")+COUNTIFS('[9]PCs e Impresoras'!$E$61:$E$64,D27,'[9]PCs e Impresoras'!$F$61:$F$64,"PVL*")+COUNTIFS('[8]PCs e Impresoras'!$E$194:$E$258,D27,'[8]PCs e Impresoras'!$F$194:$F$258,"PVL*")+COUNTIFS('[7]PCs e Impresoras'!$E$244:$E$313,D27,'[7]PCs e Impresoras'!$F$244:$F$313,"PVL*")+COUNTIFS('[6]PCs e Impresoras'!$E$91:$E$105,D27,'[6]PCs e Impresoras'!$F$91:$F$105,"PVL*")+COUNTIFS('[5]PCs e Impresoras'!$E$126:$E$190,D27,'[5]PCs e Impresoras'!$F$126:$F$190,"PVL*")+COUNTIFS('[4]PCs e Impresoras'!$E$144:$E$175,D27,'[4]PCs e Impresoras'!$F$144:$F$175,"PVL*")+COUNTIFS('[3]PCs e Impresoras'!$E$194:$E$275,D27,'[3]PCs e Impresoras'!$F$194:$F$275,"PVL*")+COUNTIFS('[2]PCs e Impresoras'!$E$76:$E$105,D27,'[2]PCs e Impresoras'!$F$76:$F$105,"PVL*")+COUNTIFS('[1]PCs e Impresoras'!$E$85:$E$113,D27,'[1]PCs e Impresoras'!$F$85:$F$113,"PVL*")</f>
        <v>#VALUE!</v>
      </c>
      <c r="K27" s="11" t="e">
        <f>COUNTIFS('[13]PCs e Impresoras'!$E$26:$E$29,D27,'[13]PCs e Impresoras'!$F$26:$F$29,"PBQ*")+COUNTIFS('[12]PCs e Impresoras'!$E$49:$E$61,D27,'[12]PCs e Impresoras'!$F$49:$F$61,"PBQ*")+COUNTIFS('[11]PCs e Impresoras'!$E$95:$E$125,D27,'[11]PCs e Impresoras'!$F$95:$F$125,"PBQ*")+COUNTIFS('[10]PCs e Impresoras'!$E$83:$E$104,D27,'[10]PCs e Impresoras'!$F$83:$F$104,"PBQ*")+COUNTIFS('[9]PCs e Impresoras'!$E$61:$E$64,D27,'[9]PCs e Impresoras'!$F$61:$F$64,"PBQ*")+COUNTIFS('[8]PCs e Impresoras'!$E$194:$E$258,D27,'[8]PCs e Impresoras'!$F$194:$F$258,"PBQ*")+COUNTIFS('[7]PCs e Impresoras'!$E$244:$E$313,D27,'[7]PCs e Impresoras'!$F$244:$F$313,"PBQ*")+COUNTIFS('[6]PCs e Impresoras'!$E$91:$E$105,D27,'[6]PCs e Impresoras'!$F$91:$F$105,"PBQ*")+COUNTIFS('[5]PCs e Impresoras'!$E$126:$E$190,D27,'[5]PCs e Impresoras'!$F$126:$F$190,"PBQ*")+COUNTIFS('[4]PCs e Impresoras'!$E$144:$E$175,D27,'[4]PCs e Impresoras'!$F$144:$F$175,"PBQ*")+COUNTIFS('[3]PCs e Impresoras'!$E$194:$E$275,D27,'[3]PCs e Impresoras'!$F$194:$F$275,"PBQ*")+COUNTIFS('[2]PCs e Impresoras'!$E$76:$E$105,D27,'[2]PCs e Impresoras'!$F$76:$F$105,"PBQ*")+COUNTIFS('[1]PCs e Impresoras'!$E$85:$E$113,D27,'[1]PCs e Impresoras'!$F$85:$F$113,"PBQ*")</f>
        <v>#VALUE!</v>
      </c>
      <c r="L27" s="11" t="e">
        <f>COUNTIFS('[13]PCs e Impresoras'!$E$26:$E$29,D27,'[13]PCs e Impresoras'!$F$26:$F$29,"PMB*")+COUNTIFS('[12]PCs e Impresoras'!$E$49:$E$61,D27,'[12]PCs e Impresoras'!$F$49:$F$61,"PMB*")+COUNTIFS('[11]PCs e Impresoras'!$E$95:$E$125,D27,'[11]PCs e Impresoras'!$F$95:$F$125,"PMB*")+COUNTIFS('[10]PCs e Impresoras'!$E$83:$E$104,D27,'[10]PCs e Impresoras'!$F$83:$F$104,"PMB*")+COUNTIFS('[9]PCs e Impresoras'!$E$61:$E$64,D27,'[9]PCs e Impresoras'!$F$61:$F$64,"PMB*")+COUNTIFS('[8]PCs e Impresoras'!$E$194:$E$258,D27,'[8]PCs e Impresoras'!$F$194:$F$258,"PMB*")+COUNTIFS('[7]PCs e Impresoras'!$E$244:$E$313,D27,'[7]PCs e Impresoras'!$F$244:$F$313,"PMB*")+COUNTIFS('[6]PCs e Impresoras'!$E$91:$E$105,D27,'[6]PCs e Impresoras'!$F$91:$F$105,"PMB*")+COUNTIFS('[5]PCs e Impresoras'!$E$126:$E$190,D27,'[5]PCs e Impresoras'!$F$126:$F$190,"PMB*")+COUNTIFS('[4]PCs e Impresoras'!$E$144:$E$175,D27,'[4]PCs e Impresoras'!$F$144:$F$175,"PMB*")+COUNTIFS('[3]PCs e Impresoras'!$E$194:$E$275,D27,'[3]PCs e Impresoras'!$F$194:$F$275,"PMB*")+COUNTIFS('[2]PCs e Impresoras'!$E$76:$E$105,D27,'[2]PCs e Impresoras'!$F$76:$F$105,"PMB*")+COUNTIFS('[1]PCs e Impresoras'!$E$85:$E$113,D27,'[1]PCs e Impresoras'!$F$85:$F$113,"PMB*")</f>
        <v>#VALUE!</v>
      </c>
      <c r="M27" s="11" t="e">
        <f>COUNTIFS('[13]PCs e Impresoras'!$E$26:$E$29,D27,'[13]PCs e Impresoras'!$F$26:$F$29,"PBJ*")+COUNTIFS('[12]PCs e Impresoras'!$E$49:$E$61,D27,'[12]PCs e Impresoras'!$F$49:$F$61,"PBJ*")+COUNTIFS('[11]PCs e Impresoras'!$E$95:$E$125,D27,'[11]PCs e Impresoras'!$F$95:$F$125,"PBJ*")+COUNTIFS('[10]PCs e Impresoras'!$E$83:$E$104,D27,'[10]PCs e Impresoras'!$F$83:$F$104,"PBJ*")+COUNTIFS('[9]PCs e Impresoras'!$E$61:$E$64,D27,'[9]PCs e Impresoras'!$F$61:$F$64,"PBJ*")+COUNTIFS('[8]PCs e Impresoras'!$E$194:$E$258,D27,'[8]PCs e Impresoras'!$F$194:$F$258,"PBJ*")+COUNTIFS('[7]PCs e Impresoras'!$E$244:$E$313,D27,'[7]PCs e Impresoras'!$F$244:$F$313,"PBJ*")+COUNTIFS('[6]PCs e Impresoras'!$E$91:$E$105,D27,'[6]PCs e Impresoras'!$F$91:$F$105,"PBJ*")+COUNTIFS('[5]PCs e Impresoras'!$E$126:$E$190,D27,'[5]PCs e Impresoras'!$F$126:$F$190,"PBJ*")+COUNTIFS('[4]PCs e Impresoras'!$E$144:$E$175,D27,'[4]PCs e Impresoras'!$F$144:$F$175,"PBJ*")+COUNTIFS('[3]PCs e Impresoras'!$E$194:$E$275,D27,'[3]PCs e Impresoras'!$F$194:$F$275,"PBJ*")+COUNTIFS('[2]PCs e Impresoras'!$E$76:$E$105,D27,'[2]PCs e Impresoras'!$F$76:$F$105,"PBJ*")+COUNTIFS('[1]PCs e Impresoras'!$E$85:$E$113,D27,'[1]PCs e Impresoras'!$F$85:$F$113,"PBJ*")</f>
        <v>#VALUE!</v>
      </c>
      <c r="N27" s="11" t="e">
        <f>COUNTIFS('[13]PCs e Impresoras'!$E$26:$E$29,D27,'[13]PCs e Impresoras'!$F$26:$F$29,"PCL*")+COUNTIFS('[12]PCs e Impresoras'!$E$49:$E$61,D27,'[12]PCs e Impresoras'!$F$49:$F$61,"PCL*")+COUNTIFS('[11]PCs e Impresoras'!$E$95:$E$125,D27,'[11]PCs e Impresoras'!$F$95:$F$125,"PCL*")+COUNTIFS('[10]PCs e Impresoras'!$E$83:$E$104,D27,'[10]PCs e Impresoras'!$F$83:$F$104,"PCL*")+COUNTIFS('[9]PCs e Impresoras'!$E$61:$E$64,D27,'[9]PCs e Impresoras'!$F$61:$F$64,"PCL*")+COUNTIFS('[8]PCs e Impresoras'!$E$194:$E$258,D27,'[8]PCs e Impresoras'!$F$194:$F$258,"PCL*")+COUNTIFS('[7]PCs e Impresoras'!$E$244:$E$313,D27,'[7]PCs e Impresoras'!$F$244:$F$313,"PCL*")+COUNTIFS('[6]PCs e Impresoras'!$E$91:$E$105,D27,'[6]PCs e Impresoras'!$F$91:$F$105,"PCL*")+COUNTIFS('[5]PCs e Impresoras'!$E$126:$E$190,D27,'[5]PCs e Impresoras'!$F$126:$F$190,"PCL*")+COUNTIFS('[4]PCs e Impresoras'!$E$144:$E$175,D27,'[4]PCs e Impresoras'!$F$144:$F$175,"PCL*")+COUNTIFS('[3]PCs e Impresoras'!$E$194:$E$275,D27,'[3]PCs e Impresoras'!$F$194:$F$275,"PCL*")+COUNTIFS('[2]PCs e Impresoras'!$E$76:$E$105,D27,'[2]PCs e Impresoras'!$F$76:$F$105,"PCL*")+COUNTIFS('[1]PCs e Impresoras'!$E$85:$E$113,D27,'[1]PCs e Impresoras'!$F$85:$F$113,"PCL*")</f>
        <v>#VALUE!</v>
      </c>
      <c r="O27" s="11" t="e">
        <f>COUNTIFS('[13]PCs e Impresoras'!$E$26:$E$29,D27,'[13]PCs e Impresoras'!$F$26:$F$29,"PQB*")+COUNTIFS('[12]PCs e Impresoras'!$E$49:$E$61,D27,'[12]PCs e Impresoras'!$F$49:$F$61,"PQB*")+COUNTIFS('[11]PCs e Impresoras'!$E$95:$E$125,D27,'[11]PCs e Impresoras'!$F$95:$F$125,"PQB*")+COUNTIFS('[10]PCs e Impresoras'!$E$83:$E$104,D27,'[10]PCs e Impresoras'!$F$83:$F$104,"PQB*")+COUNTIFS('[9]PCs e Impresoras'!$E$61:$E$64,D27,'[9]PCs e Impresoras'!$F$61:$F$64,"PQB*")+COUNTIFS('[8]PCs e Impresoras'!$E$194:$E$258,D27,'[8]PCs e Impresoras'!$F$194:$F$258,"PQB*")+COUNTIFS('[7]PCs e Impresoras'!$E$244:$E$313,D27,'[7]PCs e Impresoras'!$F$244:$F$313,"PQB*")+COUNTIFS('[6]PCs e Impresoras'!$E$91:$E$105,D27,'[6]PCs e Impresoras'!$F$91:$F$105,"PQB*")+COUNTIFS('[5]PCs e Impresoras'!$E$126:$E$190,D27,'[5]PCs e Impresoras'!$F$126:$F$190,"PQB*")+COUNTIFS('[4]PCs e Impresoras'!$E$144:$E$175,D27,'[4]PCs e Impresoras'!$F$144:$F$175,"PQB*")+COUNTIFS('[3]PCs e Impresoras'!$E$194:$E$275,D27,'[3]PCs e Impresoras'!$F$194:$F$275,"PQB*")+COUNTIFS('[2]PCs e Impresoras'!$E$76:$E$105,D27,'[2]PCs e Impresoras'!$F$76:$F$105,"PQB*")+COUNTIFS('[1]PCs e Impresoras'!$E$85:$E$113,D27,'[1]PCs e Impresoras'!$F$85:$F$113,"PQB*")</f>
        <v>#VALUE!</v>
      </c>
      <c r="P27" s="11" t="e">
        <f>COUNTIFS('[13]PCs e Impresoras'!$E$26:$E$29,D27,'[13]PCs e Impresoras'!$F$26:$F$29,"PPO*")+COUNTIFS('[12]PCs e Impresoras'!$E$49:$E$61,D27,'[12]PCs e Impresoras'!$F$49:$F$61,"PPO*")+COUNTIFS('[11]PCs e Impresoras'!$E$95:$E$125,D27,'[11]PCs e Impresoras'!$F$95:$F$125,"PPO*")+COUNTIFS('[10]PCs e Impresoras'!$E$83:$E$104,D27,'[10]PCs e Impresoras'!$F$83:$F$104,"PPO*")+COUNTIFS('[9]PCs e Impresoras'!$E$61:$E$64,D27,'[9]PCs e Impresoras'!$F$61:$F$64,"PPO*")+COUNTIFS('[8]PCs e Impresoras'!$E$194:$E$258,D27,'[8]PCs e Impresoras'!$F$194:$F$258,"PPO*")+COUNTIFS('[7]PCs e Impresoras'!$E$244:$E$313,D27,'[7]PCs e Impresoras'!$F$244:$F$313,"PPO*")+COUNTIFS('[6]PCs e Impresoras'!$E$91:$E$105,D27,'[6]PCs e Impresoras'!$F$91:$F$105,"PPO*")+COUNTIFS('[5]PCs e Impresoras'!$E$126:$E$190,D27,'[5]PCs e Impresoras'!$F$126:$F$190,"PPO*")+COUNTIFS('[4]PCs e Impresoras'!$E$144:$E$175,D27,'[4]PCs e Impresoras'!$F$144:$F$175,"PPO*")+COUNTIFS('[3]PCs e Impresoras'!$E$194:$E$275,D27,'[3]PCs e Impresoras'!$F$194:$F$275,"PPO*")+COUNTIFS('[2]PCs e Impresoras'!$E$76:$E$105,D27,'[2]PCs e Impresoras'!$F$76:$F$105,"PPO*")+COUNTIFS('[1]PCs e Impresoras'!$E$85:$E$113,D27,'[1]PCs e Impresoras'!$F$85:$F$113,"PPO*")</f>
        <v>#VALUE!</v>
      </c>
      <c r="Q27" s="11" t="e">
        <f>COUNTIFS('[13]PCs e Impresoras'!$E$26:$E$29,D27,'[13]PCs e Impresoras'!$F$26:$F$29,"PTJ*")+COUNTIFS('[12]PCs e Impresoras'!$E$49:$E$61,D27,'[12]PCs e Impresoras'!$F$49:$F$61,"PTJ*")+COUNTIFS('[11]PCs e Impresoras'!$E$95:$E$125,D27,'[11]PCs e Impresoras'!$F$95:$F$125,"PTJ*")+COUNTIFS('[10]PCs e Impresoras'!$E$83:$E$104,D27,'[10]PCs e Impresoras'!$F$83:$F$104,"PTJ*")+COUNTIFS('[9]PCs e Impresoras'!$E$61:$E$64,D27,'[9]PCs e Impresoras'!$F$61:$F$64,"PTJ*")+COUNTIFS('[8]PCs e Impresoras'!$E$194:$E$258,D27,'[8]PCs e Impresoras'!$F$194:$F$258,"PTJ*")+COUNTIFS('[7]PCs e Impresoras'!$E$244:$E$313,D27,'[7]PCs e Impresoras'!$F$244:$F$313,"PTJ*")+COUNTIFS('[6]PCs e Impresoras'!$E$91:$E$105,D27,'[6]PCs e Impresoras'!$F$91:$F$105,"PTJ*")+COUNTIFS('[5]PCs e Impresoras'!$E$126:$E$190,D27,'[5]PCs e Impresoras'!$F$126:$F$190,"PTJ*")+COUNTIFS('[4]PCs e Impresoras'!$E$144:$E$175,D27,'[4]PCs e Impresoras'!$F$144:$F$175,"PTJ*")+COUNTIFS('[3]PCs e Impresoras'!$E$194:$E$275,D27,'[3]PCs e Impresoras'!$F$194:$F$275,"PTJ*")+COUNTIFS('[2]PCs e Impresoras'!$E$76:$E$105,D27,'[2]PCs e Impresoras'!$F$76:$F$105,"PTJ*")+COUNTIFS('[1]PCs e Impresoras'!$E$85:$E$113,D27,'[1]PCs e Impresoras'!$F$85:$F$113,"PTJ*")</f>
        <v>#VALUE!</v>
      </c>
      <c r="R27" s="11" t="e">
        <f>COUNTIFS('[13]PCs e Impresoras'!$E$26:$E$29,D27,'[13]PCs e Impresoras'!$F$26:$F$29,"PBO*")+COUNTIFS('[12]PCs e Impresoras'!$E$49:$E$61,D27,'[12]PCs e Impresoras'!$F$49:$F$61,"PBO*")+COUNTIFS('[11]PCs e Impresoras'!$E$95:$E$125,D27,'[11]PCs e Impresoras'!$F$95:$F$125,"PBO*")+COUNTIFS('[10]PCs e Impresoras'!$E$83:$E$104,D27,'[10]PCs e Impresoras'!$F$83:$F$104,"PBO*")+COUNTIFS('[9]PCs e Impresoras'!$E$61:$E$64,D27,'[9]PCs e Impresoras'!$F$61:$F$64,"PBO*")+COUNTIFS('[8]PCs e Impresoras'!$E$194:$E$258,D27,'[8]PCs e Impresoras'!$F$194:$F$258,"PBO*")+COUNTIFS('[7]PCs e Impresoras'!$E$244:$E$313,D27,'[7]PCs e Impresoras'!$F$244:$F$313,"PBO*")+COUNTIFS('[6]PCs e Impresoras'!$E$91:$E$105,D27,'[6]PCs e Impresoras'!$F$91:$F$105,"PBO*")+COUNTIFS('[5]PCs e Impresoras'!$E$126:$E$190,D27,'[5]PCs e Impresoras'!$F$126:$F$190,"PBO*")+COUNTIFS('[4]PCs e Impresoras'!$E$144:$E$175,D27,'[4]PCs e Impresoras'!$F$144:$F$175,"PBO*")+COUNTIFS('[3]PCs e Impresoras'!$E$194:$E$275,D27,'[3]PCs e Impresoras'!$F$194:$F$275,"PBO*")+COUNTIFS('[2]PCs e Impresoras'!$E$76:$E$105,D27,'[2]PCs e Impresoras'!$F$76:$F$105,"PBO*")+COUNTIFS('[1]PCs e Impresoras'!$E$85:$E$113,D27,'[1]PCs e Impresoras'!$F$85:$F$113,"PBO*")</f>
        <v>#VALUE!</v>
      </c>
      <c r="S27" s="11" t="e">
        <f>COUNTIFS('[13]PCs e Impresoras'!$E$26:$E$29,D27,'[13]PCs e Impresoras'!$F$26:$F$29,"PSC*")+COUNTIFS('[12]PCs e Impresoras'!$E$49:$E$61,D27,'[12]PCs e Impresoras'!$F$49:$F$61,"PSC*")+COUNTIFS('[11]PCs e Impresoras'!$E$95:$E$125,D27,'[11]PCs e Impresoras'!$F$95:$F$125,"PSC*")+COUNTIFS('[10]PCs e Impresoras'!$E$83:$E$104,D27,'[10]PCs e Impresoras'!$F$83:$F$104,"PSC*")+COUNTIFS('[9]PCs e Impresoras'!$E$61:$E$64,D27,'[9]PCs e Impresoras'!$F$61:$F$64,"PSC*")+COUNTIFS('[8]PCs e Impresoras'!$E$194:$E$258,D27,'[8]PCs e Impresoras'!$F$194:$F$258,"PSC*")+COUNTIFS('[7]PCs e Impresoras'!$E$244:$E$313,D27,'[7]PCs e Impresoras'!$F$244:$F$313,"PSC*")+COUNTIFS('[6]PCs e Impresoras'!$E$91:$E$105,D27,'[6]PCs e Impresoras'!$F$91:$F$105,"PSC*")+COUNTIFS('[5]PCs e Impresoras'!$E$126:$E$190,D27,'[5]PCs e Impresoras'!$F$126:$F$190,"PSC*")+COUNTIFS('[4]PCs e Impresoras'!$E$144:$E$175,D27,'[4]PCs e Impresoras'!$F$144:$F$175,"PSC*")+COUNTIFS('[3]PCs e Impresoras'!$E$194:$E$275,D27,'[3]PCs e Impresoras'!$F$194:$F$275,"PSC*")+COUNTIFS('[2]PCs e Impresoras'!$E$76:$E$105,D27,'[2]PCs e Impresoras'!$F$76:$F$105,"PSC*")+COUNTIFS('[1]PCs e Impresoras'!$E$85:$E$113,D27,'[1]PCs e Impresoras'!$F$85:$F$113,"PSC*")</f>
        <v>#VALUE!</v>
      </c>
      <c r="T27" s="21" t="e">
        <f t="shared" si="4"/>
        <v>#VALUE!</v>
      </c>
      <c r="U27" s="32" t="e">
        <f t="shared" si="1"/>
        <v>#VALUE!</v>
      </c>
    </row>
    <row r="28" spans="1:21" ht="15.75" x14ac:dyDescent="0.25">
      <c r="B28" s="73" t="s">
        <v>52</v>
      </c>
      <c r="C28" s="73" t="s">
        <v>48</v>
      </c>
      <c r="D28" s="73">
        <v>7500</v>
      </c>
      <c r="E28" s="11" t="e">
        <f>COUNTIFS('[13]PCs e Impresoras'!$E$26:$E$29,D28,'[13]PCs e Impresoras'!$F$26:$F$29,"PCG*")+COUNTIFS('[12]PCs e Impresoras'!$E$49:$E$61,D28,'[12]PCs e Impresoras'!$F$49:$F$61,"PCG*")+COUNTIFS('[11]PCs e Impresoras'!$E$95:$E$125,D28,'[11]PCs e Impresoras'!$F$95:$F$125,"PCG*")+COUNTIFS('[10]PCs e Impresoras'!$E$83:$E$104,D28,'[10]PCs e Impresoras'!$F$83:$F$104,"PCG*")+COUNTIFS('[9]PCs e Impresoras'!$E$61:$E$64,D28,'[9]PCs e Impresoras'!$F$61:$F$64,"PCG*")+COUNTIFS('[8]PCs e Impresoras'!$E$194:$E$258,D28,'[8]PCs e Impresoras'!$F$194:$F$258,"PCG*")+COUNTIFS('[7]PCs e Impresoras'!$E$244:$E$313,D28,'[7]PCs e Impresoras'!$F$244:$F$313,"PCG*")+COUNTIFS('[6]PCs e Impresoras'!$E$91:$E$105,D28,'[6]PCs e Impresoras'!$F$91:$F$105,"PCG*")+COUNTIFS('[5]PCs e Impresoras'!$E$126:$E$190,D28,'[5]PCs e Impresoras'!$F$126:$F$190,"PCG*")+COUNTIFS('[4]PCs e Impresoras'!$E$144:$E$175,D28,'[4]PCs e Impresoras'!$F$144:$F$175,"PCG*")+COUNTIFS('[3]PCs e Impresoras'!$E$194:$E$275,D28,'[3]PCs e Impresoras'!$F$194:$F$275,"PCG*")+COUNTIFS('[2]PCs e Impresoras'!$E$76:$E$105,D28,'[2]PCs e Impresoras'!$F$76:$F$105,"PCG*")+COUNTIFS('[1]PCs e Impresoras'!$E$85:$E$113,D28,'[1]PCs e Impresoras'!$F$85:$F$113,"PCG*")</f>
        <v>#VALUE!</v>
      </c>
      <c r="F28" s="11" t="e">
        <f>COUNTIFS('[13]PCs e Impresoras'!$E$26:$E$29,D28,'[13]PCs e Impresoras'!$F$26:$F$29,"PCS*")+COUNTIFS('[12]PCs e Impresoras'!$E$49:$E$61,D28,'[12]PCs e Impresoras'!$F$49:$F$61,"PCS*")+COUNTIFS('[11]PCs e Impresoras'!$E$95:$E$125,D28,'[11]PCs e Impresoras'!$F$95:$F$125,"PCS*")+COUNTIFS('[10]PCs e Impresoras'!$E$83:$E$104,D28,'[10]PCs e Impresoras'!$F$83:$F$104,"PCS*")+COUNTIFS('[9]PCs e Impresoras'!$E$61:$E$64,D28,'[9]PCs e Impresoras'!$F$61:$F$64,"PCS*")+COUNTIFS('[8]PCs e Impresoras'!$E$194:$E$258,D28,'[8]PCs e Impresoras'!$F$194:$F$258,"PCS*")+COUNTIFS('[7]PCs e Impresoras'!$E$244:$E$313,D28,'[7]PCs e Impresoras'!$F$244:$F$313,"PCS*")+COUNTIFS('[6]PCs e Impresoras'!$E$91:$E$105,D28,'[6]PCs e Impresoras'!$F$91:$F$105,"PCS*")+COUNTIFS('[5]PCs e Impresoras'!$E$126:$E$190,D28,'[5]PCs e Impresoras'!$F$126:$F$190,"PCS*")+COUNTIFS('[4]PCs e Impresoras'!$E$144:$E$175,D28,'[4]PCs e Impresoras'!$F$144:$F$175,"PCS*")+COUNTIFS('[3]PCs e Impresoras'!$E$194:$E$275,D28,'[3]PCs e Impresoras'!$F$194:$F$275,"PCS*")+COUNTIFS('[2]PCs e Impresoras'!$E$76:$E$105,D28,'[2]PCs e Impresoras'!$F$76:$F$105,"PCS*")+COUNTIFS('[1]PCs e Impresoras'!$E$85:$E$113,D28,'[1]PCs e Impresoras'!$F$85:$F$113,"PCS*")</f>
        <v>#VALUE!</v>
      </c>
      <c r="G28" s="11" t="e">
        <f>COUNTIFS('[13]PCs e Impresoras'!$E$26:$E$29,D28,'[13]PCs e Impresoras'!$F$26:$F$29,"PMT*")+COUNTIFS('[12]PCs e Impresoras'!$E$49:$E$61,D28,'[12]PCs e Impresoras'!$F$49:$F$61,"PMT*")+COUNTIFS('[11]PCs e Impresoras'!$E$95:$E$125,D28,'[11]PCs e Impresoras'!$F$95:$F$125,"PMT*")+COUNTIFS('[10]PCs e Impresoras'!$E$83:$E$104,D28,'[10]PCs e Impresoras'!$F$83:$F$104,"PMT*")+COUNTIFS('[9]PCs e Impresoras'!$E$61:$E$64,D28,'[9]PCs e Impresoras'!$F$61:$F$64,"PMT*")+COUNTIFS('[8]PCs e Impresoras'!$E$194:$E$258,D28,'[8]PCs e Impresoras'!$F$194:$F$258,"PMT*")+COUNTIFS('[7]PCs e Impresoras'!$E$244:$E$313,D28,'[7]PCs e Impresoras'!$F$244:$F$313,"PMT*")+COUNTIFS('[6]PCs e Impresoras'!$E$91:$E$105,D28,'[6]PCs e Impresoras'!$F$91:$F$105,"PMT*")+COUNTIFS('[5]PCs e Impresoras'!$E$126:$E$190,D28,'[5]PCs e Impresoras'!$F$126:$F$190,"PMT*")+COUNTIFS('[4]PCs e Impresoras'!$E$144:$E$175,D28,'[4]PCs e Impresoras'!$F$144:$F$175,"PMT*")+COUNTIFS('[3]PCs e Impresoras'!$E$194:$E$275,D28,'[3]PCs e Impresoras'!$F$194:$F$275,"PMT*")+COUNTIFS('[2]PCs e Impresoras'!$E$76:$E$105,D28,'[2]PCs e Impresoras'!$F$76:$F$105,"PMT*")+COUNTIFS('[1]PCs e Impresoras'!$E$85:$E$113,D28,'[1]PCs e Impresoras'!$F$85:$F$113,"PMT*")</f>
        <v>#VALUE!</v>
      </c>
      <c r="H28" s="11" t="e">
        <f>COUNTIFS('[13]PCs e Impresoras'!$E$26:$E$29,D28,'[13]PCs e Impresoras'!$F$26:$F$29,"PCB*")+COUNTIFS('[12]PCs e Impresoras'!$E$49:$E$61,D28,'[12]PCs e Impresoras'!$F$49:$F$61,"PCB*")+COUNTIFS('[11]PCs e Impresoras'!$E$95:$E$125,D28,'[11]PCs e Impresoras'!$F$95:$F$125,"PCB*")+COUNTIFS('[10]PCs e Impresoras'!$E$83:$E$104,D28,'[10]PCs e Impresoras'!$F$83:$F$104,"PCB*")+COUNTIFS('[9]PCs e Impresoras'!$E$61:$E$64,D28,'[9]PCs e Impresoras'!$F$61:$F$64,"PCB*")+COUNTIFS('[8]PCs e Impresoras'!$E$194:$E$258,D28,'[8]PCs e Impresoras'!$F$194:$F$258,"PCB*")+COUNTIFS('[7]PCs e Impresoras'!$E$244:$E$313,D28,'[7]PCs e Impresoras'!$F$244:$F$313,"PCB*")+COUNTIFS('[6]PCs e Impresoras'!$E$91:$E$105,D28,'[6]PCs e Impresoras'!$F$91:$F$105,"PCB*")+COUNTIFS('[5]PCs e Impresoras'!$E$126:$E$190,D28,'[5]PCs e Impresoras'!$F$126:$F$190,"PCB*")+COUNTIFS('[4]PCs e Impresoras'!$E$144:$E$175,D28,'[4]PCs e Impresoras'!$F$144:$F$175,"PCB*")+COUNTIFS('[3]PCs e Impresoras'!$E$194:$E$275,D28,'[3]PCs e Impresoras'!$F$194:$F$275,"PCB*")+COUNTIFS('[2]PCs e Impresoras'!$E$76:$E$105,D28,'[2]PCs e Impresoras'!$F$76:$F$105,"PCB*")+COUNTIFS('[1]PCs e Impresoras'!$E$85:$E$113,D28,'[1]PCs e Impresoras'!$F$85:$F$113,"PCB*")</f>
        <v>#VALUE!</v>
      </c>
      <c r="I28" s="11" t="e">
        <f>COUNTIFS('[13]PCs e Impresoras'!$E$26:$E$29,D28,'[13]PCs e Impresoras'!$F$26:$F$29,"PBA*")+COUNTIFS('[12]PCs e Impresoras'!$E$49:$E$61,D28,'[12]PCs e Impresoras'!$F$49:$F$61,"PBA*")+COUNTIFS('[11]PCs e Impresoras'!$E$95:$E$125,D28,'[11]PCs e Impresoras'!$F$95:$F$125,"PBA*")+COUNTIFS('[10]PCs e Impresoras'!$E$83:$E$104,D28,'[10]PCs e Impresoras'!$F$83:$F$104,"PBA*")+COUNTIFS('[9]PCs e Impresoras'!$E$61:$E$64,D28,'[9]PCs e Impresoras'!$F$61:$F$64,"PBA*")+COUNTIFS('[8]PCs e Impresoras'!$E$194:$E$258,D28,'[8]PCs e Impresoras'!$F$194:$F$258,"PBA*")+COUNTIFS('[7]PCs e Impresoras'!$E$244:$E$313,D28,'[7]PCs e Impresoras'!$F$244:$F$313,"PBA*")+COUNTIFS('[6]PCs e Impresoras'!$E$91:$E$105,D28,'[6]PCs e Impresoras'!$F$91:$F$105,"PBA*")+COUNTIFS('[5]PCs e Impresoras'!$E$126:$E$190,D28,'[5]PCs e Impresoras'!$F$126:$F$190,"PBA*")+COUNTIFS('[4]PCs e Impresoras'!$E$144:$E$175,D28,'[4]PCs e Impresoras'!$F$144:$F$175,"PBA*")+COUNTIFS('[3]PCs e Impresoras'!$E$194:$E$275,D28,'[3]PCs e Impresoras'!$F$194:$F$275,"PBA*")+COUNTIFS('[2]PCs e Impresoras'!$E$76:$E$105,D28,'[2]PCs e Impresoras'!$F$76:$F$105,"PBA*")+COUNTIFS('[1]PCs e Impresoras'!$E$85:$E$113,D28,'[1]PCs e Impresoras'!$F$85:$F$113,"PBA*")</f>
        <v>#VALUE!</v>
      </c>
      <c r="J28" s="11" t="e">
        <f>COUNTIFS('[13]PCs e Impresoras'!$E$26:$E$29,D28,'[13]PCs e Impresoras'!$F$26:$F$29,"PVL*")+COUNTIFS('[12]PCs e Impresoras'!$E$49:$E$61,D28,'[12]PCs e Impresoras'!$F$49:$F$61,"PVL*")+COUNTIFS('[11]PCs e Impresoras'!$E$95:$E$125,D28,'[11]PCs e Impresoras'!$F$95:$F$125,"PVL*")+COUNTIFS('[10]PCs e Impresoras'!$E$83:$E$104,D28,'[10]PCs e Impresoras'!$F$83:$F$104,"PVL*")+COUNTIFS('[9]PCs e Impresoras'!$E$61:$E$64,D28,'[9]PCs e Impresoras'!$F$61:$F$64,"PVL*")+COUNTIFS('[8]PCs e Impresoras'!$E$194:$E$258,D28,'[8]PCs e Impresoras'!$F$194:$F$258,"PVL*")+COUNTIFS('[7]PCs e Impresoras'!$E$244:$E$313,D28,'[7]PCs e Impresoras'!$F$244:$F$313,"PVL*")+COUNTIFS('[6]PCs e Impresoras'!$E$91:$E$105,D28,'[6]PCs e Impresoras'!$F$91:$F$105,"PVL*")+COUNTIFS('[5]PCs e Impresoras'!$E$126:$E$190,D28,'[5]PCs e Impresoras'!$F$126:$F$190,"PVL*")+COUNTIFS('[4]PCs e Impresoras'!$E$144:$E$175,D28,'[4]PCs e Impresoras'!$F$144:$F$175,"PVL*")+COUNTIFS('[3]PCs e Impresoras'!$E$194:$E$275,D28,'[3]PCs e Impresoras'!$F$194:$F$275,"PVL*")+COUNTIFS('[2]PCs e Impresoras'!$E$76:$E$105,D28,'[2]PCs e Impresoras'!$F$76:$F$105,"PVL*")+COUNTIFS('[1]PCs e Impresoras'!$E$85:$E$113,D28,'[1]PCs e Impresoras'!$F$85:$F$113,"PVL*")</f>
        <v>#VALUE!</v>
      </c>
      <c r="K28" s="11" t="e">
        <f>COUNTIFS('[13]PCs e Impresoras'!$E$26:$E$29,D28,'[13]PCs e Impresoras'!$F$26:$F$29,"PBQ*")+COUNTIFS('[12]PCs e Impresoras'!$E$49:$E$61,D28,'[12]PCs e Impresoras'!$F$49:$F$61,"PBQ*")+COUNTIFS('[11]PCs e Impresoras'!$E$95:$E$125,D28,'[11]PCs e Impresoras'!$F$95:$F$125,"PBQ*")+COUNTIFS('[10]PCs e Impresoras'!$E$83:$E$104,D28,'[10]PCs e Impresoras'!$F$83:$F$104,"PBQ*")+COUNTIFS('[9]PCs e Impresoras'!$E$61:$E$64,D28,'[9]PCs e Impresoras'!$F$61:$F$64,"PBQ*")+COUNTIFS('[8]PCs e Impresoras'!$E$194:$E$258,D28,'[8]PCs e Impresoras'!$F$194:$F$258,"PBQ*")+COUNTIFS('[7]PCs e Impresoras'!$E$244:$E$313,D28,'[7]PCs e Impresoras'!$F$244:$F$313,"PBQ*")+COUNTIFS('[6]PCs e Impresoras'!$E$91:$E$105,D28,'[6]PCs e Impresoras'!$F$91:$F$105,"PBQ*")+COUNTIFS('[5]PCs e Impresoras'!$E$126:$E$190,D28,'[5]PCs e Impresoras'!$F$126:$F$190,"PBQ*")+COUNTIFS('[4]PCs e Impresoras'!$E$144:$E$175,D28,'[4]PCs e Impresoras'!$F$144:$F$175,"PBQ*")+COUNTIFS('[3]PCs e Impresoras'!$E$194:$E$275,D28,'[3]PCs e Impresoras'!$F$194:$F$275,"PBQ*")+COUNTIFS('[2]PCs e Impresoras'!$E$76:$E$105,D28,'[2]PCs e Impresoras'!$F$76:$F$105,"PBQ*")+COUNTIFS('[1]PCs e Impresoras'!$E$85:$E$113,D28,'[1]PCs e Impresoras'!$F$85:$F$113,"PBQ*")</f>
        <v>#VALUE!</v>
      </c>
      <c r="L28" s="11" t="e">
        <f>COUNTIFS('[13]PCs e Impresoras'!$E$26:$E$29,D28,'[13]PCs e Impresoras'!$F$26:$F$29,"PMB*")+COUNTIFS('[12]PCs e Impresoras'!$E$49:$E$61,D28,'[12]PCs e Impresoras'!$F$49:$F$61,"PMB*")+COUNTIFS('[11]PCs e Impresoras'!$E$95:$E$125,D28,'[11]PCs e Impresoras'!$F$95:$F$125,"PMB*")+COUNTIFS('[10]PCs e Impresoras'!$E$83:$E$104,D28,'[10]PCs e Impresoras'!$F$83:$F$104,"PMB*")+COUNTIFS('[9]PCs e Impresoras'!$E$61:$E$64,D28,'[9]PCs e Impresoras'!$F$61:$F$64,"PMB*")+COUNTIFS('[8]PCs e Impresoras'!$E$194:$E$258,D28,'[8]PCs e Impresoras'!$F$194:$F$258,"PMB*")+COUNTIFS('[7]PCs e Impresoras'!$E$244:$E$313,D28,'[7]PCs e Impresoras'!$F$244:$F$313,"PMB*")+COUNTIFS('[6]PCs e Impresoras'!$E$91:$E$105,D28,'[6]PCs e Impresoras'!$F$91:$F$105,"PMB*")+COUNTIFS('[5]PCs e Impresoras'!$E$126:$E$190,D28,'[5]PCs e Impresoras'!$F$126:$F$190,"PMB*")+COUNTIFS('[4]PCs e Impresoras'!$E$144:$E$175,D28,'[4]PCs e Impresoras'!$F$144:$F$175,"PMB*")+COUNTIFS('[3]PCs e Impresoras'!$E$194:$E$275,D28,'[3]PCs e Impresoras'!$F$194:$F$275,"PMB*")+COUNTIFS('[2]PCs e Impresoras'!$E$76:$E$105,D28,'[2]PCs e Impresoras'!$F$76:$F$105,"PMB*")+COUNTIFS('[1]PCs e Impresoras'!$E$85:$E$113,D28,'[1]PCs e Impresoras'!$F$85:$F$113,"PMB*")</f>
        <v>#VALUE!</v>
      </c>
      <c r="M28" s="11" t="e">
        <f>COUNTIFS('[13]PCs e Impresoras'!$E$26:$E$29,D28,'[13]PCs e Impresoras'!$F$26:$F$29,"PBJ*")+COUNTIFS('[12]PCs e Impresoras'!$E$49:$E$61,D28,'[12]PCs e Impresoras'!$F$49:$F$61,"PBJ*")+COUNTIFS('[11]PCs e Impresoras'!$E$95:$E$125,D28,'[11]PCs e Impresoras'!$F$95:$F$125,"PBJ*")+COUNTIFS('[10]PCs e Impresoras'!$E$83:$E$104,D28,'[10]PCs e Impresoras'!$F$83:$F$104,"PBJ*")+COUNTIFS('[9]PCs e Impresoras'!$E$61:$E$64,D28,'[9]PCs e Impresoras'!$F$61:$F$64,"PBJ*")+COUNTIFS('[8]PCs e Impresoras'!$E$194:$E$258,D28,'[8]PCs e Impresoras'!$F$194:$F$258,"PBJ*")+COUNTIFS('[7]PCs e Impresoras'!$E$244:$E$313,D28,'[7]PCs e Impresoras'!$F$244:$F$313,"PBJ*")+COUNTIFS('[6]PCs e Impresoras'!$E$91:$E$105,D28,'[6]PCs e Impresoras'!$F$91:$F$105,"PBJ*")+COUNTIFS('[5]PCs e Impresoras'!$E$126:$E$190,D28,'[5]PCs e Impresoras'!$F$126:$F$190,"PBJ*")+COUNTIFS('[4]PCs e Impresoras'!$E$144:$E$175,D28,'[4]PCs e Impresoras'!$F$144:$F$175,"PBJ*")+COUNTIFS('[3]PCs e Impresoras'!$E$194:$E$275,D28,'[3]PCs e Impresoras'!$F$194:$F$275,"PBJ*")+COUNTIFS('[2]PCs e Impresoras'!$E$76:$E$105,D28,'[2]PCs e Impresoras'!$F$76:$F$105,"PBJ*")+COUNTIFS('[1]PCs e Impresoras'!$E$85:$E$113,D28,'[1]PCs e Impresoras'!$F$85:$F$113,"PBJ*")</f>
        <v>#VALUE!</v>
      </c>
      <c r="N28" s="11" t="e">
        <f>COUNTIFS('[13]PCs e Impresoras'!$E$26:$E$29,D28,'[13]PCs e Impresoras'!$F$26:$F$29,"PCL*")+COUNTIFS('[12]PCs e Impresoras'!$E$49:$E$61,D28,'[12]PCs e Impresoras'!$F$49:$F$61,"PCL*")+COUNTIFS('[11]PCs e Impresoras'!$E$95:$E$125,D28,'[11]PCs e Impresoras'!$F$95:$F$125,"PCL*")+COUNTIFS('[10]PCs e Impresoras'!$E$83:$E$104,D28,'[10]PCs e Impresoras'!$F$83:$F$104,"PCL*")+COUNTIFS('[9]PCs e Impresoras'!$E$61:$E$64,D28,'[9]PCs e Impresoras'!$F$61:$F$64,"PCL*")+COUNTIFS('[8]PCs e Impresoras'!$E$194:$E$258,D28,'[8]PCs e Impresoras'!$F$194:$F$258,"PCL*")+COUNTIFS('[7]PCs e Impresoras'!$E$244:$E$313,D28,'[7]PCs e Impresoras'!$F$244:$F$313,"PCL*")+COUNTIFS('[6]PCs e Impresoras'!$E$91:$E$105,D28,'[6]PCs e Impresoras'!$F$91:$F$105,"PCL*")+COUNTIFS('[5]PCs e Impresoras'!$E$126:$E$190,D28,'[5]PCs e Impresoras'!$F$126:$F$190,"PCL*")+COUNTIFS('[4]PCs e Impresoras'!$E$144:$E$175,D28,'[4]PCs e Impresoras'!$F$144:$F$175,"PCL*")+COUNTIFS('[3]PCs e Impresoras'!$E$194:$E$275,D28,'[3]PCs e Impresoras'!$F$194:$F$275,"PCL*")+COUNTIFS('[2]PCs e Impresoras'!$E$76:$E$105,D28,'[2]PCs e Impresoras'!$F$76:$F$105,"PCL*")+COUNTIFS('[1]PCs e Impresoras'!$E$85:$E$113,D28,'[1]PCs e Impresoras'!$F$85:$F$113,"PCL*")</f>
        <v>#VALUE!</v>
      </c>
      <c r="O28" s="11" t="e">
        <f>COUNTIFS('[13]PCs e Impresoras'!$E$26:$E$29,D28,'[13]PCs e Impresoras'!$F$26:$F$29,"PQB*")+COUNTIFS('[12]PCs e Impresoras'!$E$49:$E$61,D28,'[12]PCs e Impresoras'!$F$49:$F$61,"PQB*")+COUNTIFS('[11]PCs e Impresoras'!$E$95:$E$125,D28,'[11]PCs e Impresoras'!$F$95:$F$125,"PQB*")+COUNTIFS('[10]PCs e Impresoras'!$E$83:$E$104,D28,'[10]PCs e Impresoras'!$F$83:$F$104,"PQB*")+COUNTIFS('[9]PCs e Impresoras'!$E$61:$E$64,D28,'[9]PCs e Impresoras'!$F$61:$F$64,"PQB*")+COUNTIFS('[8]PCs e Impresoras'!$E$194:$E$258,D28,'[8]PCs e Impresoras'!$F$194:$F$258,"PQB*")+COUNTIFS('[7]PCs e Impresoras'!$E$244:$E$313,D28,'[7]PCs e Impresoras'!$F$244:$F$313,"PQB*")+COUNTIFS('[6]PCs e Impresoras'!$E$91:$E$105,D28,'[6]PCs e Impresoras'!$F$91:$F$105,"PQB*")+COUNTIFS('[5]PCs e Impresoras'!$E$126:$E$190,D28,'[5]PCs e Impresoras'!$F$126:$F$190,"PQB*")+COUNTIFS('[4]PCs e Impresoras'!$E$144:$E$175,D28,'[4]PCs e Impresoras'!$F$144:$F$175,"PQB*")+COUNTIFS('[3]PCs e Impresoras'!$E$194:$E$275,D28,'[3]PCs e Impresoras'!$F$194:$F$275,"PQB*")+COUNTIFS('[2]PCs e Impresoras'!$E$76:$E$105,D28,'[2]PCs e Impresoras'!$F$76:$F$105,"PQB*")+COUNTIFS('[1]PCs e Impresoras'!$E$85:$E$113,D28,'[1]PCs e Impresoras'!$F$85:$F$113,"PQB*")</f>
        <v>#VALUE!</v>
      </c>
      <c r="P28" s="11" t="e">
        <f>COUNTIFS('[13]PCs e Impresoras'!$E$26:$E$29,D28,'[13]PCs e Impresoras'!$F$26:$F$29,"PPO*")+COUNTIFS('[12]PCs e Impresoras'!$E$49:$E$61,D28,'[12]PCs e Impresoras'!$F$49:$F$61,"PPO*")+COUNTIFS('[11]PCs e Impresoras'!$E$95:$E$125,D28,'[11]PCs e Impresoras'!$F$95:$F$125,"PPO*")+COUNTIFS('[10]PCs e Impresoras'!$E$83:$E$104,D28,'[10]PCs e Impresoras'!$F$83:$F$104,"PPO*")+COUNTIFS('[9]PCs e Impresoras'!$E$61:$E$64,D28,'[9]PCs e Impresoras'!$F$61:$F$64,"PPO*")+COUNTIFS('[8]PCs e Impresoras'!$E$194:$E$258,D28,'[8]PCs e Impresoras'!$F$194:$F$258,"PPO*")+COUNTIFS('[7]PCs e Impresoras'!$E$244:$E$313,D28,'[7]PCs e Impresoras'!$F$244:$F$313,"PPO*")+COUNTIFS('[6]PCs e Impresoras'!$E$91:$E$105,D28,'[6]PCs e Impresoras'!$F$91:$F$105,"PPO*")+COUNTIFS('[5]PCs e Impresoras'!$E$126:$E$190,D28,'[5]PCs e Impresoras'!$F$126:$F$190,"PPO*")+COUNTIFS('[4]PCs e Impresoras'!$E$144:$E$175,D28,'[4]PCs e Impresoras'!$F$144:$F$175,"PPO*")+COUNTIFS('[3]PCs e Impresoras'!$E$194:$E$275,D28,'[3]PCs e Impresoras'!$F$194:$F$275,"PPO*")+COUNTIFS('[2]PCs e Impresoras'!$E$76:$E$105,D28,'[2]PCs e Impresoras'!$F$76:$F$105,"PPO*")+COUNTIFS('[1]PCs e Impresoras'!$E$85:$E$113,D28,'[1]PCs e Impresoras'!$F$85:$F$113,"PPO*")</f>
        <v>#VALUE!</v>
      </c>
      <c r="Q28" s="11" t="e">
        <f>COUNTIFS('[13]PCs e Impresoras'!$E$26:$E$29,D28,'[13]PCs e Impresoras'!$F$26:$F$29,"PTJ*")+COUNTIFS('[12]PCs e Impresoras'!$E$49:$E$61,D28,'[12]PCs e Impresoras'!$F$49:$F$61,"PTJ*")+COUNTIFS('[11]PCs e Impresoras'!$E$95:$E$125,D28,'[11]PCs e Impresoras'!$F$95:$F$125,"PTJ*")+COUNTIFS('[10]PCs e Impresoras'!$E$83:$E$104,D28,'[10]PCs e Impresoras'!$F$83:$F$104,"PTJ*")+COUNTIFS('[9]PCs e Impresoras'!$E$61:$E$64,D28,'[9]PCs e Impresoras'!$F$61:$F$64,"PTJ*")+COUNTIFS('[8]PCs e Impresoras'!$E$194:$E$258,D28,'[8]PCs e Impresoras'!$F$194:$F$258,"PTJ*")+COUNTIFS('[7]PCs e Impresoras'!$E$244:$E$313,D28,'[7]PCs e Impresoras'!$F$244:$F$313,"PTJ*")+COUNTIFS('[6]PCs e Impresoras'!$E$91:$E$105,D28,'[6]PCs e Impresoras'!$F$91:$F$105,"PTJ*")+COUNTIFS('[5]PCs e Impresoras'!$E$126:$E$190,D28,'[5]PCs e Impresoras'!$F$126:$F$190,"PTJ*")+COUNTIFS('[4]PCs e Impresoras'!$E$144:$E$175,D28,'[4]PCs e Impresoras'!$F$144:$F$175,"PTJ*")+COUNTIFS('[3]PCs e Impresoras'!$E$194:$E$275,D28,'[3]PCs e Impresoras'!$F$194:$F$275,"PTJ*")+COUNTIFS('[2]PCs e Impresoras'!$E$76:$E$105,D28,'[2]PCs e Impresoras'!$F$76:$F$105,"PTJ*")+COUNTIFS('[1]PCs e Impresoras'!$E$85:$E$113,D28,'[1]PCs e Impresoras'!$F$85:$F$113,"PTJ*")</f>
        <v>#VALUE!</v>
      </c>
      <c r="R28" s="11" t="e">
        <f>COUNTIFS('[13]PCs e Impresoras'!$E$26:$E$29,D28,'[13]PCs e Impresoras'!$F$26:$F$29,"PBO*")+COUNTIFS('[12]PCs e Impresoras'!$E$49:$E$61,D28,'[12]PCs e Impresoras'!$F$49:$F$61,"PBO*")+COUNTIFS('[11]PCs e Impresoras'!$E$95:$E$125,D28,'[11]PCs e Impresoras'!$F$95:$F$125,"PBO*")+COUNTIFS('[10]PCs e Impresoras'!$E$83:$E$104,D28,'[10]PCs e Impresoras'!$F$83:$F$104,"PBO*")+COUNTIFS('[9]PCs e Impresoras'!$E$61:$E$64,D28,'[9]PCs e Impresoras'!$F$61:$F$64,"PBO*")+COUNTIFS('[8]PCs e Impresoras'!$E$194:$E$258,D28,'[8]PCs e Impresoras'!$F$194:$F$258,"PBO*")+COUNTIFS('[7]PCs e Impresoras'!$E$244:$E$313,D28,'[7]PCs e Impresoras'!$F$244:$F$313,"PBO*")+COUNTIFS('[6]PCs e Impresoras'!$E$91:$E$105,D28,'[6]PCs e Impresoras'!$F$91:$F$105,"PBO*")+COUNTIFS('[5]PCs e Impresoras'!$E$126:$E$190,D28,'[5]PCs e Impresoras'!$F$126:$F$190,"PBO*")+COUNTIFS('[4]PCs e Impresoras'!$E$144:$E$175,D28,'[4]PCs e Impresoras'!$F$144:$F$175,"PBO*")+COUNTIFS('[3]PCs e Impresoras'!$E$194:$E$275,D28,'[3]PCs e Impresoras'!$F$194:$F$275,"PBO*")+COUNTIFS('[2]PCs e Impresoras'!$E$76:$E$105,D28,'[2]PCs e Impresoras'!$F$76:$F$105,"PBO*")+COUNTIFS('[1]PCs e Impresoras'!$E$85:$E$113,D28,'[1]PCs e Impresoras'!$F$85:$F$113,"PBO*")</f>
        <v>#VALUE!</v>
      </c>
      <c r="S28" s="11" t="e">
        <f>COUNTIFS('[13]PCs e Impresoras'!$E$26:$E$29,D28,'[13]PCs e Impresoras'!$F$26:$F$29,"PSC*")+COUNTIFS('[12]PCs e Impresoras'!$E$49:$E$61,D28,'[12]PCs e Impresoras'!$F$49:$F$61,"PSC*")+COUNTIFS('[11]PCs e Impresoras'!$E$95:$E$125,D28,'[11]PCs e Impresoras'!$F$95:$F$125,"PSC*")+COUNTIFS('[10]PCs e Impresoras'!$E$83:$E$104,D28,'[10]PCs e Impresoras'!$F$83:$F$104,"PSC*")+COUNTIFS('[9]PCs e Impresoras'!$E$61:$E$64,D28,'[9]PCs e Impresoras'!$F$61:$F$64,"PSC*")+COUNTIFS('[8]PCs e Impresoras'!$E$194:$E$258,D28,'[8]PCs e Impresoras'!$F$194:$F$258,"PSC*")+COUNTIFS('[7]PCs e Impresoras'!$E$244:$E$313,D28,'[7]PCs e Impresoras'!$F$244:$F$313,"PSC*")+COUNTIFS('[6]PCs e Impresoras'!$E$91:$E$105,D28,'[6]PCs e Impresoras'!$F$91:$F$105,"PSC*")+COUNTIFS('[5]PCs e Impresoras'!$E$126:$E$190,D28,'[5]PCs e Impresoras'!$F$126:$F$190,"PSC*")+COUNTIFS('[4]PCs e Impresoras'!$E$144:$E$175,D28,'[4]PCs e Impresoras'!$F$144:$F$175,"PSC*")+COUNTIFS('[3]PCs e Impresoras'!$E$194:$E$275,D28,'[3]PCs e Impresoras'!$F$194:$F$275,"PSC*")+COUNTIFS('[2]PCs e Impresoras'!$E$76:$E$105,D28,'[2]PCs e Impresoras'!$F$76:$F$105,"PSC*")+COUNTIFS('[1]PCs e Impresoras'!$E$85:$E$113,D28,'[1]PCs e Impresoras'!$F$85:$F$113,"PSC*")</f>
        <v>#VALUE!</v>
      </c>
      <c r="T28" s="21" t="e">
        <f t="shared" si="4"/>
        <v>#VALUE!</v>
      </c>
      <c r="U28" s="32" t="e">
        <f t="shared" si="1"/>
        <v>#VALUE!</v>
      </c>
    </row>
    <row r="29" spans="1:21" ht="15.75" x14ac:dyDescent="0.25">
      <c r="A29" s="95"/>
      <c r="B29" s="73" t="s">
        <v>52</v>
      </c>
      <c r="C29" s="73" t="s">
        <v>48</v>
      </c>
      <c r="D29" s="73">
        <v>8000</v>
      </c>
      <c r="E29" s="11" t="e">
        <f>COUNTIFS('[13]PCs e Impresoras'!$E$26:$E$29,D29,'[13]PCs e Impresoras'!$F$26:$F$29,"PCG*")+COUNTIFS('[12]PCs e Impresoras'!$E$49:$E$61,D29,'[12]PCs e Impresoras'!$F$49:$F$61,"PCG*")+COUNTIFS('[11]PCs e Impresoras'!$E$95:$E$125,D29,'[11]PCs e Impresoras'!$F$95:$F$125,"PCG*")+COUNTIFS('[10]PCs e Impresoras'!$E$83:$E$104,D29,'[10]PCs e Impresoras'!$F$83:$F$104,"PCG*")+COUNTIFS('[9]PCs e Impresoras'!$E$61:$E$64,D29,'[9]PCs e Impresoras'!$F$61:$F$64,"PCG*")+COUNTIFS('[8]PCs e Impresoras'!$E$194:$E$258,D29,'[8]PCs e Impresoras'!$F$194:$F$258,"PCG*")+COUNTIFS('[7]PCs e Impresoras'!$E$244:$E$313,D29,'[7]PCs e Impresoras'!$F$244:$F$313,"PCG*")+COUNTIFS('[6]PCs e Impresoras'!$E$91:$E$105,D29,'[6]PCs e Impresoras'!$F$91:$F$105,"PCG*")+COUNTIFS('[5]PCs e Impresoras'!$E$126:$E$190,D29,'[5]PCs e Impresoras'!$F$126:$F$190,"PCG*")+COUNTIFS('[4]PCs e Impresoras'!$E$144:$E$175,D29,'[4]PCs e Impresoras'!$F$144:$F$175,"PCG*")+COUNTIFS('[3]PCs e Impresoras'!$E$194:$E$275,D29,'[3]PCs e Impresoras'!$F$194:$F$275,"PCG*")+COUNTIFS('[2]PCs e Impresoras'!$E$76:$E$105,D29,'[2]PCs e Impresoras'!$F$76:$F$105,"PCG*")+COUNTIFS('[1]PCs e Impresoras'!$E$85:$E$113,D29,'[1]PCs e Impresoras'!$F$85:$F$113,"PCG*")</f>
        <v>#VALUE!</v>
      </c>
      <c r="F29" s="11" t="e">
        <f>COUNTIFS('[13]PCs e Impresoras'!$E$26:$E$29,D29,'[13]PCs e Impresoras'!$F$26:$F$29,"PCS*")+COUNTIFS('[12]PCs e Impresoras'!$E$49:$E$61,D29,'[12]PCs e Impresoras'!$F$49:$F$61,"PCS*")+COUNTIFS('[11]PCs e Impresoras'!$E$95:$E$125,D29,'[11]PCs e Impresoras'!$F$95:$F$125,"PCS*")+COUNTIFS('[10]PCs e Impresoras'!$E$83:$E$104,D29,'[10]PCs e Impresoras'!$F$83:$F$104,"PCS*")+COUNTIFS('[9]PCs e Impresoras'!$E$61:$E$64,D29,'[9]PCs e Impresoras'!$F$61:$F$64,"PCS*")+COUNTIFS('[8]PCs e Impresoras'!$E$194:$E$258,D29,'[8]PCs e Impresoras'!$F$194:$F$258,"PCS*")+COUNTIFS('[7]PCs e Impresoras'!$E$244:$E$313,D29,'[7]PCs e Impresoras'!$F$244:$F$313,"PCS*")+COUNTIFS('[6]PCs e Impresoras'!$E$91:$E$105,D29,'[6]PCs e Impresoras'!$F$91:$F$105,"PCS*")+COUNTIFS('[5]PCs e Impresoras'!$E$126:$E$190,D29,'[5]PCs e Impresoras'!$F$126:$F$190,"PCS*")+COUNTIFS('[4]PCs e Impresoras'!$E$144:$E$175,D29,'[4]PCs e Impresoras'!$F$144:$F$175,"PCS*")+COUNTIFS('[3]PCs e Impresoras'!$E$194:$E$275,D29,'[3]PCs e Impresoras'!$F$194:$F$275,"PCS*")+COUNTIFS('[2]PCs e Impresoras'!$E$76:$E$105,D29,'[2]PCs e Impresoras'!$F$76:$F$105,"PCS*")+COUNTIFS('[1]PCs e Impresoras'!$E$85:$E$113,D29,'[1]PCs e Impresoras'!$F$85:$F$113,"PCS*")</f>
        <v>#VALUE!</v>
      </c>
      <c r="G29" s="11" t="e">
        <f>COUNTIFS('[13]PCs e Impresoras'!$E$26:$E$29,D29,'[13]PCs e Impresoras'!$F$26:$F$29,"PMT*")+COUNTIFS('[12]PCs e Impresoras'!$E$49:$E$61,D29,'[12]PCs e Impresoras'!$F$49:$F$61,"PMT*")+COUNTIFS('[11]PCs e Impresoras'!$E$95:$E$125,D29,'[11]PCs e Impresoras'!$F$95:$F$125,"PMT*")+COUNTIFS('[10]PCs e Impresoras'!$E$83:$E$104,D29,'[10]PCs e Impresoras'!$F$83:$F$104,"PMT*")+COUNTIFS('[9]PCs e Impresoras'!$E$61:$E$64,D29,'[9]PCs e Impresoras'!$F$61:$F$64,"PMT*")+COUNTIFS('[8]PCs e Impresoras'!$E$194:$E$258,D29,'[8]PCs e Impresoras'!$F$194:$F$258,"PMT*")+COUNTIFS('[7]PCs e Impresoras'!$E$244:$E$313,D29,'[7]PCs e Impresoras'!$F$244:$F$313,"PMT*")+COUNTIFS('[6]PCs e Impresoras'!$E$91:$E$105,D29,'[6]PCs e Impresoras'!$F$91:$F$105,"PMT*")+COUNTIFS('[5]PCs e Impresoras'!$E$126:$E$190,D29,'[5]PCs e Impresoras'!$F$126:$F$190,"PMT*")+COUNTIFS('[4]PCs e Impresoras'!$E$144:$E$175,D29,'[4]PCs e Impresoras'!$F$144:$F$175,"PMT*")+COUNTIFS('[3]PCs e Impresoras'!$E$194:$E$275,D29,'[3]PCs e Impresoras'!$F$194:$F$275,"PMT*")+COUNTIFS('[2]PCs e Impresoras'!$E$76:$E$105,D29,'[2]PCs e Impresoras'!$F$76:$F$105,"PMT*")+COUNTIFS('[1]PCs e Impresoras'!$E$85:$E$113,D29,'[1]PCs e Impresoras'!$F$85:$F$113,"PMT*")</f>
        <v>#VALUE!</v>
      </c>
      <c r="H29" s="11" t="e">
        <f>COUNTIFS('[13]PCs e Impresoras'!$E$26:$E$29,D29,'[13]PCs e Impresoras'!$F$26:$F$29,"PCB*")+COUNTIFS('[12]PCs e Impresoras'!$E$49:$E$61,D29,'[12]PCs e Impresoras'!$F$49:$F$61,"PCB*")+COUNTIFS('[11]PCs e Impresoras'!$E$95:$E$125,D29,'[11]PCs e Impresoras'!$F$95:$F$125,"PCB*")+COUNTIFS('[10]PCs e Impresoras'!$E$83:$E$104,D29,'[10]PCs e Impresoras'!$F$83:$F$104,"PCB*")+COUNTIFS('[9]PCs e Impresoras'!$E$61:$E$64,D29,'[9]PCs e Impresoras'!$F$61:$F$64,"PCB*")+COUNTIFS('[8]PCs e Impresoras'!$E$194:$E$258,D29,'[8]PCs e Impresoras'!$F$194:$F$258,"PCB*")+COUNTIFS('[7]PCs e Impresoras'!$E$244:$E$313,D29,'[7]PCs e Impresoras'!$F$244:$F$313,"PCB*")+COUNTIFS('[6]PCs e Impresoras'!$E$91:$E$105,D29,'[6]PCs e Impresoras'!$F$91:$F$105,"PCB*")+COUNTIFS('[5]PCs e Impresoras'!$E$126:$E$190,D29,'[5]PCs e Impresoras'!$F$126:$F$190,"PCB*")+COUNTIFS('[4]PCs e Impresoras'!$E$144:$E$175,D29,'[4]PCs e Impresoras'!$F$144:$F$175,"PCB*")+COUNTIFS('[3]PCs e Impresoras'!$E$194:$E$275,D29,'[3]PCs e Impresoras'!$F$194:$F$275,"PCB*")+COUNTIFS('[2]PCs e Impresoras'!$E$76:$E$105,D29,'[2]PCs e Impresoras'!$F$76:$F$105,"PCB*")+COUNTIFS('[1]PCs e Impresoras'!$E$85:$E$113,D29,'[1]PCs e Impresoras'!$F$85:$F$113,"PCB*")</f>
        <v>#VALUE!</v>
      </c>
      <c r="I29" s="11" t="e">
        <f>COUNTIFS('[13]PCs e Impresoras'!$E$26:$E$29,D29,'[13]PCs e Impresoras'!$F$26:$F$29,"PBA*")+COUNTIFS('[12]PCs e Impresoras'!$E$49:$E$61,D29,'[12]PCs e Impresoras'!$F$49:$F$61,"PBA*")+COUNTIFS('[11]PCs e Impresoras'!$E$95:$E$125,D29,'[11]PCs e Impresoras'!$F$95:$F$125,"PBA*")+COUNTIFS('[10]PCs e Impresoras'!$E$83:$E$104,D29,'[10]PCs e Impresoras'!$F$83:$F$104,"PBA*")+COUNTIFS('[9]PCs e Impresoras'!$E$61:$E$64,D29,'[9]PCs e Impresoras'!$F$61:$F$64,"PBA*")+COUNTIFS('[8]PCs e Impresoras'!$E$194:$E$258,D29,'[8]PCs e Impresoras'!$F$194:$F$258,"PBA*")+COUNTIFS('[7]PCs e Impresoras'!$E$244:$E$313,D29,'[7]PCs e Impresoras'!$F$244:$F$313,"PBA*")+COUNTIFS('[6]PCs e Impresoras'!$E$91:$E$105,D29,'[6]PCs e Impresoras'!$F$91:$F$105,"PBA*")+COUNTIFS('[5]PCs e Impresoras'!$E$126:$E$190,D29,'[5]PCs e Impresoras'!$F$126:$F$190,"PBA*")+COUNTIFS('[4]PCs e Impresoras'!$E$144:$E$175,D29,'[4]PCs e Impresoras'!$F$144:$F$175,"PBA*")+COUNTIFS('[3]PCs e Impresoras'!$E$194:$E$275,D29,'[3]PCs e Impresoras'!$F$194:$F$275,"PBA*")+COUNTIFS('[2]PCs e Impresoras'!$E$76:$E$105,D29,'[2]PCs e Impresoras'!$F$76:$F$105,"PBA*")+COUNTIFS('[1]PCs e Impresoras'!$E$85:$E$113,D29,'[1]PCs e Impresoras'!$F$85:$F$113,"PBA*")</f>
        <v>#VALUE!</v>
      </c>
      <c r="J29" s="11" t="e">
        <f>COUNTIFS('[13]PCs e Impresoras'!$E$26:$E$29,D29,'[13]PCs e Impresoras'!$F$26:$F$29,"PVL*")+COUNTIFS('[12]PCs e Impresoras'!$E$49:$E$61,D29,'[12]PCs e Impresoras'!$F$49:$F$61,"PVL*")+COUNTIFS('[11]PCs e Impresoras'!$E$95:$E$125,D29,'[11]PCs e Impresoras'!$F$95:$F$125,"PVL*")+COUNTIFS('[10]PCs e Impresoras'!$E$83:$E$104,D29,'[10]PCs e Impresoras'!$F$83:$F$104,"PVL*")+COUNTIFS('[9]PCs e Impresoras'!$E$61:$E$64,D29,'[9]PCs e Impresoras'!$F$61:$F$64,"PVL*")+COUNTIFS('[8]PCs e Impresoras'!$E$194:$E$258,D29,'[8]PCs e Impresoras'!$F$194:$F$258,"PVL*")+COUNTIFS('[7]PCs e Impresoras'!$E$244:$E$313,D29,'[7]PCs e Impresoras'!$F$244:$F$313,"PVL*")+COUNTIFS('[6]PCs e Impresoras'!$E$91:$E$105,D29,'[6]PCs e Impresoras'!$F$91:$F$105,"PVL*")+COUNTIFS('[5]PCs e Impresoras'!$E$126:$E$190,D29,'[5]PCs e Impresoras'!$F$126:$F$190,"PVL*")+COUNTIFS('[4]PCs e Impresoras'!$E$144:$E$175,D29,'[4]PCs e Impresoras'!$F$144:$F$175,"PVL*")+COUNTIFS('[3]PCs e Impresoras'!$E$194:$E$275,D29,'[3]PCs e Impresoras'!$F$194:$F$275,"PVL*")+COUNTIFS('[2]PCs e Impresoras'!$E$76:$E$105,D29,'[2]PCs e Impresoras'!$F$76:$F$105,"PVL*")+COUNTIFS('[1]PCs e Impresoras'!$E$85:$E$113,D29,'[1]PCs e Impresoras'!$F$85:$F$113,"PVL*")</f>
        <v>#VALUE!</v>
      </c>
      <c r="K29" s="11" t="e">
        <f>COUNTIFS('[13]PCs e Impresoras'!$E$26:$E$29,D29,'[13]PCs e Impresoras'!$F$26:$F$29,"PBQ*")+COUNTIFS('[12]PCs e Impresoras'!$E$49:$E$61,D29,'[12]PCs e Impresoras'!$F$49:$F$61,"PBQ*")+COUNTIFS('[11]PCs e Impresoras'!$E$95:$E$125,D29,'[11]PCs e Impresoras'!$F$95:$F$125,"PBQ*")+COUNTIFS('[10]PCs e Impresoras'!$E$83:$E$104,D29,'[10]PCs e Impresoras'!$F$83:$F$104,"PBQ*")+COUNTIFS('[9]PCs e Impresoras'!$E$61:$E$64,D29,'[9]PCs e Impresoras'!$F$61:$F$64,"PBQ*")+COUNTIFS('[8]PCs e Impresoras'!$E$194:$E$258,D29,'[8]PCs e Impresoras'!$F$194:$F$258,"PBQ*")+COUNTIFS('[7]PCs e Impresoras'!$E$244:$E$313,D29,'[7]PCs e Impresoras'!$F$244:$F$313,"PBQ*")+COUNTIFS('[6]PCs e Impresoras'!$E$91:$E$105,D29,'[6]PCs e Impresoras'!$F$91:$F$105,"PBQ*")+COUNTIFS('[5]PCs e Impresoras'!$E$126:$E$190,D29,'[5]PCs e Impresoras'!$F$126:$F$190,"PBQ*")+COUNTIFS('[4]PCs e Impresoras'!$E$144:$E$175,D29,'[4]PCs e Impresoras'!$F$144:$F$175,"PBQ*")+COUNTIFS('[3]PCs e Impresoras'!$E$194:$E$275,D29,'[3]PCs e Impresoras'!$F$194:$F$275,"PBQ*")+COUNTIFS('[2]PCs e Impresoras'!$E$76:$E$105,D29,'[2]PCs e Impresoras'!$F$76:$F$105,"PBQ*")+COUNTIFS('[1]PCs e Impresoras'!$E$85:$E$113,D29,'[1]PCs e Impresoras'!$F$85:$F$113,"PBQ*")</f>
        <v>#VALUE!</v>
      </c>
      <c r="L29" s="11" t="e">
        <f>COUNTIFS('[13]PCs e Impresoras'!$E$26:$E$29,D29,'[13]PCs e Impresoras'!$F$26:$F$29,"PMB*")+COUNTIFS('[12]PCs e Impresoras'!$E$49:$E$61,D29,'[12]PCs e Impresoras'!$F$49:$F$61,"PMB*")+COUNTIFS('[11]PCs e Impresoras'!$E$95:$E$125,D29,'[11]PCs e Impresoras'!$F$95:$F$125,"PMB*")+COUNTIFS('[10]PCs e Impresoras'!$E$83:$E$104,D29,'[10]PCs e Impresoras'!$F$83:$F$104,"PMB*")+COUNTIFS('[9]PCs e Impresoras'!$E$61:$E$64,D29,'[9]PCs e Impresoras'!$F$61:$F$64,"PMB*")+COUNTIFS('[8]PCs e Impresoras'!$E$194:$E$258,D29,'[8]PCs e Impresoras'!$F$194:$F$258,"PMB*")+COUNTIFS('[7]PCs e Impresoras'!$E$244:$E$313,D29,'[7]PCs e Impresoras'!$F$244:$F$313,"PMB*")+COUNTIFS('[6]PCs e Impresoras'!$E$91:$E$105,D29,'[6]PCs e Impresoras'!$F$91:$F$105,"PMB*")+COUNTIFS('[5]PCs e Impresoras'!$E$126:$E$190,D29,'[5]PCs e Impresoras'!$F$126:$F$190,"PMB*")+COUNTIFS('[4]PCs e Impresoras'!$E$144:$E$175,D29,'[4]PCs e Impresoras'!$F$144:$F$175,"PMB*")+COUNTIFS('[3]PCs e Impresoras'!$E$194:$E$275,D29,'[3]PCs e Impresoras'!$F$194:$F$275,"PMB*")+COUNTIFS('[2]PCs e Impresoras'!$E$76:$E$105,D29,'[2]PCs e Impresoras'!$F$76:$F$105,"PMB*")+COUNTIFS('[1]PCs e Impresoras'!$E$85:$E$113,D29,'[1]PCs e Impresoras'!$F$85:$F$113,"PMB*")</f>
        <v>#VALUE!</v>
      </c>
      <c r="M29" s="11" t="e">
        <f>COUNTIFS('[13]PCs e Impresoras'!$E$26:$E$29,D29,'[13]PCs e Impresoras'!$F$26:$F$29,"PBJ*")+COUNTIFS('[12]PCs e Impresoras'!$E$49:$E$61,D29,'[12]PCs e Impresoras'!$F$49:$F$61,"PBJ*")+COUNTIFS('[11]PCs e Impresoras'!$E$95:$E$125,D29,'[11]PCs e Impresoras'!$F$95:$F$125,"PBJ*")+COUNTIFS('[10]PCs e Impresoras'!$E$83:$E$104,D29,'[10]PCs e Impresoras'!$F$83:$F$104,"PBJ*")+COUNTIFS('[9]PCs e Impresoras'!$E$61:$E$64,D29,'[9]PCs e Impresoras'!$F$61:$F$64,"PBJ*")+COUNTIFS('[8]PCs e Impresoras'!$E$194:$E$258,D29,'[8]PCs e Impresoras'!$F$194:$F$258,"PBJ*")+COUNTIFS('[7]PCs e Impresoras'!$E$244:$E$313,D29,'[7]PCs e Impresoras'!$F$244:$F$313,"PBJ*")+COUNTIFS('[6]PCs e Impresoras'!$E$91:$E$105,D29,'[6]PCs e Impresoras'!$F$91:$F$105,"PBJ*")+COUNTIFS('[5]PCs e Impresoras'!$E$126:$E$190,D29,'[5]PCs e Impresoras'!$F$126:$F$190,"PBJ*")+COUNTIFS('[4]PCs e Impresoras'!$E$144:$E$175,D29,'[4]PCs e Impresoras'!$F$144:$F$175,"PBJ*")+COUNTIFS('[3]PCs e Impresoras'!$E$194:$E$275,D29,'[3]PCs e Impresoras'!$F$194:$F$275,"PBJ*")+COUNTIFS('[2]PCs e Impresoras'!$E$76:$E$105,D29,'[2]PCs e Impresoras'!$F$76:$F$105,"PBJ*")+COUNTIFS('[1]PCs e Impresoras'!$E$85:$E$113,D29,'[1]PCs e Impresoras'!$F$85:$F$113,"PBJ*")</f>
        <v>#VALUE!</v>
      </c>
      <c r="N29" s="11" t="e">
        <f>COUNTIFS('[13]PCs e Impresoras'!$E$26:$E$29,D29,'[13]PCs e Impresoras'!$F$26:$F$29,"PCL*")+COUNTIFS('[12]PCs e Impresoras'!$E$49:$E$61,D29,'[12]PCs e Impresoras'!$F$49:$F$61,"PCL*")+COUNTIFS('[11]PCs e Impresoras'!$E$95:$E$125,D29,'[11]PCs e Impresoras'!$F$95:$F$125,"PCL*")+COUNTIFS('[10]PCs e Impresoras'!$E$83:$E$104,D29,'[10]PCs e Impresoras'!$F$83:$F$104,"PCL*")+COUNTIFS('[9]PCs e Impresoras'!$E$61:$E$64,D29,'[9]PCs e Impresoras'!$F$61:$F$64,"PCL*")+COUNTIFS('[8]PCs e Impresoras'!$E$194:$E$258,D29,'[8]PCs e Impresoras'!$F$194:$F$258,"PCL*")+COUNTIFS('[7]PCs e Impresoras'!$E$244:$E$313,D29,'[7]PCs e Impresoras'!$F$244:$F$313,"PCL*")+COUNTIFS('[6]PCs e Impresoras'!$E$91:$E$105,D29,'[6]PCs e Impresoras'!$F$91:$F$105,"PCL*")+COUNTIFS('[5]PCs e Impresoras'!$E$126:$E$190,D29,'[5]PCs e Impresoras'!$F$126:$F$190,"PCL*")+COUNTIFS('[4]PCs e Impresoras'!$E$144:$E$175,D29,'[4]PCs e Impresoras'!$F$144:$F$175,"PCL*")+COUNTIFS('[3]PCs e Impresoras'!$E$194:$E$275,D29,'[3]PCs e Impresoras'!$F$194:$F$275,"PCL*")+COUNTIFS('[2]PCs e Impresoras'!$E$76:$E$105,D29,'[2]PCs e Impresoras'!$F$76:$F$105,"PCL*")+COUNTIFS('[1]PCs e Impresoras'!$E$85:$E$113,D29,'[1]PCs e Impresoras'!$F$85:$F$113,"PCL*")</f>
        <v>#VALUE!</v>
      </c>
      <c r="O29" s="11" t="e">
        <f>COUNTIFS('[13]PCs e Impresoras'!$E$26:$E$29,D29,'[13]PCs e Impresoras'!$F$26:$F$29,"PQB*")+COUNTIFS('[12]PCs e Impresoras'!$E$49:$E$61,D29,'[12]PCs e Impresoras'!$F$49:$F$61,"PQB*")+COUNTIFS('[11]PCs e Impresoras'!$E$95:$E$125,D29,'[11]PCs e Impresoras'!$F$95:$F$125,"PQB*")+COUNTIFS('[10]PCs e Impresoras'!$E$83:$E$104,D29,'[10]PCs e Impresoras'!$F$83:$F$104,"PQB*")+COUNTIFS('[9]PCs e Impresoras'!$E$61:$E$64,D29,'[9]PCs e Impresoras'!$F$61:$F$64,"PQB*")+COUNTIFS('[8]PCs e Impresoras'!$E$194:$E$258,D29,'[8]PCs e Impresoras'!$F$194:$F$258,"PQB*")+COUNTIFS('[7]PCs e Impresoras'!$E$244:$E$313,D29,'[7]PCs e Impresoras'!$F$244:$F$313,"PQB*")+COUNTIFS('[6]PCs e Impresoras'!$E$91:$E$105,D29,'[6]PCs e Impresoras'!$F$91:$F$105,"PQB*")+COUNTIFS('[5]PCs e Impresoras'!$E$126:$E$190,D29,'[5]PCs e Impresoras'!$F$126:$F$190,"PQB*")+COUNTIFS('[4]PCs e Impresoras'!$E$144:$E$175,D29,'[4]PCs e Impresoras'!$F$144:$F$175,"PQB*")+COUNTIFS('[3]PCs e Impresoras'!$E$194:$E$275,D29,'[3]PCs e Impresoras'!$F$194:$F$275,"PQB*")+COUNTIFS('[2]PCs e Impresoras'!$E$76:$E$105,D29,'[2]PCs e Impresoras'!$F$76:$F$105,"PQB*")+COUNTIFS('[1]PCs e Impresoras'!$E$85:$E$113,D29,'[1]PCs e Impresoras'!$F$85:$F$113,"PQB*")</f>
        <v>#VALUE!</v>
      </c>
      <c r="P29" s="11" t="e">
        <f>COUNTIFS('[13]PCs e Impresoras'!$E$26:$E$29,D29,'[13]PCs e Impresoras'!$F$26:$F$29,"PPO*")+COUNTIFS('[12]PCs e Impresoras'!$E$49:$E$61,D29,'[12]PCs e Impresoras'!$F$49:$F$61,"PPO*")+COUNTIFS('[11]PCs e Impresoras'!$E$95:$E$125,D29,'[11]PCs e Impresoras'!$F$95:$F$125,"PPO*")+COUNTIFS('[10]PCs e Impresoras'!$E$83:$E$104,D29,'[10]PCs e Impresoras'!$F$83:$F$104,"PPO*")+COUNTIFS('[9]PCs e Impresoras'!$E$61:$E$64,D29,'[9]PCs e Impresoras'!$F$61:$F$64,"PPO*")+COUNTIFS('[8]PCs e Impresoras'!$E$194:$E$258,D29,'[8]PCs e Impresoras'!$F$194:$F$258,"PPO*")+COUNTIFS('[7]PCs e Impresoras'!$E$244:$E$313,D29,'[7]PCs e Impresoras'!$F$244:$F$313,"PPO*")+COUNTIFS('[6]PCs e Impresoras'!$E$91:$E$105,D29,'[6]PCs e Impresoras'!$F$91:$F$105,"PPO*")+COUNTIFS('[5]PCs e Impresoras'!$E$126:$E$190,D29,'[5]PCs e Impresoras'!$F$126:$F$190,"PPO*")+COUNTIFS('[4]PCs e Impresoras'!$E$144:$E$175,D29,'[4]PCs e Impresoras'!$F$144:$F$175,"PPO*")+COUNTIFS('[3]PCs e Impresoras'!$E$194:$E$275,D29,'[3]PCs e Impresoras'!$F$194:$F$275,"PPO*")+COUNTIFS('[2]PCs e Impresoras'!$E$76:$E$105,D29,'[2]PCs e Impresoras'!$F$76:$F$105,"PPO*")+COUNTIFS('[1]PCs e Impresoras'!$E$85:$E$113,D29,'[1]PCs e Impresoras'!$F$85:$F$113,"PPO*")</f>
        <v>#VALUE!</v>
      </c>
      <c r="Q29" s="11" t="e">
        <f>COUNTIFS('[13]PCs e Impresoras'!$E$26:$E$29,D29,'[13]PCs e Impresoras'!$F$26:$F$29,"PTJ*")+COUNTIFS('[12]PCs e Impresoras'!$E$49:$E$61,D29,'[12]PCs e Impresoras'!$F$49:$F$61,"PTJ*")+COUNTIFS('[11]PCs e Impresoras'!$E$95:$E$125,D29,'[11]PCs e Impresoras'!$F$95:$F$125,"PTJ*")+COUNTIFS('[10]PCs e Impresoras'!$E$83:$E$104,D29,'[10]PCs e Impresoras'!$F$83:$F$104,"PTJ*")+COUNTIFS('[9]PCs e Impresoras'!$E$61:$E$64,D29,'[9]PCs e Impresoras'!$F$61:$F$64,"PTJ*")+COUNTIFS('[8]PCs e Impresoras'!$E$194:$E$258,D29,'[8]PCs e Impresoras'!$F$194:$F$258,"PTJ*")+COUNTIFS('[7]PCs e Impresoras'!$E$244:$E$313,D29,'[7]PCs e Impresoras'!$F$244:$F$313,"PTJ*")+COUNTIFS('[6]PCs e Impresoras'!$E$91:$E$105,D29,'[6]PCs e Impresoras'!$F$91:$F$105,"PTJ*")+COUNTIFS('[5]PCs e Impresoras'!$E$126:$E$190,D29,'[5]PCs e Impresoras'!$F$126:$F$190,"PTJ*")+COUNTIFS('[4]PCs e Impresoras'!$E$144:$E$175,D29,'[4]PCs e Impresoras'!$F$144:$F$175,"PTJ*")+COUNTIFS('[3]PCs e Impresoras'!$E$194:$E$275,D29,'[3]PCs e Impresoras'!$F$194:$F$275,"PTJ*")+COUNTIFS('[2]PCs e Impresoras'!$E$76:$E$105,D29,'[2]PCs e Impresoras'!$F$76:$F$105,"PTJ*")+COUNTIFS('[1]PCs e Impresoras'!$E$85:$E$113,D29,'[1]PCs e Impresoras'!$F$85:$F$113,"PTJ*")</f>
        <v>#VALUE!</v>
      </c>
      <c r="R29" s="11" t="e">
        <f>COUNTIFS('[13]PCs e Impresoras'!$E$26:$E$29,D29,'[13]PCs e Impresoras'!$F$26:$F$29,"PBO*")+COUNTIFS('[12]PCs e Impresoras'!$E$49:$E$61,D29,'[12]PCs e Impresoras'!$F$49:$F$61,"PBO*")+COUNTIFS('[11]PCs e Impresoras'!$E$95:$E$125,D29,'[11]PCs e Impresoras'!$F$95:$F$125,"PBO*")+COUNTIFS('[10]PCs e Impresoras'!$E$83:$E$104,D29,'[10]PCs e Impresoras'!$F$83:$F$104,"PBO*")+COUNTIFS('[9]PCs e Impresoras'!$E$61:$E$64,D29,'[9]PCs e Impresoras'!$F$61:$F$64,"PBO*")+COUNTIFS('[8]PCs e Impresoras'!$E$194:$E$258,D29,'[8]PCs e Impresoras'!$F$194:$F$258,"PBO*")+COUNTIFS('[7]PCs e Impresoras'!$E$244:$E$313,D29,'[7]PCs e Impresoras'!$F$244:$F$313,"PBO*")+COUNTIFS('[6]PCs e Impresoras'!$E$91:$E$105,D29,'[6]PCs e Impresoras'!$F$91:$F$105,"PBO*")+COUNTIFS('[5]PCs e Impresoras'!$E$126:$E$190,D29,'[5]PCs e Impresoras'!$F$126:$F$190,"PBO*")+COUNTIFS('[4]PCs e Impresoras'!$E$144:$E$175,D29,'[4]PCs e Impresoras'!$F$144:$F$175,"PBO*")+COUNTIFS('[3]PCs e Impresoras'!$E$194:$E$275,D29,'[3]PCs e Impresoras'!$F$194:$F$275,"PBO*")+COUNTIFS('[2]PCs e Impresoras'!$E$76:$E$105,D29,'[2]PCs e Impresoras'!$F$76:$F$105,"PBO*")+COUNTIFS('[1]PCs e Impresoras'!$E$85:$E$113,D29,'[1]PCs e Impresoras'!$F$85:$F$113,"PBO*")</f>
        <v>#VALUE!</v>
      </c>
      <c r="S29" s="11" t="e">
        <f>COUNTIFS('[13]PCs e Impresoras'!$E$26:$E$29,D29,'[13]PCs e Impresoras'!$F$26:$F$29,"PSC*")+COUNTIFS('[12]PCs e Impresoras'!$E$49:$E$61,D29,'[12]PCs e Impresoras'!$F$49:$F$61,"PSC*")+COUNTIFS('[11]PCs e Impresoras'!$E$95:$E$125,D29,'[11]PCs e Impresoras'!$F$95:$F$125,"PSC*")+COUNTIFS('[10]PCs e Impresoras'!$E$83:$E$104,D29,'[10]PCs e Impresoras'!$F$83:$F$104,"PSC*")+COUNTIFS('[9]PCs e Impresoras'!$E$61:$E$64,D29,'[9]PCs e Impresoras'!$F$61:$F$64,"PSC*")+COUNTIFS('[8]PCs e Impresoras'!$E$194:$E$258,D29,'[8]PCs e Impresoras'!$F$194:$F$258,"PSC*")+COUNTIFS('[7]PCs e Impresoras'!$E$244:$E$313,D29,'[7]PCs e Impresoras'!$F$244:$F$313,"PSC*")+COUNTIFS('[6]PCs e Impresoras'!$E$91:$E$105,D29,'[6]PCs e Impresoras'!$F$91:$F$105,"PSC*")+COUNTIFS('[5]PCs e Impresoras'!$E$126:$E$190,D29,'[5]PCs e Impresoras'!$F$126:$F$190,"PSC*")+COUNTIFS('[4]PCs e Impresoras'!$E$144:$E$175,D29,'[4]PCs e Impresoras'!$F$144:$F$175,"PSC*")+COUNTIFS('[3]PCs e Impresoras'!$E$194:$E$275,D29,'[3]PCs e Impresoras'!$F$194:$F$275,"PSC*")+COUNTIFS('[2]PCs e Impresoras'!$E$76:$E$105,D29,'[2]PCs e Impresoras'!$F$76:$F$105,"PSC*")+COUNTIFS('[1]PCs e Impresoras'!$E$85:$E$113,D29,'[1]PCs e Impresoras'!$F$85:$F$113,"PSC*")</f>
        <v>#VALUE!</v>
      </c>
      <c r="T29" s="21" t="e">
        <f t="shared" si="4"/>
        <v>#VALUE!</v>
      </c>
      <c r="U29" s="32" t="e">
        <f t="shared" ref="U29" si="11">T29/$T$5</f>
        <v>#VALUE!</v>
      </c>
    </row>
    <row r="30" spans="1:21" ht="15.75" x14ac:dyDescent="0.25">
      <c r="A30" s="95"/>
      <c r="B30" s="73" t="s">
        <v>52</v>
      </c>
      <c r="C30" s="73" t="s">
        <v>48</v>
      </c>
      <c r="D30" s="73">
        <v>8100</v>
      </c>
      <c r="E30" s="11" t="e">
        <f>COUNTIFS('[13]PCs e Impresoras'!$E$26:$E$29,D30,'[13]PCs e Impresoras'!$F$26:$F$29,"PCG*")+COUNTIFS('[12]PCs e Impresoras'!$E$49:$E$61,D30,'[12]PCs e Impresoras'!$F$49:$F$61,"PCG*")+COUNTIFS('[11]PCs e Impresoras'!$E$95:$E$125,D30,'[11]PCs e Impresoras'!$F$95:$F$125,"PCG*")+COUNTIFS('[10]PCs e Impresoras'!$E$83:$E$104,D30,'[10]PCs e Impresoras'!$F$83:$F$104,"PCG*")+COUNTIFS('[9]PCs e Impresoras'!$E$61:$E$64,D30,'[9]PCs e Impresoras'!$F$61:$F$64,"PCG*")+COUNTIFS('[8]PCs e Impresoras'!$E$194:$E$258,D30,'[8]PCs e Impresoras'!$F$194:$F$258,"PCG*")+COUNTIFS('[7]PCs e Impresoras'!$E$244:$E$313,D30,'[7]PCs e Impresoras'!$F$244:$F$313,"PCG*")+COUNTIFS('[6]PCs e Impresoras'!$E$91:$E$105,D30,'[6]PCs e Impresoras'!$F$91:$F$105,"PCG*")+COUNTIFS('[5]PCs e Impresoras'!$E$126:$E$190,D30,'[5]PCs e Impresoras'!$F$126:$F$190,"PCG*")+COUNTIFS('[4]PCs e Impresoras'!$E$144:$E$175,D30,'[4]PCs e Impresoras'!$F$144:$F$175,"PCG*")+COUNTIFS('[3]PCs e Impresoras'!$E$194:$E$275,D30,'[3]PCs e Impresoras'!$F$194:$F$275,"PCG*")+COUNTIFS('[2]PCs e Impresoras'!$E$76:$E$105,D30,'[2]PCs e Impresoras'!$F$76:$F$105,"PCG*")+COUNTIFS('[1]PCs e Impresoras'!$E$85:$E$113,D30,'[1]PCs e Impresoras'!$F$85:$F$113,"PCG*")</f>
        <v>#VALUE!</v>
      </c>
      <c r="F30" s="11" t="e">
        <f>COUNTIFS('[13]PCs e Impresoras'!$E$26:$E$29,D30,'[13]PCs e Impresoras'!$F$26:$F$29,"PCS*")+COUNTIFS('[12]PCs e Impresoras'!$E$49:$E$61,D30,'[12]PCs e Impresoras'!$F$49:$F$61,"PCS*")+COUNTIFS('[11]PCs e Impresoras'!$E$95:$E$125,D30,'[11]PCs e Impresoras'!$F$95:$F$125,"PCS*")+COUNTIFS('[10]PCs e Impresoras'!$E$83:$E$104,D30,'[10]PCs e Impresoras'!$F$83:$F$104,"PCS*")+COUNTIFS('[9]PCs e Impresoras'!$E$61:$E$64,D30,'[9]PCs e Impresoras'!$F$61:$F$64,"PCS*")+COUNTIFS('[8]PCs e Impresoras'!$E$194:$E$258,D30,'[8]PCs e Impresoras'!$F$194:$F$258,"PCS*")+COUNTIFS('[7]PCs e Impresoras'!$E$244:$E$313,D30,'[7]PCs e Impresoras'!$F$244:$F$313,"PCS*")+COUNTIFS('[6]PCs e Impresoras'!$E$91:$E$105,D30,'[6]PCs e Impresoras'!$F$91:$F$105,"PCS*")+COUNTIFS('[5]PCs e Impresoras'!$E$126:$E$190,D30,'[5]PCs e Impresoras'!$F$126:$F$190,"PCS*")+COUNTIFS('[4]PCs e Impresoras'!$E$144:$E$175,D30,'[4]PCs e Impresoras'!$F$144:$F$175,"PCS*")+COUNTIFS('[3]PCs e Impresoras'!$E$194:$E$275,D30,'[3]PCs e Impresoras'!$F$194:$F$275,"PCS*")+COUNTIFS('[2]PCs e Impresoras'!$E$76:$E$105,D30,'[2]PCs e Impresoras'!$F$76:$F$105,"PCS*")+COUNTIFS('[1]PCs e Impresoras'!$E$85:$E$113,D30,'[1]PCs e Impresoras'!$F$85:$F$113,"PCS*")</f>
        <v>#VALUE!</v>
      </c>
      <c r="G30" s="11" t="e">
        <f>COUNTIFS('[13]PCs e Impresoras'!$E$26:$E$29,D30,'[13]PCs e Impresoras'!$F$26:$F$29,"PMT*")+COUNTIFS('[12]PCs e Impresoras'!$E$49:$E$61,D30,'[12]PCs e Impresoras'!$F$49:$F$61,"PMT*")+COUNTIFS('[11]PCs e Impresoras'!$E$95:$E$125,D30,'[11]PCs e Impresoras'!$F$95:$F$125,"PMT*")+COUNTIFS('[10]PCs e Impresoras'!$E$83:$E$104,D30,'[10]PCs e Impresoras'!$F$83:$F$104,"PMT*")+COUNTIFS('[9]PCs e Impresoras'!$E$61:$E$64,D30,'[9]PCs e Impresoras'!$F$61:$F$64,"PMT*")+COUNTIFS('[8]PCs e Impresoras'!$E$194:$E$258,D30,'[8]PCs e Impresoras'!$F$194:$F$258,"PMT*")+COUNTIFS('[7]PCs e Impresoras'!$E$244:$E$313,D30,'[7]PCs e Impresoras'!$F$244:$F$313,"PMT*")+COUNTIFS('[6]PCs e Impresoras'!$E$91:$E$105,D30,'[6]PCs e Impresoras'!$F$91:$F$105,"PMT*")+COUNTIFS('[5]PCs e Impresoras'!$E$126:$E$190,D30,'[5]PCs e Impresoras'!$F$126:$F$190,"PMT*")+COUNTIFS('[4]PCs e Impresoras'!$E$144:$E$175,D30,'[4]PCs e Impresoras'!$F$144:$F$175,"PMT*")+COUNTIFS('[3]PCs e Impresoras'!$E$194:$E$275,D30,'[3]PCs e Impresoras'!$F$194:$F$275,"PMT*")+COUNTIFS('[2]PCs e Impresoras'!$E$76:$E$105,D30,'[2]PCs e Impresoras'!$F$76:$F$105,"PMT*")+COUNTIFS('[1]PCs e Impresoras'!$E$85:$E$113,D30,'[1]PCs e Impresoras'!$F$85:$F$113,"PMT*")</f>
        <v>#VALUE!</v>
      </c>
      <c r="H30" s="11" t="e">
        <f>COUNTIFS('[13]PCs e Impresoras'!$E$26:$E$29,D30,'[13]PCs e Impresoras'!$F$26:$F$29,"PCB*")+COUNTIFS('[12]PCs e Impresoras'!$E$49:$E$61,D30,'[12]PCs e Impresoras'!$F$49:$F$61,"PCB*")+COUNTIFS('[11]PCs e Impresoras'!$E$95:$E$125,D30,'[11]PCs e Impresoras'!$F$95:$F$125,"PCB*")+COUNTIFS('[10]PCs e Impresoras'!$E$83:$E$104,D30,'[10]PCs e Impresoras'!$F$83:$F$104,"PCB*")+COUNTIFS('[9]PCs e Impresoras'!$E$61:$E$64,D30,'[9]PCs e Impresoras'!$F$61:$F$64,"PCB*")+COUNTIFS('[8]PCs e Impresoras'!$E$194:$E$258,D30,'[8]PCs e Impresoras'!$F$194:$F$258,"PCB*")+COUNTIFS('[7]PCs e Impresoras'!$E$244:$E$313,D30,'[7]PCs e Impresoras'!$F$244:$F$313,"PCB*")+COUNTIFS('[6]PCs e Impresoras'!$E$91:$E$105,D30,'[6]PCs e Impresoras'!$F$91:$F$105,"PCB*")+COUNTIFS('[5]PCs e Impresoras'!$E$126:$E$190,D30,'[5]PCs e Impresoras'!$F$126:$F$190,"PCB*")+COUNTIFS('[4]PCs e Impresoras'!$E$144:$E$175,D30,'[4]PCs e Impresoras'!$F$144:$F$175,"PCB*")+COUNTIFS('[3]PCs e Impresoras'!$E$194:$E$275,D30,'[3]PCs e Impresoras'!$F$194:$F$275,"PCB*")+COUNTIFS('[2]PCs e Impresoras'!$E$76:$E$105,D30,'[2]PCs e Impresoras'!$F$76:$F$105,"PCB*")+COUNTIFS('[1]PCs e Impresoras'!$E$85:$E$113,D30,'[1]PCs e Impresoras'!$F$85:$F$113,"PCB*")</f>
        <v>#VALUE!</v>
      </c>
      <c r="I30" s="11" t="e">
        <f>COUNTIFS('[13]PCs e Impresoras'!$E$26:$E$29,D30,'[13]PCs e Impresoras'!$F$26:$F$29,"PBA*")+COUNTIFS('[12]PCs e Impresoras'!$E$49:$E$61,D30,'[12]PCs e Impresoras'!$F$49:$F$61,"PBA*")+COUNTIFS('[11]PCs e Impresoras'!$E$95:$E$125,D30,'[11]PCs e Impresoras'!$F$95:$F$125,"PBA*")+COUNTIFS('[10]PCs e Impresoras'!$E$83:$E$104,D30,'[10]PCs e Impresoras'!$F$83:$F$104,"PBA*")+COUNTIFS('[9]PCs e Impresoras'!$E$61:$E$64,D30,'[9]PCs e Impresoras'!$F$61:$F$64,"PBA*")+COUNTIFS('[8]PCs e Impresoras'!$E$194:$E$258,D30,'[8]PCs e Impresoras'!$F$194:$F$258,"PBA*")+COUNTIFS('[7]PCs e Impresoras'!$E$244:$E$313,D30,'[7]PCs e Impresoras'!$F$244:$F$313,"PBA*")+COUNTIFS('[6]PCs e Impresoras'!$E$91:$E$105,D30,'[6]PCs e Impresoras'!$F$91:$F$105,"PBA*")+COUNTIFS('[5]PCs e Impresoras'!$E$126:$E$190,D30,'[5]PCs e Impresoras'!$F$126:$F$190,"PBA*")+COUNTIFS('[4]PCs e Impresoras'!$E$144:$E$175,D30,'[4]PCs e Impresoras'!$F$144:$F$175,"PBA*")+COUNTIFS('[3]PCs e Impresoras'!$E$194:$E$275,D30,'[3]PCs e Impresoras'!$F$194:$F$275,"PBA*")+COUNTIFS('[2]PCs e Impresoras'!$E$76:$E$105,D30,'[2]PCs e Impresoras'!$F$76:$F$105,"PBA*")+COUNTIFS('[1]PCs e Impresoras'!$E$85:$E$113,D30,'[1]PCs e Impresoras'!$F$85:$F$113,"PBA*")</f>
        <v>#VALUE!</v>
      </c>
      <c r="J30" s="11" t="e">
        <f>COUNTIFS('[13]PCs e Impresoras'!$E$26:$E$29,D30,'[13]PCs e Impresoras'!$F$26:$F$29,"PVL*")+COUNTIFS('[12]PCs e Impresoras'!$E$49:$E$61,D30,'[12]PCs e Impresoras'!$F$49:$F$61,"PVL*")+COUNTIFS('[11]PCs e Impresoras'!$E$95:$E$125,D30,'[11]PCs e Impresoras'!$F$95:$F$125,"PVL*")+COUNTIFS('[10]PCs e Impresoras'!$E$83:$E$104,D30,'[10]PCs e Impresoras'!$F$83:$F$104,"PVL*")+COUNTIFS('[9]PCs e Impresoras'!$E$61:$E$64,D30,'[9]PCs e Impresoras'!$F$61:$F$64,"PVL*")+COUNTIFS('[8]PCs e Impresoras'!$E$194:$E$258,D30,'[8]PCs e Impresoras'!$F$194:$F$258,"PVL*")+COUNTIFS('[7]PCs e Impresoras'!$E$244:$E$313,D30,'[7]PCs e Impresoras'!$F$244:$F$313,"PVL*")+COUNTIFS('[6]PCs e Impresoras'!$E$91:$E$105,D30,'[6]PCs e Impresoras'!$F$91:$F$105,"PVL*")+COUNTIFS('[5]PCs e Impresoras'!$E$126:$E$190,D30,'[5]PCs e Impresoras'!$F$126:$F$190,"PVL*")+COUNTIFS('[4]PCs e Impresoras'!$E$144:$E$175,D30,'[4]PCs e Impresoras'!$F$144:$F$175,"PVL*")+COUNTIFS('[3]PCs e Impresoras'!$E$194:$E$275,D30,'[3]PCs e Impresoras'!$F$194:$F$275,"PVL*")+COUNTIFS('[2]PCs e Impresoras'!$E$76:$E$105,D30,'[2]PCs e Impresoras'!$F$76:$F$105,"PVL*")+COUNTIFS('[1]PCs e Impresoras'!$E$85:$E$113,D30,'[1]PCs e Impresoras'!$F$85:$F$113,"PVL*")</f>
        <v>#VALUE!</v>
      </c>
      <c r="K30" s="11" t="e">
        <f>COUNTIFS('[13]PCs e Impresoras'!$E$26:$E$29,D30,'[13]PCs e Impresoras'!$F$26:$F$29,"PBQ*")+COUNTIFS('[12]PCs e Impresoras'!$E$49:$E$61,D30,'[12]PCs e Impresoras'!$F$49:$F$61,"PBQ*")+COUNTIFS('[11]PCs e Impresoras'!$E$95:$E$125,D30,'[11]PCs e Impresoras'!$F$95:$F$125,"PBQ*")+COUNTIFS('[10]PCs e Impresoras'!$E$83:$E$104,D30,'[10]PCs e Impresoras'!$F$83:$F$104,"PBQ*")+COUNTIFS('[9]PCs e Impresoras'!$E$61:$E$64,D30,'[9]PCs e Impresoras'!$F$61:$F$64,"PBQ*")+COUNTIFS('[8]PCs e Impresoras'!$E$194:$E$258,D30,'[8]PCs e Impresoras'!$F$194:$F$258,"PBQ*")+COUNTIFS('[7]PCs e Impresoras'!$E$244:$E$313,D30,'[7]PCs e Impresoras'!$F$244:$F$313,"PBQ*")+COUNTIFS('[6]PCs e Impresoras'!$E$91:$E$105,D30,'[6]PCs e Impresoras'!$F$91:$F$105,"PBQ*")+COUNTIFS('[5]PCs e Impresoras'!$E$126:$E$190,D30,'[5]PCs e Impresoras'!$F$126:$F$190,"PBQ*")+COUNTIFS('[4]PCs e Impresoras'!$E$144:$E$175,D30,'[4]PCs e Impresoras'!$F$144:$F$175,"PBQ*")+COUNTIFS('[3]PCs e Impresoras'!$E$194:$E$275,D30,'[3]PCs e Impresoras'!$F$194:$F$275,"PBQ*")+COUNTIFS('[2]PCs e Impresoras'!$E$76:$E$105,D30,'[2]PCs e Impresoras'!$F$76:$F$105,"PBQ*")+COUNTIFS('[1]PCs e Impresoras'!$E$85:$E$113,D30,'[1]PCs e Impresoras'!$F$85:$F$113,"PBQ*")</f>
        <v>#VALUE!</v>
      </c>
      <c r="L30" s="11" t="e">
        <f>COUNTIFS('[13]PCs e Impresoras'!$E$26:$E$29,D30,'[13]PCs e Impresoras'!$F$26:$F$29,"PMB*")+COUNTIFS('[12]PCs e Impresoras'!$E$49:$E$61,D30,'[12]PCs e Impresoras'!$F$49:$F$61,"PMB*")+COUNTIFS('[11]PCs e Impresoras'!$E$95:$E$125,D30,'[11]PCs e Impresoras'!$F$95:$F$125,"PMB*")+COUNTIFS('[10]PCs e Impresoras'!$E$83:$E$104,D30,'[10]PCs e Impresoras'!$F$83:$F$104,"PMB*")+COUNTIFS('[9]PCs e Impresoras'!$E$61:$E$64,D30,'[9]PCs e Impresoras'!$F$61:$F$64,"PMB*")+COUNTIFS('[8]PCs e Impresoras'!$E$194:$E$258,D30,'[8]PCs e Impresoras'!$F$194:$F$258,"PMB*")+COUNTIFS('[7]PCs e Impresoras'!$E$244:$E$313,D30,'[7]PCs e Impresoras'!$F$244:$F$313,"PMB*")+COUNTIFS('[6]PCs e Impresoras'!$E$91:$E$105,D30,'[6]PCs e Impresoras'!$F$91:$F$105,"PMB*")+COUNTIFS('[5]PCs e Impresoras'!$E$126:$E$190,D30,'[5]PCs e Impresoras'!$F$126:$F$190,"PMB*")+COUNTIFS('[4]PCs e Impresoras'!$E$144:$E$175,D30,'[4]PCs e Impresoras'!$F$144:$F$175,"PMB*")+COUNTIFS('[3]PCs e Impresoras'!$E$194:$E$275,D30,'[3]PCs e Impresoras'!$F$194:$F$275,"PMB*")+COUNTIFS('[2]PCs e Impresoras'!$E$76:$E$105,D30,'[2]PCs e Impresoras'!$F$76:$F$105,"PMB*")+COUNTIFS('[1]PCs e Impresoras'!$E$85:$E$113,D30,'[1]PCs e Impresoras'!$F$85:$F$113,"PMB*")</f>
        <v>#VALUE!</v>
      </c>
      <c r="M30" s="11" t="e">
        <f>COUNTIFS('[13]PCs e Impresoras'!$E$26:$E$29,D30,'[13]PCs e Impresoras'!$F$26:$F$29,"PBJ*")+COUNTIFS('[12]PCs e Impresoras'!$E$49:$E$61,D30,'[12]PCs e Impresoras'!$F$49:$F$61,"PBJ*")+COUNTIFS('[11]PCs e Impresoras'!$E$95:$E$125,D30,'[11]PCs e Impresoras'!$F$95:$F$125,"PBJ*")+COUNTIFS('[10]PCs e Impresoras'!$E$83:$E$104,D30,'[10]PCs e Impresoras'!$F$83:$F$104,"PBJ*")+COUNTIFS('[9]PCs e Impresoras'!$E$61:$E$64,D30,'[9]PCs e Impresoras'!$F$61:$F$64,"PBJ*")+COUNTIFS('[8]PCs e Impresoras'!$E$194:$E$258,D30,'[8]PCs e Impresoras'!$F$194:$F$258,"PBJ*")+COUNTIFS('[7]PCs e Impresoras'!$E$244:$E$313,D30,'[7]PCs e Impresoras'!$F$244:$F$313,"PBJ*")+COUNTIFS('[6]PCs e Impresoras'!$E$91:$E$105,D30,'[6]PCs e Impresoras'!$F$91:$F$105,"PBJ*")+COUNTIFS('[5]PCs e Impresoras'!$E$126:$E$190,D30,'[5]PCs e Impresoras'!$F$126:$F$190,"PBJ*")+COUNTIFS('[4]PCs e Impresoras'!$E$144:$E$175,D30,'[4]PCs e Impresoras'!$F$144:$F$175,"PBJ*")+COUNTIFS('[3]PCs e Impresoras'!$E$194:$E$275,D30,'[3]PCs e Impresoras'!$F$194:$F$275,"PBJ*")+COUNTIFS('[2]PCs e Impresoras'!$E$76:$E$105,D30,'[2]PCs e Impresoras'!$F$76:$F$105,"PBJ*")+COUNTIFS('[1]PCs e Impresoras'!$E$85:$E$113,D30,'[1]PCs e Impresoras'!$F$85:$F$113,"PBJ*")</f>
        <v>#VALUE!</v>
      </c>
      <c r="N30" s="11" t="e">
        <f>COUNTIFS('[13]PCs e Impresoras'!$E$26:$E$29,D30,'[13]PCs e Impresoras'!$F$26:$F$29,"PCL*")+COUNTIFS('[12]PCs e Impresoras'!$E$49:$E$61,D30,'[12]PCs e Impresoras'!$F$49:$F$61,"PCL*")+COUNTIFS('[11]PCs e Impresoras'!$E$95:$E$125,D30,'[11]PCs e Impresoras'!$F$95:$F$125,"PCL*")+COUNTIFS('[10]PCs e Impresoras'!$E$83:$E$104,D30,'[10]PCs e Impresoras'!$F$83:$F$104,"PCL*")+COUNTIFS('[9]PCs e Impresoras'!$E$61:$E$64,D30,'[9]PCs e Impresoras'!$F$61:$F$64,"PCL*")+COUNTIFS('[8]PCs e Impresoras'!$E$194:$E$258,D30,'[8]PCs e Impresoras'!$F$194:$F$258,"PCL*")+COUNTIFS('[7]PCs e Impresoras'!$E$244:$E$313,D30,'[7]PCs e Impresoras'!$F$244:$F$313,"PCL*")+COUNTIFS('[6]PCs e Impresoras'!$E$91:$E$105,D30,'[6]PCs e Impresoras'!$F$91:$F$105,"PCL*")+COUNTIFS('[5]PCs e Impresoras'!$E$126:$E$190,D30,'[5]PCs e Impresoras'!$F$126:$F$190,"PCL*")+COUNTIFS('[4]PCs e Impresoras'!$E$144:$E$175,D30,'[4]PCs e Impresoras'!$F$144:$F$175,"PCL*")+COUNTIFS('[3]PCs e Impresoras'!$E$194:$E$275,D30,'[3]PCs e Impresoras'!$F$194:$F$275,"PCL*")+COUNTIFS('[2]PCs e Impresoras'!$E$76:$E$105,D30,'[2]PCs e Impresoras'!$F$76:$F$105,"PCL*")+COUNTIFS('[1]PCs e Impresoras'!$E$85:$E$113,D30,'[1]PCs e Impresoras'!$F$85:$F$113,"PCL*")</f>
        <v>#VALUE!</v>
      </c>
      <c r="O30" s="11" t="e">
        <f>COUNTIFS('[13]PCs e Impresoras'!$E$26:$E$29,D30,'[13]PCs e Impresoras'!$F$26:$F$29,"PQB*")+COUNTIFS('[12]PCs e Impresoras'!$E$49:$E$61,D30,'[12]PCs e Impresoras'!$F$49:$F$61,"PQB*")+COUNTIFS('[11]PCs e Impresoras'!$E$95:$E$125,D30,'[11]PCs e Impresoras'!$F$95:$F$125,"PQB*")+COUNTIFS('[10]PCs e Impresoras'!$E$83:$E$104,D30,'[10]PCs e Impresoras'!$F$83:$F$104,"PQB*")+COUNTIFS('[9]PCs e Impresoras'!$E$61:$E$64,D30,'[9]PCs e Impresoras'!$F$61:$F$64,"PQB*")+COUNTIFS('[8]PCs e Impresoras'!$E$194:$E$258,D30,'[8]PCs e Impresoras'!$F$194:$F$258,"PQB*")+COUNTIFS('[7]PCs e Impresoras'!$E$244:$E$313,D30,'[7]PCs e Impresoras'!$F$244:$F$313,"PQB*")+COUNTIFS('[6]PCs e Impresoras'!$E$91:$E$105,D30,'[6]PCs e Impresoras'!$F$91:$F$105,"PQB*")+COUNTIFS('[5]PCs e Impresoras'!$E$126:$E$190,D30,'[5]PCs e Impresoras'!$F$126:$F$190,"PQB*")+COUNTIFS('[4]PCs e Impresoras'!$E$144:$E$175,D30,'[4]PCs e Impresoras'!$F$144:$F$175,"PQB*")+COUNTIFS('[3]PCs e Impresoras'!$E$194:$E$275,D30,'[3]PCs e Impresoras'!$F$194:$F$275,"PQB*")+COUNTIFS('[2]PCs e Impresoras'!$E$76:$E$105,D30,'[2]PCs e Impresoras'!$F$76:$F$105,"PQB*")+COUNTIFS('[1]PCs e Impresoras'!$E$85:$E$113,D30,'[1]PCs e Impresoras'!$F$85:$F$113,"PQB*")</f>
        <v>#VALUE!</v>
      </c>
      <c r="P30" s="11" t="e">
        <f>COUNTIFS('[13]PCs e Impresoras'!$E$26:$E$29,D30,'[13]PCs e Impresoras'!$F$26:$F$29,"PPO*")+COUNTIFS('[12]PCs e Impresoras'!$E$49:$E$61,D30,'[12]PCs e Impresoras'!$F$49:$F$61,"PPO*")+COUNTIFS('[11]PCs e Impresoras'!$E$95:$E$125,D30,'[11]PCs e Impresoras'!$F$95:$F$125,"PPO*")+COUNTIFS('[10]PCs e Impresoras'!$E$83:$E$104,D30,'[10]PCs e Impresoras'!$F$83:$F$104,"PPO*")+COUNTIFS('[9]PCs e Impresoras'!$E$61:$E$64,D30,'[9]PCs e Impresoras'!$F$61:$F$64,"PPO*")+COUNTIFS('[8]PCs e Impresoras'!$E$194:$E$258,D30,'[8]PCs e Impresoras'!$F$194:$F$258,"PPO*")+COUNTIFS('[7]PCs e Impresoras'!$E$244:$E$313,D30,'[7]PCs e Impresoras'!$F$244:$F$313,"PPO*")+COUNTIFS('[6]PCs e Impresoras'!$E$91:$E$105,D30,'[6]PCs e Impresoras'!$F$91:$F$105,"PPO*")+COUNTIFS('[5]PCs e Impresoras'!$E$126:$E$190,D30,'[5]PCs e Impresoras'!$F$126:$F$190,"PPO*")+COUNTIFS('[4]PCs e Impresoras'!$E$144:$E$175,D30,'[4]PCs e Impresoras'!$F$144:$F$175,"PPO*")+COUNTIFS('[3]PCs e Impresoras'!$E$194:$E$275,D30,'[3]PCs e Impresoras'!$F$194:$F$275,"PPO*")+COUNTIFS('[2]PCs e Impresoras'!$E$76:$E$105,D30,'[2]PCs e Impresoras'!$F$76:$F$105,"PPO*")+COUNTIFS('[1]PCs e Impresoras'!$E$85:$E$113,D30,'[1]PCs e Impresoras'!$F$85:$F$113,"PPO*")</f>
        <v>#VALUE!</v>
      </c>
      <c r="Q30" s="11" t="e">
        <f>COUNTIFS('[13]PCs e Impresoras'!$E$26:$E$29,D30,'[13]PCs e Impresoras'!$F$26:$F$29,"PTJ*")+COUNTIFS('[12]PCs e Impresoras'!$E$49:$E$61,D30,'[12]PCs e Impresoras'!$F$49:$F$61,"PTJ*")+COUNTIFS('[11]PCs e Impresoras'!$E$95:$E$125,D30,'[11]PCs e Impresoras'!$F$95:$F$125,"PTJ*")+COUNTIFS('[10]PCs e Impresoras'!$E$83:$E$104,D30,'[10]PCs e Impresoras'!$F$83:$F$104,"PTJ*")+COUNTIFS('[9]PCs e Impresoras'!$E$61:$E$64,D30,'[9]PCs e Impresoras'!$F$61:$F$64,"PTJ*")+COUNTIFS('[8]PCs e Impresoras'!$E$194:$E$258,D30,'[8]PCs e Impresoras'!$F$194:$F$258,"PTJ*")+COUNTIFS('[7]PCs e Impresoras'!$E$244:$E$313,D30,'[7]PCs e Impresoras'!$F$244:$F$313,"PTJ*")+COUNTIFS('[6]PCs e Impresoras'!$E$91:$E$105,D30,'[6]PCs e Impresoras'!$F$91:$F$105,"PTJ*")+COUNTIFS('[5]PCs e Impresoras'!$E$126:$E$190,D30,'[5]PCs e Impresoras'!$F$126:$F$190,"PTJ*")+COUNTIFS('[4]PCs e Impresoras'!$E$144:$E$175,D30,'[4]PCs e Impresoras'!$F$144:$F$175,"PTJ*")+COUNTIFS('[3]PCs e Impresoras'!$E$194:$E$275,D30,'[3]PCs e Impresoras'!$F$194:$F$275,"PTJ*")+COUNTIFS('[2]PCs e Impresoras'!$E$76:$E$105,D30,'[2]PCs e Impresoras'!$F$76:$F$105,"PTJ*")+COUNTIFS('[1]PCs e Impresoras'!$E$85:$E$113,D30,'[1]PCs e Impresoras'!$F$85:$F$113,"PTJ*")</f>
        <v>#VALUE!</v>
      </c>
      <c r="R30" s="11" t="e">
        <f>COUNTIFS('[13]PCs e Impresoras'!$E$26:$E$29,D30,'[13]PCs e Impresoras'!$F$26:$F$29,"PBO*")+COUNTIFS('[12]PCs e Impresoras'!$E$49:$E$61,D30,'[12]PCs e Impresoras'!$F$49:$F$61,"PBO*")+COUNTIFS('[11]PCs e Impresoras'!$E$95:$E$125,D30,'[11]PCs e Impresoras'!$F$95:$F$125,"PBO*")+COUNTIFS('[10]PCs e Impresoras'!$E$83:$E$104,D30,'[10]PCs e Impresoras'!$F$83:$F$104,"PBO*")+COUNTIFS('[9]PCs e Impresoras'!$E$61:$E$64,D30,'[9]PCs e Impresoras'!$F$61:$F$64,"PBO*")+COUNTIFS('[8]PCs e Impresoras'!$E$194:$E$258,D30,'[8]PCs e Impresoras'!$F$194:$F$258,"PBO*")+COUNTIFS('[7]PCs e Impresoras'!$E$244:$E$313,D30,'[7]PCs e Impresoras'!$F$244:$F$313,"PBO*")+COUNTIFS('[6]PCs e Impresoras'!$E$91:$E$105,D30,'[6]PCs e Impresoras'!$F$91:$F$105,"PBO*")+COUNTIFS('[5]PCs e Impresoras'!$E$126:$E$190,D30,'[5]PCs e Impresoras'!$F$126:$F$190,"PBO*")+COUNTIFS('[4]PCs e Impresoras'!$E$144:$E$175,D30,'[4]PCs e Impresoras'!$F$144:$F$175,"PBO*")+COUNTIFS('[3]PCs e Impresoras'!$E$194:$E$275,D30,'[3]PCs e Impresoras'!$F$194:$F$275,"PBO*")+COUNTIFS('[2]PCs e Impresoras'!$E$76:$E$105,D30,'[2]PCs e Impresoras'!$F$76:$F$105,"PBO*")+COUNTIFS('[1]PCs e Impresoras'!$E$85:$E$113,D30,'[1]PCs e Impresoras'!$F$85:$F$113,"PBO*")</f>
        <v>#VALUE!</v>
      </c>
      <c r="S30" s="11" t="e">
        <f>COUNTIFS('[13]PCs e Impresoras'!$E$26:$E$29,D30,'[13]PCs e Impresoras'!$F$26:$F$29,"PSC*")+COUNTIFS('[12]PCs e Impresoras'!$E$49:$E$61,D30,'[12]PCs e Impresoras'!$F$49:$F$61,"PSC*")+COUNTIFS('[11]PCs e Impresoras'!$E$95:$E$125,D30,'[11]PCs e Impresoras'!$F$95:$F$125,"PSC*")+COUNTIFS('[10]PCs e Impresoras'!$E$83:$E$104,D30,'[10]PCs e Impresoras'!$F$83:$F$104,"PSC*")+COUNTIFS('[9]PCs e Impresoras'!$E$61:$E$64,D30,'[9]PCs e Impresoras'!$F$61:$F$64,"PSC*")+COUNTIFS('[8]PCs e Impresoras'!$E$194:$E$258,D30,'[8]PCs e Impresoras'!$F$194:$F$258,"PSC*")+COUNTIFS('[7]PCs e Impresoras'!$E$244:$E$313,D30,'[7]PCs e Impresoras'!$F$244:$F$313,"PSC*")+COUNTIFS('[6]PCs e Impresoras'!$E$91:$E$105,D30,'[6]PCs e Impresoras'!$F$91:$F$105,"PSC*")+COUNTIFS('[5]PCs e Impresoras'!$E$126:$E$190,D30,'[5]PCs e Impresoras'!$F$126:$F$190,"PSC*")+COUNTIFS('[4]PCs e Impresoras'!$E$144:$E$175,D30,'[4]PCs e Impresoras'!$F$144:$F$175,"PSC*")+COUNTIFS('[3]PCs e Impresoras'!$E$194:$E$275,D30,'[3]PCs e Impresoras'!$F$194:$F$275,"PSC*")+COUNTIFS('[2]PCs e Impresoras'!$E$76:$E$105,D30,'[2]PCs e Impresoras'!$F$76:$F$105,"PSC*")+COUNTIFS('[1]PCs e Impresoras'!$E$85:$E$113,D30,'[1]PCs e Impresoras'!$F$85:$F$113,"PSC*")</f>
        <v>#VALUE!</v>
      </c>
      <c r="T30" s="21" t="e">
        <f t="shared" si="4"/>
        <v>#VALUE!</v>
      </c>
      <c r="U30" s="32" t="e">
        <f t="shared" si="1"/>
        <v>#VALUE!</v>
      </c>
    </row>
    <row r="31" spans="1:21" ht="15.75" x14ac:dyDescent="0.25">
      <c r="B31" s="73" t="s">
        <v>52</v>
      </c>
      <c r="C31" s="73" t="s">
        <v>48</v>
      </c>
      <c r="D31" s="73">
        <v>8500</v>
      </c>
      <c r="E31" s="11" t="e">
        <f>COUNTIFS('[13]PCs e Impresoras'!$E$26:$E$29,D31,'[13]PCs e Impresoras'!$F$26:$F$29,"PCG*")+COUNTIFS('[12]PCs e Impresoras'!$E$49:$E$61,D31,'[12]PCs e Impresoras'!$F$49:$F$61,"PCG*")+COUNTIFS('[11]PCs e Impresoras'!$E$95:$E$125,D31,'[11]PCs e Impresoras'!$F$95:$F$125,"PCG*")+COUNTIFS('[10]PCs e Impresoras'!$E$83:$E$104,D31,'[10]PCs e Impresoras'!$F$83:$F$104,"PCG*")+COUNTIFS('[9]PCs e Impresoras'!$E$61:$E$64,D31,'[9]PCs e Impresoras'!$F$61:$F$64,"PCG*")+COUNTIFS('[8]PCs e Impresoras'!$E$194:$E$258,D31,'[8]PCs e Impresoras'!$F$194:$F$258,"PCG*")+COUNTIFS('[7]PCs e Impresoras'!$E$244:$E$313,D31,'[7]PCs e Impresoras'!$F$244:$F$313,"PCG*")+COUNTIFS('[6]PCs e Impresoras'!$E$91:$E$105,D31,'[6]PCs e Impresoras'!$F$91:$F$105,"PCG*")+COUNTIFS('[5]PCs e Impresoras'!$E$126:$E$190,D31,'[5]PCs e Impresoras'!$F$126:$F$190,"PCG*")+COUNTIFS('[4]PCs e Impresoras'!$E$144:$E$175,D31,'[4]PCs e Impresoras'!$F$144:$F$175,"PCG*")+COUNTIFS('[3]PCs e Impresoras'!$E$194:$E$275,D31,'[3]PCs e Impresoras'!$F$194:$F$275,"PCG*")+COUNTIFS('[2]PCs e Impresoras'!$E$76:$E$105,D31,'[2]PCs e Impresoras'!$F$76:$F$105,"PCG*")+COUNTIFS('[1]PCs e Impresoras'!$E$85:$E$113,D31,'[1]PCs e Impresoras'!$F$85:$F$113,"PCG*")</f>
        <v>#VALUE!</v>
      </c>
      <c r="F31" s="11" t="e">
        <f>COUNTIFS('[13]PCs e Impresoras'!$E$26:$E$29,D31,'[13]PCs e Impresoras'!$F$26:$F$29,"PCS*")+COUNTIFS('[12]PCs e Impresoras'!$E$49:$E$61,D31,'[12]PCs e Impresoras'!$F$49:$F$61,"PCS*")+COUNTIFS('[11]PCs e Impresoras'!$E$95:$E$125,D31,'[11]PCs e Impresoras'!$F$95:$F$125,"PCS*")+COUNTIFS('[10]PCs e Impresoras'!$E$83:$E$104,D31,'[10]PCs e Impresoras'!$F$83:$F$104,"PCS*")+COUNTIFS('[9]PCs e Impresoras'!$E$61:$E$64,D31,'[9]PCs e Impresoras'!$F$61:$F$64,"PCS*")+COUNTIFS('[8]PCs e Impresoras'!$E$194:$E$258,D31,'[8]PCs e Impresoras'!$F$194:$F$258,"PCS*")+COUNTIFS('[7]PCs e Impresoras'!$E$244:$E$313,D31,'[7]PCs e Impresoras'!$F$244:$F$313,"PCS*")+COUNTIFS('[6]PCs e Impresoras'!$E$91:$E$105,D31,'[6]PCs e Impresoras'!$F$91:$F$105,"PCS*")+COUNTIFS('[5]PCs e Impresoras'!$E$126:$E$190,D31,'[5]PCs e Impresoras'!$F$126:$F$190,"PCS*")+COUNTIFS('[4]PCs e Impresoras'!$E$144:$E$175,D31,'[4]PCs e Impresoras'!$F$144:$F$175,"PCS*")+COUNTIFS('[3]PCs e Impresoras'!$E$194:$E$275,D31,'[3]PCs e Impresoras'!$F$194:$F$275,"PCS*")+COUNTIFS('[2]PCs e Impresoras'!$E$76:$E$105,D31,'[2]PCs e Impresoras'!$F$76:$F$105,"PCS*")+COUNTIFS('[1]PCs e Impresoras'!$E$85:$E$113,D31,'[1]PCs e Impresoras'!$F$85:$F$113,"PCS*")</f>
        <v>#VALUE!</v>
      </c>
      <c r="G31" s="11" t="e">
        <f>COUNTIFS('[13]PCs e Impresoras'!$E$26:$E$29,D31,'[13]PCs e Impresoras'!$F$26:$F$29,"PMT*")+COUNTIFS('[12]PCs e Impresoras'!$E$49:$E$61,D31,'[12]PCs e Impresoras'!$F$49:$F$61,"PMT*")+COUNTIFS('[11]PCs e Impresoras'!$E$95:$E$125,D31,'[11]PCs e Impresoras'!$F$95:$F$125,"PMT*")+COUNTIFS('[10]PCs e Impresoras'!$E$83:$E$104,D31,'[10]PCs e Impresoras'!$F$83:$F$104,"PMT*")+COUNTIFS('[9]PCs e Impresoras'!$E$61:$E$64,D31,'[9]PCs e Impresoras'!$F$61:$F$64,"PMT*")+COUNTIFS('[8]PCs e Impresoras'!$E$194:$E$258,D31,'[8]PCs e Impresoras'!$F$194:$F$258,"PMT*")+COUNTIFS('[7]PCs e Impresoras'!$E$244:$E$313,D31,'[7]PCs e Impresoras'!$F$244:$F$313,"PMT*")+COUNTIFS('[6]PCs e Impresoras'!$E$91:$E$105,D31,'[6]PCs e Impresoras'!$F$91:$F$105,"PMT*")+COUNTIFS('[5]PCs e Impresoras'!$E$126:$E$190,D31,'[5]PCs e Impresoras'!$F$126:$F$190,"PMT*")+COUNTIFS('[4]PCs e Impresoras'!$E$144:$E$175,D31,'[4]PCs e Impresoras'!$F$144:$F$175,"PMT*")+COUNTIFS('[3]PCs e Impresoras'!$E$194:$E$275,D31,'[3]PCs e Impresoras'!$F$194:$F$275,"PMT*")+COUNTIFS('[2]PCs e Impresoras'!$E$76:$E$105,D31,'[2]PCs e Impresoras'!$F$76:$F$105,"PMT*")+COUNTIFS('[1]PCs e Impresoras'!$E$85:$E$113,D31,'[1]PCs e Impresoras'!$F$85:$F$113,"PMT*")</f>
        <v>#VALUE!</v>
      </c>
      <c r="H31" s="11" t="e">
        <f>COUNTIFS('[13]PCs e Impresoras'!$E$26:$E$29,D31,'[13]PCs e Impresoras'!$F$26:$F$29,"PCB*")+COUNTIFS('[12]PCs e Impresoras'!$E$49:$E$61,D31,'[12]PCs e Impresoras'!$F$49:$F$61,"PCB*")+COUNTIFS('[11]PCs e Impresoras'!$E$95:$E$125,D31,'[11]PCs e Impresoras'!$F$95:$F$125,"PCB*")+COUNTIFS('[10]PCs e Impresoras'!$E$83:$E$104,D31,'[10]PCs e Impresoras'!$F$83:$F$104,"PCB*")+COUNTIFS('[9]PCs e Impresoras'!$E$61:$E$64,D31,'[9]PCs e Impresoras'!$F$61:$F$64,"PCB*")+COUNTIFS('[8]PCs e Impresoras'!$E$194:$E$258,D31,'[8]PCs e Impresoras'!$F$194:$F$258,"PCB*")+COUNTIFS('[7]PCs e Impresoras'!$E$244:$E$313,D31,'[7]PCs e Impresoras'!$F$244:$F$313,"PCB*")+COUNTIFS('[6]PCs e Impresoras'!$E$91:$E$105,D31,'[6]PCs e Impresoras'!$F$91:$F$105,"PCB*")+COUNTIFS('[5]PCs e Impresoras'!$E$126:$E$190,D31,'[5]PCs e Impresoras'!$F$126:$F$190,"PCB*")+COUNTIFS('[4]PCs e Impresoras'!$E$144:$E$175,D31,'[4]PCs e Impresoras'!$F$144:$F$175,"PCB*")+COUNTIFS('[3]PCs e Impresoras'!$E$194:$E$275,D31,'[3]PCs e Impresoras'!$F$194:$F$275,"PCB*")+COUNTIFS('[2]PCs e Impresoras'!$E$76:$E$105,D31,'[2]PCs e Impresoras'!$F$76:$F$105,"PCB*")+COUNTIFS('[1]PCs e Impresoras'!$E$85:$E$113,D31,'[1]PCs e Impresoras'!$F$85:$F$113,"PCB*")</f>
        <v>#VALUE!</v>
      </c>
      <c r="I31" s="11" t="e">
        <f>COUNTIFS('[13]PCs e Impresoras'!$E$26:$E$29,D31,'[13]PCs e Impresoras'!$F$26:$F$29,"PBA*")+COUNTIFS('[12]PCs e Impresoras'!$E$49:$E$61,D31,'[12]PCs e Impresoras'!$F$49:$F$61,"PBA*")+COUNTIFS('[11]PCs e Impresoras'!$E$95:$E$125,D31,'[11]PCs e Impresoras'!$F$95:$F$125,"PBA*")+COUNTIFS('[10]PCs e Impresoras'!$E$83:$E$104,D31,'[10]PCs e Impresoras'!$F$83:$F$104,"PBA*")+COUNTIFS('[9]PCs e Impresoras'!$E$61:$E$64,D31,'[9]PCs e Impresoras'!$F$61:$F$64,"PBA*")+COUNTIFS('[8]PCs e Impresoras'!$E$194:$E$258,D31,'[8]PCs e Impresoras'!$F$194:$F$258,"PBA*")+COUNTIFS('[7]PCs e Impresoras'!$E$244:$E$313,D31,'[7]PCs e Impresoras'!$F$244:$F$313,"PBA*")+COUNTIFS('[6]PCs e Impresoras'!$E$91:$E$105,D31,'[6]PCs e Impresoras'!$F$91:$F$105,"PBA*")+COUNTIFS('[5]PCs e Impresoras'!$E$126:$E$190,D31,'[5]PCs e Impresoras'!$F$126:$F$190,"PBA*")+COUNTIFS('[4]PCs e Impresoras'!$E$144:$E$175,D31,'[4]PCs e Impresoras'!$F$144:$F$175,"PBA*")+COUNTIFS('[3]PCs e Impresoras'!$E$194:$E$275,D31,'[3]PCs e Impresoras'!$F$194:$F$275,"PBA*")+COUNTIFS('[2]PCs e Impresoras'!$E$76:$E$105,D31,'[2]PCs e Impresoras'!$F$76:$F$105,"PBA*")+COUNTIFS('[1]PCs e Impresoras'!$E$85:$E$113,D31,'[1]PCs e Impresoras'!$F$85:$F$113,"PBA*")</f>
        <v>#VALUE!</v>
      </c>
      <c r="J31" s="11" t="e">
        <f>COUNTIFS('[13]PCs e Impresoras'!$E$26:$E$29,D31,'[13]PCs e Impresoras'!$F$26:$F$29,"PVL*")+COUNTIFS('[12]PCs e Impresoras'!$E$49:$E$61,D31,'[12]PCs e Impresoras'!$F$49:$F$61,"PVL*")+COUNTIFS('[11]PCs e Impresoras'!$E$95:$E$125,D31,'[11]PCs e Impresoras'!$F$95:$F$125,"PVL*")+COUNTIFS('[10]PCs e Impresoras'!$E$83:$E$104,D31,'[10]PCs e Impresoras'!$F$83:$F$104,"PVL*")+COUNTIFS('[9]PCs e Impresoras'!$E$61:$E$64,D31,'[9]PCs e Impresoras'!$F$61:$F$64,"PVL*")+COUNTIFS('[8]PCs e Impresoras'!$E$194:$E$258,D31,'[8]PCs e Impresoras'!$F$194:$F$258,"PVL*")+COUNTIFS('[7]PCs e Impresoras'!$E$244:$E$313,D31,'[7]PCs e Impresoras'!$F$244:$F$313,"PVL*")+COUNTIFS('[6]PCs e Impresoras'!$E$91:$E$105,D31,'[6]PCs e Impresoras'!$F$91:$F$105,"PVL*")+COUNTIFS('[5]PCs e Impresoras'!$E$126:$E$190,D31,'[5]PCs e Impresoras'!$F$126:$F$190,"PVL*")+COUNTIFS('[4]PCs e Impresoras'!$E$144:$E$175,D31,'[4]PCs e Impresoras'!$F$144:$F$175,"PVL*")+COUNTIFS('[3]PCs e Impresoras'!$E$194:$E$275,D31,'[3]PCs e Impresoras'!$F$194:$F$275,"PVL*")+COUNTIFS('[2]PCs e Impresoras'!$E$76:$E$105,D31,'[2]PCs e Impresoras'!$F$76:$F$105,"PVL*")+COUNTIFS('[1]PCs e Impresoras'!$E$85:$E$113,D31,'[1]PCs e Impresoras'!$F$85:$F$113,"PVL*")</f>
        <v>#VALUE!</v>
      </c>
      <c r="K31" s="11" t="e">
        <f>COUNTIFS('[13]PCs e Impresoras'!$E$26:$E$29,D31,'[13]PCs e Impresoras'!$F$26:$F$29,"PBQ*")+COUNTIFS('[12]PCs e Impresoras'!$E$49:$E$61,D31,'[12]PCs e Impresoras'!$F$49:$F$61,"PBQ*")+COUNTIFS('[11]PCs e Impresoras'!$E$95:$E$125,D31,'[11]PCs e Impresoras'!$F$95:$F$125,"PBQ*")+COUNTIFS('[10]PCs e Impresoras'!$E$83:$E$104,D31,'[10]PCs e Impresoras'!$F$83:$F$104,"PBQ*")+COUNTIFS('[9]PCs e Impresoras'!$E$61:$E$64,D31,'[9]PCs e Impresoras'!$F$61:$F$64,"PBQ*")+COUNTIFS('[8]PCs e Impresoras'!$E$194:$E$258,D31,'[8]PCs e Impresoras'!$F$194:$F$258,"PBQ*")+COUNTIFS('[7]PCs e Impresoras'!$E$244:$E$313,D31,'[7]PCs e Impresoras'!$F$244:$F$313,"PBQ*")+COUNTIFS('[6]PCs e Impresoras'!$E$91:$E$105,D31,'[6]PCs e Impresoras'!$F$91:$F$105,"PBQ*")+COUNTIFS('[5]PCs e Impresoras'!$E$126:$E$190,D31,'[5]PCs e Impresoras'!$F$126:$F$190,"PBQ*")+COUNTIFS('[4]PCs e Impresoras'!$E$144:$E$175,D31,'[4]PCs e Impresoras'!$F$144:$F$175,"PBQ*")+COUNTIFS('[3]PCs e Impresoras'!$E$194:$E$275,D31,'[3]PCs e Impresoras'!$F$194:$F$275,"PBQ*")+COUNTIFS('[2]PCs e Impresoras'!$E$76:$E$105,D31,'[2]PCs e Impresoras'!$F$76:$F$105,"PBQ*")+COUNTIFS('[1]PCs e Impresoras'!$E$85:$E$113,D31,'[1]PCs e Impresoras'!$F$85:$F$113,"PBQ*")</f>
        <v>#VALUE!</v>
      </c>
      <c r="L31" s="11" t="e">
        <f>COUNTIFS('[13]PCs e Impresoras'!$E$26:$E$29,D31,'[13]PCs e Impresoras'!$F$26:$F$29,"PMB*")+COUNTIFS('[12]PCs e Impresoras'!$E$49:$E$61,D31,'[12]PCs e Impresoras'!$F$49:$F$61,"PMB*")+COUNTIFS('[11]PCs e Impresoras'!$E$95:$E$125,D31,'[11]PCs e Impresoras'!$F$95:$F$125,"PMB*")+COUNTIFS('[10]PCs e Impresoras'!$E$83:$E$104,D31,'[10]PCs e Impresoras'!$F$83:$F$104,"PMB*")+COUNTIFS('[9]PCs e Impresoras'!$E$61:$E$64,D31,'[9]PCs e Impresoras'!$F$61:$F$64,"PMB*")+COUNTIFS('[8]PCs e Impresoras'!$E$194:$E$258,D31,'[8]PCs e Impresoras'!$F$194:$F$258,"PMB*")+COUNTIFS('[7]PCs e Impresoras'!$E$244:$E$313,D31,'[7]PCs e Impresoras'!$F$244:$F$313,"PMB*")+COUNTIFS('[6]PCs e Impresoras'!$E$91:$E$105,D31,'[6]PCs e Impresoras'!$F$91:$F$105,"PMB*")+COUNTIFS('[5]PCs e Impresoras'!$E$126:$E$190,D31,'[5]PCs e Impresoras'!$F$126:$F$190,"PMB*")+COUNTIFS('[4]PCs e Impresoras'!$E$144:$E$175,D31,'[4]PCs e Impresoras'!$F$144:$F$175,"PMB*")+COUNTIFS('[3]PCs e Impresoras'!$E$194:$E$275,D31,'[3]PCs e Impresoras'!$F$194:$F$275,"PMB*")+COUNTIFS('[2]PCs e Impresoras'!$E$76:$E$105,D31,'[2]PCs e Impresoras'!$F$76:$F$105,"PMB*")+COUNTIFS('[1]PCs e Impresoras'!$E$85:$E$113,D31,'[1]PCs e Impresoras'!$F$85:$F$113,"PMB*")</f>
        <v>#VALUE!</v>
      </c>
      <c r="M31" s="11" t="e">
        <f>COUNTIFS('[13]PCs e Impresoras'!$E$26:$E$29,D31,'[13]PCs e Impresoras'!$F$26:$F$29,"PBJ*")+COUNTIFS('[12]PCs e Impresoras'!$E$49:$E$61,D31,'[12]PCs e Impresoras'!$F$49:$F$61,"PBJ*")+COUNTIFS('[11]PCs e Impresoras'!$E$95:$E$125,D31,'[11]PCs e Impresoras'!$F$95:$F$125,"PBJ*")+COUNTIFS('[10]PCs e Impresoras'!$E$83:$E$104,D31,'[10]PCs e Impresoras'!$F$83:$F$104,"PBJ*")+COUNTIFS('[9]PCs e Impresoras'!$E$61:$E$64,D31,'[9]PCs e Impresoras'!$F$61:$F$64,"PBJ*")+COUNTIFS('[8]PCs e Impresoras'!$E$194:$E$258,D31,'[8]PCs e Impresoras'!$F$194:$F$258,"PBJ*")+COUNTIFS('[7]PCs e Impresoras'!$E$244:$E$313,D31,'[7]PCs e Impresoras'!$F$244:$F$313,"PBJ*")+COUNTIFS('[6]PCs e Impresoras'!$E$91:$E$105,D31,'[6]PCs e Impresoras'!$F$91:$F$105,"PBJ*")+COUNTIFS('[5]PCs e Impresoras'!$E$126:$E$190,D31,'[5]PCs e Impresoras'!$F$126:$F$190,"PBJ*")+COUNTIFS('[4]PCs e Impresoras'!$E$144:$E$175,D31,'[4]PCs e Impresoras'!$F$144:$F$175,"PBJ*")+COUNTIFS('[3]PCs e Impresoras'!$E$194:$E$275,D31,'[3]PCs e Impresoras'!$F$194:$F$275,"PBJ*")+COUNTIFS('[2]PCs e Impresoras'!$E$76:$E$105,D31,'[2]PCs e Impresoras'!$F$76:$F$105,"PBJ*")+COUNTIFS('[1]PCs e Impresoras'!$E$85:$E$113,D31,'[1]PCs e Impresoras'!$F$85:$F$113,"PBJ*")</f>
        <v>#VALUE!</v>
      </c>
      <c r="N31" s="11" t="e">
        <f>COUNTIFS('[13]PCs e Impresoras'!$E$26:$E$29,D31,'[13]PCs e Impresoras'!$F$26:$F$29,"PCL*")+COUNTIFS('[12]PCs e Impresoras'!$E$49:$E$61,D31,'[12]PCs e Impresoras'!$F$49:$F$61,"PCL*")+COUNTIFS('[11]PCs e Impresoras'!$E$95:$E$125,D31,'[11]PCs e Impresoras'!$F$95:$F$125,"PCL*")+COUNTIFS('[10]PCs e Impresoras'!$E$83:$E$104,D31,'[10]PCs e Impresoras'!$F$83:$F$104,"PCL*")+COUNTIFS('[9]PCs e Impresoras'!$E$61:$E$64,D31,'[9]PCs e Impresoras'!$F$61:$F$64,"PCL*")+COUNTIFS('[8]PCs e Impresoras'!$E$194:$E$258,D31,'[8]PCs e Impresoras'!$F$194:$F$258,"PCL*")+COUNTIFS('[7]PCs e Impresoras'!$E$244:$E$313,D31,'[7]PCs e Impresoras'!$F$244:$F$313,"PCL*")+COUNTIFS('[6]PCs e Impresoras'!$E$91:$E$105,D31,'[6]PCs e Impresoras'!$F$91:$F$105,"PCL*")+COUNTIFS('[5]PCs e Impresoras'!$E$126:$E$190,D31,'[5]PCs e Impresoras'!$F$126:$F$190,"PCL*")+COUNTIFS('[4]PCs e Impresoras'!$E$144:$E$175,D31,'[4]PCs e Impresoras'!$F$144:$F$175,"PCL*")+COUNTIFS('[3]PCs e Impresoras'!$E$194:$E$275,D31,'[3]PCs e Impresoras'!$F$194:$F$275,"PCL*")+COUNTIFS('[2]PCs e Impresoras'!$E$76:$E$105,D31,'[2]PCs e Impresoras'!$F$76:$F$105,"PCL*")+COUNTIFS('[1]PCs e Impresoras'!$E$85:$E$113,D31,'[1]PCs e Impresoras'!$F$85:$F$113,"PCL*")</f>
        <v>#VALUE!</v>
      </c>
      <c r="O31" s="11" t="e">
        <f>COUNTIFS('[13]PCs e Impresoras'!$E$26:$E$29,D31,'[13]PCs e Impresoras'!$F$26:$F$29,"PQB*")+COUNTIFS('[12]PCs e Impresoras'!$E$49:$E$61,D31,'[12]PCs e Impresoras'!$F$49:$F$61,"PQB*")+COUNTIFS('[11]PCs e Impresoras'!$E$95:$E$125,D31,'[11]PCs e Impresoras'!$F$95:$F$125,"PQB*")+COUNTIFS('[10]PCs e Impresoras'!$E$83:$E$104,D31,'[10]PCs e Impresoras'!$F$83:$F$104,"PQB*")+COUNTIFS('[9]PCs e Impresoras'!$E$61:$E$64,D31,'[9]PCs e Impresoras'!$F$61:$F$64,"PQB*")+COUNTIFS('[8]PCs e Impresoras'!$E$194:$E$258,D31,'[8]PCs e Impresoras'!$F$194:$F$258,"PQB*")+COUNTIFS('[7]PCs e Impresoras'!$E$244:$E$313,D31,'[7]PCs e Impresoras'!$F$244:$F$313,"PQB*")+COUNTIFS('[6]PCs e Impresoras'!$E$91:$E$105,D31,'[6]PCs e Impresoras'!$F$91:$F$105,"PQB*")+COUNTIFS('[5]PCs e Impresoras'!$E$126:$E$190,D31,'[5]PCs e Impresoras'!$F$126:$F$190,"PQB*")+COUNTIFS('[4]PCs e Impresoras'!$E$144:$E$175,D31,'[4]PCs e Impresoras'!$F$144:$F$175,"PQB*")+COUNTIFS('[3]PCs e Impresoras'!$E$194:$E$275,D31,'[3]PCs e Impresoras'!$F$194:$F$275,"PQB*")+COUNTIFS('[2]PCs e Impresoras'!$E$76:$E$105,D31,'[2]PCs e Impresoras'!$F$76:$F$105,"PQB*")+COUNTIFS('[1]PCs e Impresoras'!$E$85:$E$113,D31,'[1]PCs e Impresoras'!$F$85:$F$113,"PQB*")</f>
        <v>#VALUE!</v>
      </c>
      <c r="P31" s="11" t="e">
        <f>COUNTIFS('[13]PCs e Impresoras'!$E$26:$E$29,D31,'[13]PCs e Impresoras'!$F$26:$F$29,"PPO*")+COUNTIFS('[12]PCs e Impresoras'!$E$49:$E$61,D31,'[12]PCs e Impresoras'!$F$49:$F$61,"PPO*")+COUNTIFS('[11]PCs e Impresoras'!$E$95:$E$125,D31,'[11]PCs e Impresoras'!$F$95:$F$125,"PPO*")+COUNTIFS('[10]PCs e Impresoras'!$E$83:$E$104,D31,'[10]PCs e Impresoras'!$F$83:$F$104,"PPO*")+COUNTIFS('[9]PCs e Impresoras'!$E$61:$E$64,D31,'[9]PCs e Impresoras'!$F$61:$F$64,"PPO*")+COUNTIFS('[8]PCs e Impresoras'!$E$194:$E$258,D31,'[8]PCs e Impresoras'!$F$194:$F$258,"PPO*")+COUNTIFS('[7]PCs e Impresoras'!$E$244:$E$313,D31,'[7]PCs e Impresoras'!$F$244:$F$313,"PPO*")+COUNTIFS('[6]PCs e Impresoras'!$E$91:$E$105,D31,'[6]PCs e Impresoras'!$F$91:$F$105,"PPO*")+COUNTIFS('[5]PCs e Impresoras'!$E$126:$E$190,D31,'[5]PCs e Impresoras'!$F$126:$F$190,"PPO*")+COUNTIFS('[4]PCs e Impresoras'!$E$144:$E$175,D31,'[4]PCs e Impresoras'!$F$144:$F$175,"PPO*")+COUNTIFS('[3]PCs e Impresoras'!$E$194:$E$275,D31,'[3]PCs e Impresoras'!$F$194:$F$275,"PPO*")+COUNTIFS('[2]PCs e Impresoras'!$E$76:$E$105,D31,'[2]PCs e Impresoras'!$F$76:$F$105,"PPO*")+COUNTIFS('[1]PCs e Impresoras'!$E$85:$E$113,D31,'[1]PCs e Impresoras'!$F$85:$F$113,"PPO*")</f>
        <v>#VALUE!</v>
      </c>
      <c r="Q31" s="11" t="e">
        <f>COUNTIFS('[13]PCs e Impresoras'!$E$26:$E$29,D31,'[13]PCs e Impresoras'!$F$26:$F$29,"PTJ*")+COUNTIFS('[12]PCs e Impresoras'!$E$49:$E$61,D31,'[12]PCs e Impresoras'!$F$49:$F$61,"PTJ*")+COUNTIFS('[11]PCs e Impresoras'!$E$95:$E$125,D31,'[11]PCs e Impresoras'!$F$95:$F$125,"PTJ*")+COUNTIFS('[10]PCs e Impresoras'!$E$83:$E$104,D31,'[10]PCs e Impresoras'!$F$83:$F$104,"PTJ*")+COUNTIFS('[9]PCs e Impresoras'!$E$61:$E$64,D31,'[9]PCs e Impresoras'!$F$61:$F$64,"PTJ*")+COUNTIFS('[8]PCs e Impresoras'!$E$194:$E$258,D31,'[8]PCs e Impresoras'!$F$194:$F$258,"PTJ*")+COUNTIFS('[7]PCs e Impresoras'!$E$244:$E$313,D31,'[7]PCs e Impresoras'!$F$244:$F$313,"PTJ*")+COUNTIFS('[6]PCs e Impresoras'!$E$91:$E$105,D31,'[6]PCs e Impresoras'!$F$91:$F$105,"PTJ*")+COUNTIFS('[5]PCs e Impresoras'!$E$126:$E$190,D31,'[5]PCs e Impresoras'!$F$126:$F$190,"PTJ*")+COUNTIFS('[4]PCs e Impresoras'!$E$144:$E$175,D31,'[4]PCs e Impresoras'!$F$144:$F$175,"PTJ*")+COUNTIFS('[3]PCs e Impresoras'!$E$194:$E$275,D31,'[3]PCs e Impresoras'!$F$194:$F$275,"PTJ*")+COUNTIFS('[2]PCs e Impresoras'!$E$76:$E$105,D31,'[2]PCs e Impresoras'!$F$76:$F$105,"PTJ*")+COUNTIFS('[1]PCs e Impresoras'!$E$85:$E$113,D31,'[1]PCs e Impresoras'!$F$85:$F$113,"PTJ*")</f>
        <v>#VALUE!</v>
      </c>
      <c r="R31" s="11" t="e">
        <f>COUNTIFS('[13]PCs e Impresoras'!$E$26:$E$29,D31,'[13]PCs e Impresoras'!$F$26:$F$29,"PBO*")+COUNTIFS('[12]PCs e Impresoras'!$E$49:$E$61,D31,'[12]PCs e Impresoras'!$F$49:$F$61,"PBO*")+COUNTIFS('[11]PCs e Impresoras'!$E$95:$E$125,D31,'[11]PCs e Impresoras'!$F$95:$F$125,"PBO*")+COUNTIFS('[10]PCs e Impresoras'!$E$83:$E$104,D31,'[10]PCs e Impresoras'!$F$83:$F$104,"PBO*")+COUNTIFS('[9]PCs e Impresoras'!$E$61:$E$64,D31,'[9]PCs e Impresoras'!$F$61:$F$64,"PBO*")+COUNTIFS('[8]PCs e Impresoras'!$E$194:$E$258,D31,'[8]PCs e Impresoras'!$F$194:$F$258,"PBO*")+COUNTIFS('[7]PCs e Impresoras'!$E$244:$E$313,D31,'[7]PCs e Impresoras'!$F$244:$F$313,"PBO*")+COUNTIFS('[6]PCs e Impresoras'!$E$91:$E$105,D31,'[6]PCs e Impresoras'!$F$91:$F$105,"PBO*")+COUNTIFS('[5]PCs e Impresoras'!$E$126:$E$190,D31,'[5]PCs e Impresoras'!$F$126:$F$190,"PBO*")+COUNTIFS('[4]PCs e Impresoras'!$E$144:$E$175,D31,'[4]PCs e Impresoras'!$F$144:$F$175,"PBO*")+COUNTIFS('[3]PCs e Impresoras'!$E$194:$E$275,D31,'[3]PCs e Impresoras'!$F$194:$F$275,"PBO*")+COUNTIFS('[2]PCs e Impresoras'!$E$76:$E$105,D31,'[2]PCs e Impresoras'!$F$76:$F$105,"PBO*")+COUNTIFS('[1]PCs e Impresoras'!$E$85:$E$113,D31,'[1]PCs e Impresoras'!$F$85:$F$113,"PBO*")</f>
        <v>#VALUE!</v>
      </c>
      <c r="S31" s="11" t="e">
        <f>COUNTIFS('[13]PCs e Impresoras'!$E$26:$E$29,D31,'[13]PCs e Impresoras'!$F$26:$F$29,"PSC*")+COUNTIFS('[12]PCs e Impresoras'!$E$49:$E$61,D31,'[12]PCs e Impresoras'!$F$49:$F$61,"PSC*")+COUNTIFS('[11]PCs e Impresoras'!$E$95:$E$125,D31,'[11]PCs e Impresoras'!$F$95:$F$125,"PSC*")+COUNTIFS('[10]PCs e Impresoras'!$E$83:$E$104,D31,'[10]PCs e Impresoras'!$F$83:$F$104,"PSC*")+COUNTIFS('[9]PCs e Impresoras'!$E$61:$E$64,D31,'[9]PCs e Impresoras'!$F$61:$F$64,"PSC*")+COUNTIFS('[8]PCs e Impresoras'!$E$194:$E$258,D31,'[8]PCs e Impresoras'!$F$194:$F$258,"PSC*")+COUNTIFS('[7]PCs e Impresoras'!$E$244:$E$313,D31,'[7]PCs e Impresoras'!$F$244:$F$313,"PSC*")+COUNTIFS('[6]PCs e Impresoras'!$E$91:$E$105,D31,'[6]PCs e Impresoras'!$F$91:$F$105,"PSC*")+COUNTIFS('[5]PCs e Impresoras'!$E$126:$E$190,D31,'[5]PCs e Impresoras'!$F$126:$F$190,"PSC*")+COUNTIFS('[4]PCs e Impresoras'!$E$144:$E$175,D31,'[4]PCs e Impresoras'!$F$144:$F$175,"PSC*")+COUNTIFS('[3]PCs e Impresoras'!$E$194:$E$275,D31,'[3]PCs e Impresoras'!$F$194:$F$275,"PSC*")+COUNTIFS('[2]PCs e Impresoras'!$E$76:$E$105,D31,'[2]PCs e Impresoras'!$F$76:$F$105,"PSC*")+COUNTIFS('[1]PCs e Impresoras'!$E$85:$E$113,D31,'[1]PCs e Impresoras'!$F$85:$F$113,"PSC*")</f>
        <v>#VALUE!</v>
      </c>
      <c r="T31" s="21" t="e">
        <f t="shared" si="4"/>
        <v>#VALUE!</v>
      </c>
      <c r="U31" s="32" t="e">
        <f t="shared" si="1"/>
        <v>#VALUE!</v>
      </c>
    </row>
    <row r="32" spans="1:21" ht="15.75" x14ac:dyDescent="0.25">
      <c r="B32" s="71" t="s">
        <v>52</v>
      </c>
      <c r="C32" s="71" t="s">
        <v>48</v>
      </c>
      <c r="D32" s="71">
        <v>8600</v>
      </c>
      <c r="E32" s="11" t="e">
        <f>COUNTIFS('[13]PCs e Impresoras'!$E$26:$E$29,D32,'[13]PCs e Impresoras'!$F$26:$F$29,"PCG*")+COUNTIFS('[12]PCs e Impresoras'!$E$49:$E$61,D32,'[12]PCs e Impresoras'!$F$49:$F$61,"PCG*")+COUNTIFS('[11]PCs e Impresoras'!$E$95:$E$125,D32,'[11]PCs e Impresoras'!$F$95:$F$125,"PCG*")+COUNTIFS('[10]PCs e Impresoras'!$E$83:$E$104,D32,'[10]PCs e Impresoras'!$F$83:$F$104,"PCG*")+COUNTIFS('[9]PCs e Impresoras'!$E$61:$E$64,D32,'[9]PCs e Impresoras'!$F$61:$F$64,"PCG*")+COUNTIFS('[8]PCs e Impresoras'!$E$194:$E$258,D32,'[8]PCs e Impresoras'!$F$194:$F$258,"PCG*")+COUNTIFS('[7]PCs e Impresoras'!$E$244:$E$313,D32,'[7]PCs e Impresoras'!$F$244:$F$313,"PCG*")+COUNTIFS('[6]PCs e Impresoras'!$E$91:$E$105,D32,'[6]PCs e Impresoras'!$F$91:$F$105,"PCG*")+COUNTIFS('[5]PCs e Impresoras'!$E$126:$E$190,D32,'[5]PCs e Impresoras'!$F$126:$F$190,"PCG*")+COUNTIFS('[4]PCs e Impresoras'!$E$144:$E$175,D32,'[4]PCs e Impresoras'!$F$144:$F$175,"PCG*")+COUNTIFS('[3]PCs e Impresoras'!$E$194:$E$275,D32,'[3]PCs e Impresoras'!$F$194:$F$275,"PCG*")+COUNTIFS('[2]PCs e Impresoras'!$E$76:$E$105,D32,'[2]PCs e Impresoras'!$F$76:$F$105,"PCG*")+COUNTIFS('[1]PCs e Impresoras'!$E$85:$E$113,D32,'[1]PCs e Impresoras'!$F$85:$F$113,"PCG*")</f>
        <v>#VALUE!</v>
      </c>
      <c r="F32" s="11" t="e">
        <f>COUNTIFS('[13]PCs e Impresoras'!$E$26:$E$29,D32,'[13]PCs e Impresoras'!$F$26:$F$29,"PCS*")+COUNTIFS('[12]PCs e Impresoras'!$E$49:$E$61,D32,'[12]PCs e Impresoras'!$F$49:$F$61,"PCS*")+COUNTIFS('[11]PCs e Impresoras'!$E$95:$E$125,D32,'[11]PCs e Impresoras'!$F$95:$F$125,"PCS*")+COUNTIFS('[10]PCs e Impresoras'!$E$83:$E$104,D32,'[10]PCs e Impresoras'!$F$83:$F$104,"PCS*")+COUNTIFS('[9]PCs e Impresoras'!$E$61:$E$64,D32,'[9]PCs e Impresoras'!$F$61:$F$64,"PCS*")+COUNTIFS('[8]PCs e Impresoras'!$E$194:$E$258,D32,'[8]PCs e Impresoras'!$F$194:$F$258,"PCS*")+COUNTIFS('[7]PCs e Impresoras'!$E$244:$E$313,D32,'[7]PCs e Impresoras'!$F$244:$F$313,"PCS*")+COUNTIFS('[6]PCs e Impresoras'!$E$91:$E$105,D32,'[6]PCs e Impresoras'!$F$91:$F$105,"PCS*")+COUNTIFS('[5]PCs e Impresoras'!$E$126:$E$190,D32,'[5]PCs e Impresoras'!$F$126:$F$190,"PCS*")+COUNTIFS('[4]PCs e Impresoras'!$E$144:$E$175,D32,'[4]PCs e Impresoras'!$F$144:$F$175,"PCS*")+COUNTIFS('[3]PCs e Impresoras'!$E$194:$E$275,D32,'[3]PCs e Impresoras'!$F$194:$F$275,"PCS*")+COUNTIFS('[2]PCs e Impresoras'!$E$76:$E$105,D32,'[2]PCs e Impresoras'!$F$76:$F$105,"PCS*")+COUNTIFS('[1]PCs e Impresoras'!$E$85:$E$113,D32,'[1]PCs e Impresoras'!$F$85:$F$113,"PCS*")</f>
        <v>#VALUE!</v>
      </c>
      <c r="G32" s="11" t="e">
        <f>COUNTIFS('[13]PCs e Impresoras'!$E$26:$E$29,D32,'[13]PCs e Impresoras'!$F$26:$F$29,"PMT*")+COUNTIFS('[12]PCs e Impresoras'!$E$49:$E$61,D32,'[12]PCs e Impresoras'!$F$49:$F$61,"PMT*")+COUNTIFS('[11]PCs e Impresoras'!$E$95:$E$125,D32,'[11]PCs e Impresoras'!$F$95:$F$125,"PMT*")+COUNTIFS('[10]PCs e Impresoras'!$E$83:$E$104,D32,'[10]PCs e Impresoras'!$F$83:$F$104,"PMT*")+COUNTIFS('[9]PCs e Impresoras'!$E$61:$E$64,D32,'[9]PCs e Impresoras'!$F$61:$F$64,"PMT*")+COUNTIFS('[8]PCs e Impresoras'!$E$194:$E$258,D32,'[8]PCs e Impresoras'!$F$194:$F$258,"PMT*")+COUNTIFS('[7]PCs e Impresoras'!$E$244:$E$313,D32,'[7]PCs e Impresoras'!$F$244:$F$313,"PMT*")+COUNTIFS('[6]PCs e Impresoras'!$E$91:$E$105,D32,'[6]PCs e Impresoras'!$F$91:$F$105,"PMT*")+COUNTIFS('[5]PCs e Impresoras'!$E$126:$E$190,D32,'[5]PCs e Impresoras'!$F$126:$F$190,"PMT*")+COUNTIFS('[4]PCs e Impresoras'!$E$144:$E$175,D32,'[4]PCs e Impresoras'!$F$144:$F$175,"PMT*")+COUNTIFS('[3]PCs e Impresoras'!$E$194:$E$275,D32,'[3]PCs e Impresoras'!$F$194:$F$275,"PMT*")+COUNTIFS('[2]PCs e Impresoras'!$E$76:$E$105,D32,'[2]PCs e Impresoras'!$F$76:$F$105,"PMT*")+COUNTIFS('[1]PCs e Impresoras'!$E$85:$E$113,D32,'[1]PCs e Impresoras'!$F$85:$F$113,"PMT*")</f>
        <v>#VALUE!</v>
      </c>
      <c r="H32" s="11" t="e">
        <f>COUNTIFS('[13]PCs e Impresoras'!$E$26:$E$29,D32,'[13]PCs e Impresoras'!$F$26:$F$29,"PCB*")+COUNTIFS('[12]PCs e Impresoras'!$E$49:$E$61,D32,'[12]PCs e Impresoras'!$F$49:$F$61,"PCB*")+COUNTIFS('[11]PCs e Impresoras'!$E$95:$E$125,D32,'[11]PCs e Impresoras'!$F$95:$F$125,"PCB*")+COUNTIFS('[10]PCs e Impresoras'!$E$83:$E$104,D32,'[10]PCs e Impresoras'!$F$83:$F$104,"PCB*")+COUNTIFS('[9]PCs e Impresoras'!$E$61:$E$64,D32,'[9]PCs e Impresoras'!$F$61:$F$64,"PCB*")+COUNTIFS('[8]PCs e Impresoras'!$E$194:$E$258,D32,'[8]PCs e Impresoras'!$F$194:$F$258,"PCB*")+COUNTIFS('[7]PCs e Impresoras'!$E$244:$E$313,D32,'[7]PCs e Impresoras'!$F$244:$F$313,"PCB*")+COUNTIFS('[6]PCs e Impresoras'!$E$91:$E$105,D32,'[6]PCs e Impresoras'!$F$91:$F$105,"PCB*")+COUNTIFS('[5]PCs e Impresoras'!$E$126:$E$190,D32,'[5]PCs e Impresoras'!$F$126:$F$190,"PCB*")+COUNTIFS('[4]PCs e Impresoras'!$E$144:$E$175,D32,'[4]PCs e Impresoras'!$F$144:$F$175,"PCB*")+COUNTIFS('[3]PCs e Impresoras'!$E$194:$E$275,D32,'[3]PCs e Impresoras'!$F$194:$F$275,"PCB*")+COUNTIFS('[2]PCs e Impresoras'!$E$76:$E$105,D32,'[2]PCs e Impresoras'!$F$76:$F$105,"PCB*")+COUNTIFS('[1]PCs e Impresoras'!$E$85:$E$113,D32,'[1]PCs e Impresoras'!$F$85:$F$113,"PCB*")</f>
        <v>#VALUE!</v>
      </c>
      <c r="I32" s="11" t="e">
        <f>COUNTIFS('[13]PCs e Impresoras'!$E$26:$E$29,D32,'[13]PCs e Impresoras'!$F$26:$F$29,"PBA*")+COUNTIFS('[12]PCs e Impresoras'!$E$49:$E$61,D32,'[12]PCs e Impresoras'!$F$49:$F$61,"PBA*")+COUNTIFS('[11]PCs e Impresoras'!$E$95:$E$125,D32,'[11]PCs e Impresoras'!$F$95:$F$125,"PBA*")+COUNTIFS('[10]PCs e Impresoras'!$E$83:$E$104,D32,'[10]PCs e Impresoras'!$F$83:$F$104,"PBA*")+COUNTIFS('[9]PCs e Impresoras'!$E$61:$E$64,D32,'[9]PCs e Impresoras'!$F$61:$F$64,"PBA*")+COUNTIFS('[8]PCs e Impresoras'!$E$194:$E$258,D32,'[8]PCs e Impresoras'!$F$194:$F$258,"PBA*")+COUNTIFS('[7]PCs e Impresoras'!$E$244:$E$313,D32,'[7]PCs e Impresoras'!$F$244:$F$313,"PBA*")+COUNTIFS('[6]PCs e Impresoras'!$E$91:$E$105,D32,'[6]PCs e Impresoras'!$F$91:$F$105,"PBA*")+COUNTIFS('[5]PCs e Impresoras'!$E$126:$E$190,D32,'[5]PCs e Impresoras'!$F$126:$F$190,"PBA*")+COUNTIFS('[4]PCs e Impresoras'!$E$144:$E$175,D32,'[4]PCs e Impresoras'!$F$144:$F$175,"PBA*")+COUNTIFS('[3]PCs e Impresoras'!$E$194:$E$275,D32,'[3]PCs e Impresoras'!$F$194:$F$275,"PBA*")+COUNTIFS('[2]PCs e Impresoras'!$E$76:$E$105,D32,'[2]PCs e Impresoras'!$F$76:$F$105,"PBA*")+COUNTIFS('[1]PCs e Impresoras'!$E$85:$E$113,D32,'[1]PCs e Impresoras'!$F$85:$F$113,"PBA*")</f>
        <v>#VALUE!</v>
      </c>
      <c r="J32" s="11" t="e">
        <f>COUNTIFS('[13]PCs e Impresoras'!$E$26:$E$29,D32,'[13]PCs e Impresoras'!$F$26:$F$29,"PVL*")+COUNTIFS('[12]PCs e Impresoras'!$E$49:$E$61,D32,'[12]PCs e Impresoras'!$F$49:$F$61,"PVL*")+COUNTIFS('[11]PCs e Impresoras'!$E$95:$E$125,D32,'[11]PCs e Impresoras'!$F$95:$F$125,"PVL*")+COUNTIFS('[10]PCs e Impresoras'!$E$83:$E$104,D32,'[10]PCs e Impresoras'!$F$83:$F$104,"PVL*")+COUNTIFS('[9]PCs e Impresoras'!$E$61:$E$64,D32,'[9]PCs e Impresoras'!$F$61:$F$64,"PVL*")+COUNTIFS('[8]PCs e Impresoras'!$E$194:$E$258,D32,'[8]PCs e Impresoras'!$F$194:$F$258,"PVL*")+COUNTIFS('[7]PCs e Impresoras'!$E$244:$E$313,D32,'[7]PCs e Impresoras'!$F$244:$F$313,"PVL*")+COUNTIFS('[6]PCs e Impresoras'!$E$91:$E$105,D32,'[6]PCs e Impresoras'!$F$91:$F$105,"PVL*")+COUNTIFS('[5]PCs e Impresoras'!$E$126:$E$190,D32,'[5]PCs e Impresoras'!$F$126:$F$190,"PVL*")+COUNTIFS('[4]PCs e Impresoras'!$E$144:$E$175,D32,'[4]PCs e Impresoras'!$F$144:$F$175,"PVL*")+COUNTIFS('[3]PCs e Impresoras'!$E$194:$E$275,D32,'[3]PCs e Impresoras'!$F$194:$F$275,"PVL*")+COUNTIFS('[2]PCs e Impresoras'!$E$76:$E$105,D32,'[2]PCs e Impresoras'!$F$76:$F$105,"PVL*")+COUNTIFS('[1]PCs e Impresoras'!$E$85:$E$113,D32,'[1]PCs e Impresoras'!$F$85:$F$113,"PVL*")</f>
        <v>#VALUE!</v>
      </c>
      <c r="K32" s="11" t="e">
        <f>COUNTIFS('[13]PCs e Impresoras'!$E$26:$E$29,D32,'[13]PCs e Impresoras'!$F$26:$F$29,"PBQ*")+COUNTIFS('[12]PCs e Impresoras'!$E$49:$E$61,D32,'[12]PCs e Impresoras'!$F$49:$F$61,"PBQ*")+COUNTIFS('[11]PCs e Impresoras'!$E$95:$E$125,D32,'[11]PCs e Impresoras'!$F$95:$F$125,"PBQ*")+COUNTIFS('[10]PCs e Impresoras'!$E$83:$E$104,D32,'[10]PCs e Impresoras'!$F$83:$F$104,"PBQ*")+COUNTIFS('[9]PCs e Impresoras'!$E$61:$E$64,D32,'[9]PCs e Impresoras'!$F$61:$F$64,"PBQ*")+COUNTIFS('[8]PCs e Impresoras'!$E$194:$E$258,D32,'[8]PCs e Impresoras'!$F$194:$F$258,"PBQ*")+COUNTIFS('[7]PCs e Impresoras'!$E$244:$E$313,D32,'[7]PCs e Impresoras'!$F$244:$F$313,"PBQ*")+COUNTIFS('[6]PCs e Impresoras'!$E$91:$E$105,D32,'[6]PCs e Impresoras'!$F$91:$F$105,"PBQ*")+COUNTIFS('[5]PCs e Impresoras'!$E$126:$E$190,D32,'[5]PCs e Impresoras'!$F$126:$F$190,"PBQ*")+COUNTIFS('[4]PCs e Impresoras'!$E$144:$E$175,D32,'[4]PCs e Impresoras'!$F$144:$F$175,"PBQ*")+COUNTIFS('[3]PCs e Impresoras'!$E$194:$E$275,D32,'[3]PCs e Impresoras'!$F$194:$F$275,"PBQ*")+COUNTIFS('[2]PCs e Impresoras'!$E$76:$E$105,D32,'[2]PCs e Impresoras'!$F$76:$F$105,"PBQ*")+COUNTIFS('[1]PCs e Impresoras'!$E$85:$E$113,D32,'[1]PCs e Impresoras'!$F$85:$F$113,"PBQ*")</f>
        <v>#VALUE!</v>
      </c>
      <c r="L32" s="11" t="e">
        <f>COUNTIFS('[13]PCs e Impresoras'!$E$26:$E$29,D32,'[13]PCs e Impresoras'!$F$26:$F$29,"PMB*")+COUNTIFS('[12]PCs e Impresoras'!$E$49:$E$61,D32,'[12]PCs e Impresoras'!$F$49:$F$61,"PMB*")+COUNTIFS('[11]PCs e Impresoras'!$E$95:$E$125,D32,'[11]PCs e Impresoras'!$F$95:$F$125,"PMB*")+COUNTIFS('[10]PCs e Impresoras'!$E$83:$E$104,D32,'[10]PCs e Impresoras'!$F$83:$F$104,"PMB*")+COUNTIFS('[9]PCs e Impresoras'!$E$61:$E$64,D32,'[9]PCs e Impresoras'!$F$61:$F$64,"PMB*")+COUNTIFS('[8]PCs e Impresoras'!$E$194:$E$258,D32,'[8]PCs e Impresoras'!$F$194:$F$258,"PMB*")+COUNTIFS('[7]PCs e Impresoras'!$E$244:$E$313,D32,'[7]PCs e Impresoras'!$F$244:$F$313,"PMB*")+COUNTIFS('[6]PCs e Impresoras'!$E$91:$E$105,D32,'[6]PCs e Impresoras'!$F$91:$F$105,"PMB*")+COUNTIFS('[5]PCs e Impresoras'!$E$126:$E$190,D32,'[5]PCs e Impresoras'!$F$126:$F$190,"PMB*")+COUNTIFS('[4]PCs e Impresoras'!$E$144:$E$175,D32,'[4]PCs e Impresoras'!$F$144:$F$175,"PMB*")+COUNTIFS('[3]PCs e Impresoras'!$E$194:$E$275,D32,'[3]PCs e Impresoras'!$F$194:$F$275,"PMB*")+COUNTIFS('[2]PCs e Impresoras'!$E$76:$E$105,D32,'[2]PCs e Impresoras'!$F$76:$F$105,"PMB*")+COUNTIFS('[1]PCs e Impresoras'!$E$85:$E$113,D32,'[1]PCs e Impresoras'!$F$85:$F$113,"PMB*")</f>
        <v>#VALUE!</v>
      </c>
      <c r="M32" s="11" t="e">
        <f>COUNTIFS('[13]PCs e Impresoras'!$E$26:$E$29,D32,'[13]PCs e Impresoras'!$F$26:$F$29,"PBJ*")+COUNTIFS('[12]PCs e Impresoras'!$E$49:$E$61,D32,'[12]PCs e Impresoras'!$F$49:$F$61,"PBJ*")+COUNTIFS('[11]PCs e Impresoras'!$E$95:$E$125,D32,'[11]PCs e Impresoras'!$F$95:$F$125,"PBJ*")+COUNTIFS('[10]PCs e Impresoras'!$E$83:$E$104,D32,'[10]PCs e Impresoras'!$F$83:$F$104,"PBJ*")+COUNTIFS('[9]PCs e Impresoras'!$E$61:$E$64,D32,'[9]PCs e Impresoras'!$F$61:$F$64,"PBJ*")+COUNTIFS('[8]PCs e Impresoras'!$E$194:$E$258,D32,'[8]PCs e Impresoras'!$F$194:$F$258,"PBJ*")+COUNTIFS('[7]PCs e Impresoras'!$E$244:$E$313,D32,'[7]PCs e Impresoras'!$F$244:$F$313,"PBJ*")+COUNTIFS('[6]PCs e Impresoras'!$E$91:$E$105,D32,'[6]PCs e Impresoras'!$F$91:$F$105,"PBJ*")+COUNTIFS('[5]PCs e Impresoras'!$E$126:$E$190,D32,'[5]PCs e Impresoras'!$F$126:$F$190,"PBJ*")+COUNTIFS('[4]PCs e Impresoras'!$E$144:$E$175,D32,'[4]PCs e Impresoras'!$F$144:$F$175,"PBJ*")+COUNTIFS('[3]PCs e Impresoras'!$E$194:$E$275,D32,'[3]PCs e Impresoras'!$F$194:$F$275,"PBJ*")+COUNTIFS('[2]PCs e Impresoras'!$E$76:$E$105,D32,'[2]PCs e Impresoras'!$F$76:$F$105,"PBJ*")+COUNTIFS('[1]PCs e Impresoras'!$E$85:$E$113,D32,'[1]PCs e Impresoras'!$F$85:$F$113,"PBJ*")</f>
        <v>#VALUE!</v>
      </c>
      <c r="N32" s="11" t="e">
        <f>COUNTIFS('[13]PCs e Impresoras'!$E$26:$E$29,D32,'[13]PCs e Impresoras'!$F$26:$F$29,"PCL*")+COUNTIFS('[12]PCs e Impresoras'!$E$49:$E$61,D32,'[12]PCs e Impresoras'!$F$49:$F$61,"PCL*")+COUNTIFS('[11]PCs e Impresoras'!$E$95:$E$125,D32,'[11]PCs e Impresoras'!$F$95:$F$125,"PCL*")+COUNTIFS('[10]PCs e Impresoras'!$E$83:$E$104,D32,'[10]PCs e Impresoras'!$F$83:$F$104,"PCL*")+COUNTIFS('[9]PCs e Impresoras'!$E$61:$E$64,D32,'[9]PCs e Impresoras'!$F$61:$F$64,"PCL*")+COUNTIFS('[8]PCs e Impresoras'!$E$194:$E$258,D32,'[8]PCs e Impresoras'!$F$194:$F$258,"PCL*")+COUNTIFS('[7]PCs e Impresoras'!$E$244:$E$313,D32,'[7]PCs e Impresoras'!$F$244:$F$313,"PCL*")+COUNTIFS('[6]PCs e Impresoras'!$E$91:$E$105,D32,'[6]PCs e Impresoras'!$F$91:$F$105,"PCL*")+COUNTIFS('[5]PCs e Impresoras'!$E$126:$E$190,D32,'[5]PCs e Impresoras'!$F$126:$F$190,"PCL*")+COUNTIFS('[4]PCs e Impresoras'!$E$144:$E$175,D32,'[4]PCs e Impresoras'!$F$144:$F$175,"PCL*")+COUNTIFS('[3]PCs e Impresoras'!$E$194:$E$275,D32,'[3]PCs e Impresoras'!$F$194:$F$275,"PCL*")+COUNTIFS('[2]PCs e Impresoras'!$E$76:$E$105,D32,'[2]PCs e Impresoras'!$F$76:$F$105,"PCL*")+COUNTIFS('[1]PCs e Impresoras'!$E$85:$E$113,D32,'[1]PCs e Impresoras'!$F$85:$F$113,"PCL*")</f>
        <v>#VALUE!</v>
      </c>
      <c r="O32" s="11" t="e">
        <f>COUNTIFS('[13]PCs e Impresoras'!$E$26:$E$29,D32,'[13]PCs e Impresoras'!$F$26:$F$29,"PQB*")+COUNTIFS('[12]PCs e Impresoras'!$E$49:$E$61,D32,'[12]PCs e Impresoras'!$F$49:$F$61,"PQB*")+COUNTIFS('[11]PCs e Impresoras'!$E$95:$E$125,D32,'[11]PCs e Impresoras'!$F$95:$F$125,"PQB*")+COUNTIFS('[10]PCs e Impresoras'!$E$83:$E$104,D32,'[10]PCs e Impresoras'!$F$83:$F$104,"PQB*")+COUNTIFS('[9]PCs e Impresoras'!$E$61:$E$64,D32,'[9]PCs e Impresoras'!$F$61:$F$64,"PQB*")+COUNTIFS('[8]PCs e Impresoras'!$E$194:$E$258,D32,'[8]PCs e Impresoras'!$F$194:$F$258,"PQB*")+COUNTIFS('[7]PCs e Impresoras'!$E$244:$E$313,D32,'[7]PCs e Impresoras'!$F$244:$F$313,"PQB*")+COUNTIFS('[6]PCs e Impresoras'!$E$91:$E$105,D32,'[6]PCs e Impresoras'!$F$91:$F$105,"PQB*")+COUNTIFS('[5]PCs e Impresoras'!$E$126:$E$190,D32,'[5]PCs e Impresoras'!$F$126:$F$190,"PQB*")+COUNTIFS('[4]PCs e Impresoras'!$E$144:$E$175,D32,'[4]PCs e Impresoras'!$F$144:$F$175,"PQB*")+COUNTIFS('[3]PCs e Impresoras'!$E$194:$E$275,D32,'[3]PCs e Impresoras'!$F$194:$F$275,"PQB*")+COUNTIFS('[2]PCs e Impresoras'!$E$76:$E$105,D32,'[2]PCs e Impresoras'!$F$76:$F$105,"PQB*")+COUNTIFS('[1]PCs e Impresoras'!$E$85:$E$113,D32,'[1]PCs e Impresoras'!$F$85:$F$113,"PQB*")</f>
        <v>#VALUE!</v>
      </c>
      <c r="P32" s="11" t="e">
        <f>COUNTIFS('[13]PCs e Impresoras'!$E$26:$E$29,D32,'[13]PCs e Impresoras'!$F$26:$F$29,"PPO*")+COUNTIFS('[12]PCs e Impresoras'!$E$49:$E$61,D32,'[12]PCs e Impresoras'!$F$49:$F$61,"PPO*")+COUNTIFS('[11]PCs e Impresoras'!$E$95:$E$125,D32,'[11]PCs e Impresoras'!$F$95:$F$125,"PPO*")+COUNTIFS('[10]PCs e Impresoras'!$E$83:$E$104,D32,'[10]PCs e Impresoras'!$F$83:$F$104,"PPO*")+COUNTIFS('[9]PCs e Impresoras'!$E$61:$E$64,D32,'[9]PCs e Impresoras'!$F$61:$F$64,"PPO*")+COUNTIFS('[8]PCs e Impresoras'!$E$194:$E$258,D32,'[8]PCs e Impresoras'!$F$194:$F$258,"PPO*")+COUNTIFS('[7]PCs e Impresoras'!$E$244:$E$313,D32,'[7]PCs e Impresoras'!$F$244:$F$313,"PPO*")+COUNTIFS('[6]PCs e Impresoras'!$E$91:$E$105,D32,'[6]PCs e Impresoras'!$F$91:$F$105,"PPO*")+COUNTIFS('[5]PCs e Impresoras'!$E$126:$E$190,D32,'[5]PCs e Impresoras'!$F$126:$F$190,"PPO*")+COUNTIFS('[4]PCs e Impresoras'!$E$144:$E$175,D32,'[4]PCs e Impresoras'!$F$144:$F$175,"PPO*")+COUNTIFS('[3]PCs e Impresoras'!$E$194:$E$275,D32,'[3]PCs e Impresoras'!$F$194:$F$275,"PPO*")+COUNTIFS('[2]PCs e Impresoras'!$E$76:$E$105,D32,'[2]PCs e Impresoras'!$F$76:$F$105,"PPO*")+COUNTIFS('[1]PCs e Impresoras'!$E$85:$E$113,D32,'[1]PCs e Impresoras'!$F$85:$F$113,"PPO*")</f>
        <v>#VALUE!</v>
      </c>
      <c r="Q32" s="11" t="e">
        <f>COUNTIFS('[13]PCs e Impresoras'!$E$26:$E$29,D32,'[13]PCs e Impresoras'!$F$26:$F$29,"PTJ*")+COUNTIFS('[12]PCs e Impresoras'!$E$49:$E$61,D32,'[12]PCs e Impresoras'!$F$49:$F$61,"PTJ*")+COUNTIFS('[11]PCs e Impresoras'!$E$95:$E$125,D32,'[11]PCs e Impresoras'!$F$95:$F$125,"PTJ*")+COUNTIFS('[10]PCs e Impresoras'!$E$83:$E$104,D32,'[10]PCs e Impresoras'!$F$83:$F$104,"PTJ*")+COUNTIFS('[9]PCs e Impresoras'!$E$61:$E$64,D32,'[9]PCs e Impresoras'!$F$61:$F$64,"PTJ*")+COUNTIFS('[8]PCs e Impresoras'!$E$194:$E$258,D32,'[8]PCs e Impresoras'!$F$194:$F$258,"PTJ*")+COUNTIFS('[7]PCs e Impresoras'!$E$244:$E$313,D32,'[7]PCs e Impresoras'!$F$244:$F$313,"PTJ*")+COUNTIFS('[6]PCs e Impresoras'!$E$91:$E$105,D32,'[6]PCs e Impresoras'!$F$91:$F$105,"PTJ*")+COUNTIFS('[5]PCs e Impresoras'!$E$126:$E$190,D32,'[5]PCs e Impresoras'!$F$126:$F$190,"PTJ*")+COUNTIFS('[4]PCs e Impresoras'!$E$144:$E$175,D32,'[4]PCs e Impresoras'!$F$144:$F$175,"PTJ*")+COUNTIFS('[3]PCs e Impresoras'!$E$194:$E$275,D32,'[3]PCs e Impresoras'!$F$194:$F$275,"PTJ*")+COUNTIFS('[2]PCs e Impresoras'!$E$76:$E$105,D32,'[2]PCs e Impresoras'!$F$76:$F$105,"PTJ*")+COUNTIFS('[1]PCs e Impresoras'!$E$85:$E$113,D32,'[1]PCs e Impresoras'!$F$85:$F$113,"PTJ*")</f>
        <v>#VALUE!</v>
      </c>
      <c r="R32" s="11" t="e">
        <f>COUNTIFS('[13]PCs e Impresoras'!$E$26:$E$29,D32,'[13]PCs e Impresoras'!$F$26:$F$29,"PBO*")+COUNTIFS('[12]PCs e Impresoras'!$E$49:$E$61,D32,'[12]PCs e Impresoras'!$F$49:$F$61,"PBO*")+COUNTIFS('[11]PCs e Impresoras'!$E$95:$E$125,D32,'[11]PCs e Impresoras'!$F$95:$F$125,"PBO*")+COUNTIFS('[10]PCs e Impresoras'!$E$83:$E$104,D32,'[10]PCs e Impresoras'!$F$83:$F$104,"PBO*")+COUNTIFS('[9]PCs e Impresoras'!$E$61:$E$64,D32,'[9]PCs e Impresoras'!$F$61:$F$64,"PBO*")+COUNTIFS('[8]PCs e Impresoras'!$E$194:$E$258,D32,'[8]PCs e Impresoras'!$F$194:$F$258,"PBO*")+COUNTIFS('[7]PCs e Impresoras'!$E$244:$E$313,D32,'[7]PCs e Impresoras'!$F$244:$F$313,"PBO*")+COUNTIFS('[6]PCs e Impresoras'!$E$91:$E$105,D32,'[6]PCs e Impresoras'!$F$91:$F$105,"PBO*")+COUNTIFS('[5]PCs e Impresoras'!$E$126:$E$190,D32,'[5]PCs e Impresoras'!$F$126:$F$190,"PBO*")+COUNTIFS('[4]PCs e Impresoras'!$E$144:$E$175,D32,'[4]PCs e Impresoras'!$F$144:$F$175,"PBO*")+COUNTIFS('[3]PCs e Impresoras'!$E$194:$E$275,D32,'[3]PCs e Impresoras'!$F$194:$F$275,"PBO*")+COUNTIFS('[2]PCs e Impresoras'!$E$76:$E$105,D32,'[2]PCs e Impresoras'!$F$76:$F$105,"PBO*")+COUNTIFS('[1]PCs e Impresoras'!$E$85:$E$113,D32,'[1]PCs e Impresoras'!$F$85:$F$113,"PBO*")</f>
        <v>#VALUE!</v>
      </c>
      <c r="S32" s="11" t="e">
        <f>COUNTIFS('[13]PCs e Impresoras'!$E$26:$E$29,D32,'[13]PCs e Impresoras'!$F$26:$F$29,"PSC*")+COUNTIFS('[12]PCs e Impresoras'!$E$49:$E$61,D32,'[12]PCs e Impresoras'!$F$49:$F$61,"PSC*")+COUNTIFS('[11]PCs e Impresoras'!$E$95:$E$125,D32,'[11]PCs e Impresoras'!$F$95:$F$125,"PSC*")+COUNTIFS('[10]PCs e Impresoras'!$E$83:$E$104,D32,'[10]PCs e Impresoras'!$F$83:$F$104,"PSC*")+COUNTIFS('[9]PCs e Impresoras'!$E$61:$E$64,D32,'[9]PCs e Impresoras'!$F$61:$F$64,"PSC*")+COUNTIFS('[8]PCs e Impresoras'!$E$194:$E$258,D32,'[8]PCs e Impresoras'!$F$194:$F$258,"PSC*")+COUNTIFS('[7]PCs e Impresoras'!$E$244:$E$313,D32,'[7]PCs e Impresoras'!$F$244:$F$313,"PSC*")+COUNTIFS('[6]PCs e Impresoras'!$E$91:$E$105,D32,'[6]PCs e Impresoras'!$F$91:$F$105,"PSC*")+COUNTIFS('[5]PCs e Impresoras'!$E$126:$E$190,D32,'[5]PCs e Impresoras'!$F$126:$F$190,"PSC*")+COUNTIFS('[4]PCs e Impresoras'!$E$144:$E$175,D32,'[4]PCs e Impresoras'!$F$144:$F$175,"PSC*")+COUNTIFS('[3]PCs e Impresoras'!$E$194:$E$275,D32,'[3]PCs e Impresoras'!$F$194:$F$275,"PSC*")+COUNTIFS('[2]PCs e Impresoras'!$E$76:$E$105,D32,'[2]PCs e Impresoras'!$F$76:$F$105,"PSC*")+COUNTIFS('[1]PCs e Impresoras'!$E$85:$E$113,D32,'[1]PCs e Impresoras'!$F$85:$F$113,"PSC*")</f>
        <v>#VALUE!</v>
      </c>
      <c r="T32" s="21" t="e">
        <f t="shared" si="4"/>
        <v>#VALUE!</v>
      </c>
      <c r="U32" s="32" t="e">
        <f t="shared" si="1"/>
        <v>#VALUE!</v>
      </c>
    </row>
    <row r="33" spans="1:21" ht="15.75" x14ac:dyDescent="0.25">
      <c r="B33" s="71" t="s">
        <v>52</v>
      </c>
      <c r="C33" s="71" t="s">
        <v>48</v>
      </c>
      <c r="D33" s="71" t="s">
        <v>80</v>
      </c>
      <c r="E33" s="11" t="e">
        <f>COUNTIFS('[13]PCs e Impresoras'!$E$26:$E$29,D33,'[13]PCs e Impresoras'!$F$26:$F$29,"PCG*")+COUNTIFS('[12]PCs e Impresoras'!$E$49:$E$61,D33,'[12]PCs e Impresoras'!$F$49:$F$61,"PCG*")+COUNTIFS('[11]PCs e Impresoras'!$E$95:$E$125,D33,'[11]PCs e Impresoras'!$F$95:$F$125,"PCG*")+COUNTIFS('[10]PCs e Impresoras'!$E$83:$E$104,D33,'[10]PCs e Impresoras'!$F$83:$F$104,"PCG*")+COUNTIFS('[9]PCs e Impresoras'!$E$61:$E$64,D33,'[9]PCs e Impresoras'!$F$61:$F$64,"PCG*")+COUNTIFS('[8]PCs e Impresoras'!$E$194:$E$258,D33,'[8]PCs e Impresoras'!$F$194:$F$258,"PCG*")+COUNTIFS('[7]PCs e Impresoras'!$E$244:$E$313,D33,'[7]PCs e Impresoras'!$F$244:$F$313,"PCG*")+COUNTIFS('[6]PCs e Impresoras'!$E$91:$E$105,D33,'[6]PCs e Impresoras'!$F$91:$F$105,"PCG*")+COUNTIFS('[5]PCs e Impresoras'!$E$126:$E$190,D33,'[5]PCs e Impresoras'!$F$126:$F$190,"PCG*")+COUNTIFS('[4]PCs e Impresoras'!$E$144:$E$175,D33,'[4]PCs e Impresoras'!$F$144:$F$175,"PCG*")+COUNTIFS('[3]PCs e Impresoras'!$E$194:$E$275,D33,'[3]PCs e Impresoras'!$F$194:$F$275,"PCG*")+COUNTIFS('[2]PCs e Impresoras'!$E$76:$E$105,D33,'[2]PCs e Impresoras'!$F$76:$F$105,"PCG*")+COUNTIFS('[1]PCs e Impresoras'!$E$85:$E$113,D33,'[1]PCs e Impresoras'!$F$85:$F$113,"PCG*")</f>
        <v>#VALUE!</v>
      </c>
      <c r="F33" s="11" t="e">
        <f>COUNTIFS('[13]PCs e Impresoras'!$E$26:$E$29,D33,'[13]PCs e Impresoras'!$F$26:$F$29,"PCS*")+COUNTIFS('[12]PCs e Impresoras'!$E$49:$E$61,D33,'[12]PCs e Impresoras'!$F$49:$F$61,"PCS*")+COUNTIFS('[11]PCs e Impresoras'!$E$95:$E$125,D33,'[11]PCs e Impresoras'!$F$95:$F$125,"PCS*")+COUNTIFS('[10]PCs e Impresoras'!$E$83:$E$104,D33,'[10]PCs e Impresoras'!$F$83:$F$104,"PCS*")+COUNTIFS('[9]PCs e Impresoras'!$E$61:$E$64,D33,'[9]PCs e Impresoras'!$F$61:$F$64,"PCS*")+COUNTIFS('[8]PCs e Impresoras'!$E$194:$E$258,D33,'[8]PCs e Impresoras'!$F$194:$F$258,"PCS*")+COUNTIFS('[7]PCs e Impresoras'!$E$244:$E$313,D33,'[7]PCs e Impresoras'!$F$244:$F$313,"PCS*")+COUNTIFS('[6]PCs e Impresoras'!$E$91:$E$105,D33,'[6]PCs e Impresoras'!$F$91:$F$105,"PCS*")+COUNTIFS('[5]PCs e Impresoras'!$E$126:$E$190,D33,'[5]PCs e Impresoras'!$F$126:$F$190,"PCS*")+COUNTIFS('[4]PCs e Impresoras'!$E$144:$E$175,D33,'[4]PCs e Impresoras'!$F$144:$F$175,"PCS*")+COUNTIFS('[3]PCs e Impresoras'!$E$194:$E$275,D33,'[3]PCs e Impresoras'!$F$194:$F$275,"PCS*")+COUNTIFS('[2]PCs e Impresoras'!$E$76:$E$105,D33,'[2]PCs e Impresoras'!$F$76:$F$105,"PCS*")+COUNTIFS('[1]PCs e Impresoras'!$E$85:$E$113,D33,'[1]PCs e Impresoras'!$F$85:$F$113,"PCS*")</f>
        <v>#VALUE!</v>
      </c>
      <c r="G33" s="11" t="e">
        <f>COUNTIFS('[13]PCs e Impresoras'!$E$26:$E$29,D33,'[13]PCs e Impresoras'!$F$26:$F$29,"PMT*")+COUNTIFS('[12]PCs e Impresoras'!$E$49:$E$61,D33,'[12]PCs e Impresoras'!$F$49:$F$61,"PMT*")+COUNTIFS('[11]PCs e Impresoras'!$E$95:$E$125,D33,'[11]PCs e Impresoras'!$F$95:$F$125,"PMT*")+COUNTIFS('[10]PCs e Impresoras'!$E$83:$E$104,D33,'[10]PCs e Impresoras'!$F$83:$F$104,"PMT*")+COUNTIFS('[9]PCs e Impresoras'!$E$61:$E$64,D33,'[9]PCs e Impresoras'!$F$61:$F$64,"PMT*")+COUNTIFS('[8]PCs e Impresoras'!$E$194:$E$258,D33,'[8]PCs e Impresoras'!$F$194:$F$258,"PMT*")+COUNTIFS('[7]PCs e Impresoras'!$E$244:$E$313,D33,'[7]PCs e Impresoras'!$F$244:$F$313,"PMT*")+COUNTIFS('[6]PCs e Impresoras'!$E$91:$E$105,D33,'[6]PCs e Impresoras'!$F$91:$F$105,"PMT*")+COUNTIFS('[5]PCs e Impresoras'!$E$126:$E$190,D33,'[5]PCs e Impresoras'!$F$126:$F$190,"PMT*")+COUNTIFS('[4]PCs e Impresoras'!$E$144:$E$175,D33,'[4]PCs e Impresoras'!$F$144:$F$175,"PMT*")+COUNTIFS('[3]PCs e Impresoras'!$E$194:$E$275,D33,'[3]PCs e Impresoras'!$F$194:$F$275,"PMT*")+COUNTIFS('[2]PCs e Impresoras'!$E$76:$E$105,D33,'[2]PCs e Impresoras'!$F$76:$F$105,"PMT*")+COUNTIFS('[1]PCs e Impresoras'!$E$85:$E$113,D33,'[1]PCs e Impresoras'!$F$85:$F$113,"PMT*")</f>
        <v>#VALUE!</v>
      </c>
      <c r="H33" s="11" t="e">
        <f>COUNTIFS('[13]PCs e Impresoras'!$E$26:$E$29,D33,'[13]PCs e Impresoras'!$F$26:$F$29,"PCB*")+COUNTIFS('[12]PCs e Impresoras'!$E$49:$E$61,D33,'[12]PCs e Impresoras'!$F$49:$F$61,"PCB*")+COUNTIFS('[11]PCs e Impresoras'!$E$95:$E$125,D33,'[11]PCs e Impresoras'!$F$95:$F$125,"PCB*")+COUNTIFS('[10]PCs e Impresoras'!$E$83:$E$104,D33,'[10]PCs e Impresoras'!$F$83:$F$104,"PCB*")+COUNTIFS('[9]PCs e Impresoras'!$E$61:$E$64,D33,'[9]PCs e Impresoras'!$F$61:$F$64,"PCB*")+COUNTIFS('[8]PCs e Impresoras'!$E$194:$E$258,D33,'[8]PCs e Impresoras'!$F$194:$F$258,"PCB*")+COUNTIFS('[7]PCs e Impresoras'!$E$244:$E$313,D33,'[7]PCs e Impresoras'!$F$244:$F$313,"PCB*")+COUNTIFS('[6]PCs e Impresoras'!$E$91:$E$105,D33,'[6]PCs e Impresoras'!$F$91:$F$105,"PCB*")+COUNTIFS('[5]PCs e Impresoras'!$E$126:$E$190,D33,'[5]PCs e Impresoras'!$F$126:$F$190,"PCB*")+COUNTIFS('[4]PCs e Impresoras'!$E$144:$E$175,D33,'[4]PCs e Impresoras'!$F$144:$F$175,"PCB*")+COUNTIFS('[3]PCs e Impresoras'!$E$194:$E$275,D33,'[3]PCs e Impresoras'!$F$194:$F$275,"PCB*")+COUNTIFS('[2]PCs e Impresoras'!$E$76:$E$105,D33,'[2]PCs e Impresoras'!$F$76:$F$105,"PCB*")+COUNTIFS('[1]PCs e Impresoras'!$E$85:$E$113,D33,'[1]PCs e Impresoras'!$F$85:$F$113,"PCB*")</f>
        <v>#VALUE!</v>
      </c>
      <c r="I33" s="11" t="e">
        <f>COUNTIFS('[13]PCs e Impresoras'!$E$26:$E$29,D33,'[13]PCs e Impresoras'!$F$26:$F$29,"PBA*")+COUNTIFS('[12]PCs e Impresoras'!$E$49:$E$61,D33,'[12]PCs e Impresoras'!$F$49:$F$61,"PBA*")+COUNTIFS('[11]PCs e Impresoras'!$E$95:$E$125,D33,'[11]PCs e Impresoras'!$F$95:$F$125,"PBA*")+COUNTIFS('[10]PCs e Impresoras'!$E$83:$E$104,D33,'[10]PCs e Impresoras'!$F$83:$F$104,"PBA*")+COUNTIFS('[9]PCs e Impresoras'!$E$61:$E$64,D33,'[9]PCs e Impresoras'!$F$61:$F$64,"PBA*")+COUNTIFS('[8]PCs e Impresoras'!$E$194:$E$258,D33,'[8]PCs e Impresoras'!$F$194:$F$258,"PBA*")+COUNTIFS('[7]PCs e Impresoras'!$E$244:$E$313,D33,'[7]PCs e Impresoras'!$F$244:$F$313,"PBA*")+COUNTIFS('[6]PCs e Impresoras'!$E$91:$E$105,D33,'[6]PCs e Impresoras'!$F$91:$F$105,"PBA*")+COUNTIFS('[5]PCs e Impresoras'!$E$126:$E$190,D33,'[5]PCs e Impresoras'!$F$126:$F$190,"PBA*")+COUNTIFS('[4]PCs e Impresoras'!$E$144:$E$175,D33,'[4]PCs e Impresoras'!$F$144:$F$175,"PBA*")+COUNTIFS('[3]PCs e Impresoras'!$E$194:$E$275,D33,'[3]PCs e Impresoras'!$F$194:$F$275,"PBA*")+COUNTIFS('[2]PCs e Impresoras'!$E$76:$E$105,D33,'[2]PCs e Impresoras'!$F$76:$F$105,"PBA*")+COUNTIFS('[1]PCs e Impresoras'!$E$85:$E$113,D33,'[1]PCs e Impresoras'!$F$85:$F$113,"PBA*")</f>
        <v>#VALUE!</v>
      </c>
      <c r="J33" s="11" t="e">
        <f>COUNTIFS('[13]PCs e Impresoras'!$E$26:$E$29,D33,'[13]PCs e Impresoras'!$F$26:$F$29,"PVL*")+COUNTIFS('[12]PCs e Impresoras'!$E$49:$E$61,D33,'[12]PCs e Impresoras'!$F$49:$F$61,"PVL*")+COUNTIFS('[11]PCs e Impresoras'!$E$95:$E$125,D33,'[11]PCs e Impresoras'!$F$95:$F$125,"PVL*")+COUNTIFS('[10]PCs e Impresoras'!$E$83:$E$104,D33,'[10]PCs e Impresoras'!$F$83:$F$104,"PVL*")+COUNTIFS('[9]PCs e Impresoras'!$E$61:$E$64,D33,'[9]PCs e Impresoras'!$F$61:$F$64,"PVL*")+COUNTIFS('[8]PCs e Impresoras'!$E$194:$E$258,D33,'[8]PCs e Impresoras'!$F$194:$F$258,"PVL*")+COUNTIFS('[7]PCs e Impresoras'!$E$244:$E$313,D33,'[7]PCs e Impresoras'!$F$244:$F$313,"PVL*")+COUNTIFS('[6]PCs e Impresoras'!$E$91:$E$105,D33,'[6]PCs e Impresoras'!$F$91:$F$105,"PVL*")+COUNTIFS('[5]PCs e Impresoras'!$E$126:$E$190,D33,'[5]PCs e Impresoras'!$F$126:$F$190,"PVL*")+COUNTIFS('[4]PCs e Impresoras'!$E$144:$E$175,D33,'[4]PCs e Impresoras'!$F$144:$F$175,"PVL*")+COUNTIFS('[3]PCs e Impresoras'!$E$194:$E$275,D33,'[3]PCs e Impresoras'!$F$194:$F$275,"PVL*")+COUNTIFS('[2]PCs e Impresoras'!$E$76:$E$105,D33,'[2]PCs e Impresoras'!$F$76:$F$105,"PVL*")+COUNTIFS('[1]PCs e Impresoras'!$E$85:$E$113,D33,'[1]PCs e Impresoras'!$F$85:$F$113,"PVL*")</f>
        <v>#VALUE!</v>
      </c>
      <c r="K33" s="11" t="e">
        <f>COUNTIFS('[13]PCs e Impresoras'!$E$26:$E$29,D33,'[13]PCs e Impresoras'!$F$26:$F$29,"PBQ*")+COUNTIFS('[12]PCs e Impresoras'!$E$49:$E$61,D33,'[12]PCs e Impresoras'!$F$49:$F$61,"PBQ*")+COUNTIFS('[11]PCs e Impresoras'!$E$95:$E$125,D33,'[11]PCs e Impresoras'!$F$95:$F$125,"PBQ*")+COUNTIFS('[10]PCs e Impresoras'!$E$83:$E$104,D33,'[10]PCs e Impresoras'!$F$83:$F$104,"PBQ*")+COUNTIFS('[9]PCs e Impresoras'!$E$61:$E$64,D33,'[9]PCs e Impresoras'!$F$61:$F$64,"PBQ*")+COUNTIFS('[8]PCs e Impresoras'!$E$194:$E$258,D33,'[8]PCs e Impresoras'!$F$194:$F$258,"PBQ*")+COUNTIFS('[7]PCs e Impresoras'!$E$244:$E$313,D33,'[7]PCs e Impresoras'!$F$244:$F$313,"PBQ*")+COUNTIFS('[6]PCs e Impresoras'!$E$91:$E$105,D33,'[6]PCs e Impresoras'!$F$91:$F$105,"PBQ*")+COUNTIFS('[5]PCs e Impresoras'!$E$126:$E$190,D33,'[5]PCs e Impresoras'!$F$126:$F$190,"PBQ*")+COUNTIFS('[4]PCs e Impresoras'!$E$144:$E$175,D33,'[4]PCs e Impresoras'!$F$144:$F$175,"PBQ*")+COUNTIFS('[3]PCs e Impresoras'!$E$194:$E$275,D33,'[3]PCs e Impresoras'!$F$194:$F$275,"PBQ*")+COUNTIFS('[2]PCs e Impresoras'!$E$76:$E$105,D33,'[2]PCs e Impresoras'!$F$76:$F$105,"PBQ*")+COUNTIFS('[1]PCs e Impresoras'!$E$85:$E$113,D33,'[1]PCs e Impresoras'!$F$85:$F$113,"PBQ*")</f>
        <v>#VALUE!</v>
      </c>
      <c r="L33" s="11" t="e">
        <f>COUNTIFS('[13]PCs e Impresoras'!$E$26:$E$29,D33,'[13]PCs e Impresoras'!$F$26:$F$29,"PMB*")+COUNTIFS('[12]PCs e Impresoras'!$E$49:$E$61,D33,'[12]PCs e Impresoras'!$F$49:$F$61,"PMB*")+COUNTIFS('[11]PCs e Impresoras'!$E$95:$E$125,D33,'[11]PCs e Impresoras'!$F$95:$F$125,"PMB*")+COUNTIFS('[10]PCs e Impresoras'!$E$83:$E$104,D33,'[10]PCs e Impresoras'!$F$83:$F$104,"PMB*")+COUNTIFS('[9]PCs e Impresoras'!$E$61:$E$64,D33,'[9]PCs e Impresoras'!$F$61:$F$64,"PMB*")+COUNTIFS('[8]PCs e Impresoras'!$E$194:$E$258,D33,'[8]PCs e Impresoras'!$F$194:$F$258,"PMB*")+COUNTIFS('[7]PCs e Impresoras'!$E$244:$E$313,D33,'[7]PCs e Impresoras'!$F$244:$F$313,"PMB*")+COUNTIFS('[6]PCs e Impresoras'!$E$91:$E$105,D33,'[6]PCs e Impresoras'!$F$91:$F$105,"PMB*")+COUNTIFS('[5]PCs e Impresoras'!$E$126:$E$190,D33,'[5]PCs e Impresoras'!$F$126:$F$190,"PMB*")+COUNTIFS('[4]PCs e Impresoras'!$E$144:$E$175,D33,'[4]PCs e Impresoras'!$F$144:$F$175,"PMB*")+COUNTIFS('[3]PCs e Impresoras'!$E$194:$E$275,D33,'[3]PCs e Impresoras'!$F$194:$F$275,"PMB*")+COUNTIFS('[2]PCs e Impresoras'!$E$76:$E$105,D33,'[2]PCs e Impresoras'!$F$76:$F$105,"PMB*")+COUNTIFS('[1]PCs e Impresoras'!$E$85:$E$113,D33,'[1]PCs e Impresoras'!$F$85:$F$113,"PMB*")</f>
        <v>#VALUE!</v>
      </c>
      <c r="M33" s="11" t="e">
        <f>COUNTIFS('[13]PCs e Impresoras'!$E$26:$E$29,D33,'[13]PCs e Impresoras'!$F$26:$F$29,"PBJ*")+COUNTIFS('[12]PCs e Impresoras'!$E$49:$E$61,D33,'[12]PCs e Impresoras'!$F$49:$F$61,"PBJ*")+COUNTIFS('[11]PCs e Impresoras'!$E$95:$E$125,D33,'[11]PCs e Impresoras'!$F$95:$F$125,"PBJ*")+COUNTIFS('[10]PCs e Impresoras'!$E$83:$E$104,D33,'[10]PCs e Impresoras'!$F$83:$F$104,"PBJ*")+COUNTIFS('[9]PCs e Impresoras'!$E$61:$E$64,D33,'[9]PCs e Impresoras'!$F$61:$F$64,"PBJ*")+COUNTIFS('[8]PCs e Impresoras'!$E$194:$E$258,D33,'[8]PCs e Impresoras'!$F$194:$F$258,"PBJ*")+COUNTIFS('[7]PCs e Impresoras'!$E$244:$E$313,D33,'[7]PCs e Impresoras'!$F$244:$F$313,"PBJ*")+COUNTIFS('[6]PCs e Impresoras'!$E$91:$E$105,D33,'[6]PCs e Impresoras'!$F$91:$F$105,"PBJ*")+COUNTIFS('[5]PCs e Impresoras'!$E$126:$E$190,D33,'[5]PCs e Impresoras'!$F$126:$F$190,"PBJ*")+COUNTIFS('[4]PCs e Impresoras'!$E$144:$E$175,D33,'[4]PCs e Impresoras'!$F$144:$F$175,"PBJ*")+COUNTIFS('[3]PCs e Impresoras'!$E$194:$E$275,D33,'[3]PCs e Impresoras'!$F$194:$F$275,"PBJ*")+COUNTIFS('[2]PCs e Impresoras'!$E$76:$E$105,D33,'[2]PCs e Impresoras'!$F$76:$F$105,"PBJ*")+COUNTIFS('[1]PCs e Impresoras'!$E$85:$E$113,D33,'[1]PCs e Impresoras'!$F$85:$F$113,"PBJ*")</f>
        <v>#VALUE!</v>
      </c>
      <c r="N33" s="11" t="e">
        <f>COUNTIFS('[13]PCs e Impresoras'!$E$26:$E$29,D33,'[13]PCs e Impresoras'!$F$26:$F$29,"PCL*")+COUNTIFS('[12]PCs e Impresoras'!$E$49:$E$61,D33,'[12]PCs e Impresoras'!$F$49:$F$61,"PCL*")+COUNTIFS('[11]PCs e Impresoras'!$E$95:$E$125,D33,'[11]PCs e Impresoras'!$F$95:$F$125,"PCL*")+COUNTIFS('[10]PCs e Impresoras'!$E$83:$E$104,D33,'[10]PCs e Impresoras'!$F$83:$F$104,"PCL*")+COUNTIFS('[9]PCs e Impresoras'!$E$61:$E$64,D33,'[9]PCs e Impresoras'!$F$61:$F$64,"PCL*")+COUNTIFS('[8]PCs e Impresoras'!$E$194:$E$258,D33,'[8]PCs e Impresoras'!$F$194:$F$258,"PCL*")+COUNTIFS('[7]PCs e Impresoras'!$E$244:$E$313,D33,'[7]PCs e Impresoras'!$F$244:$F$313,"PCL*")+COUNTIFS('[6]PCs e Impresoras'!$E$91:$E$105,D33,'[6]PCs e Impresoras'!$F$91:$F$105,"PCL*")+COUNTIFS('[5]PCs e Impresoras'!$E$126:$E$190,D33,'[5]PCs e Impresoras'!$F$126:$F$190,"PCL*")+COUNTIFS('[4]PCs e Impresoras'!$E$144:$E$175,D33,'[4]PCs e Impresoras'!$F$144:$F$175,"PCL*")+COUNTIFS('[3]PCs e Impresoras'!$E$194:$E$275,D33,'[3]PCs e Impresoras'!$F$194:$F$275,"PCL*")+COUNTIFS('[2]PCs e Impresoras'!$E$76:$E$105,D33,'[2]PCs e Impresoras'!$F$76:$F$105,"PCL*")+COUNTIFS('[1]PCs e Impresoras'!$E$85:$E$113,D33,'[1]PCs e Impresoras'!$F$85:$F$113,"PCL*")</f>
        <v>#VALUE!</v>
      </c>
      <c r="O33" s="11" t="e">
        <f>COUNTIFS('[13]PCs e Impresoras'!$E$26:$E$29,D33,'[13]PCs e Impresoras'!$F$26:$F$29,"PQB*")+COUNTIFS('[12]PCs e Impresoras'!$E$49:$E$61,D33,'[12]PCs e Impresoras'!$F$49:$F$61,"PQB*")+COUNTIFS('[11]PCs e Impresoras'!$E$95:$E$125,D33,'[11]PCs e Impresoras'!$F$95:$F$125,"PQB*")+COUNTIFS('[10]PCs e Impresoras'!$E$83:$E$104,D33,'[10]PCs e Impresoras'!$F$83:$F$104,"PQB*")+COUNTIFS('[9]PCs e Impresoras'!$E$61:$E$64,D33,'[9]PCs e Impresoras'!$F$61:$F$64,"PQB*")+COUNTIFS('[8]PCs e Impresoras'!$E$194:$E$258,D33,'[8]PCs e Impresoras'!$F$194:$F$258,"PQB*")+COUNTIFS('[7]PCs e Impresoras'!$E$244:$E$313,D33,'[7]PCs e Impresoras'!$F$244:$F$313,"PQB*")+COUNTIFS('[6]PCs e Impresoras'!$E$91:$E$105,D33,'[6]PCs e Impresoras'!$F$91:$F$105,"PQB*")+COUNTIFS('[5]PCs e Impresoras'!$E$126:$E$190,D33,'[5]PCs e Impresoras'!$F$126:$F$190,"PQB*")+COUNTIFS('[4]PCs e Impresoras'!$E$144:$E$175,D33,'[4]PCs e Impresoras'!$F$144:$F$175,"PQB*")+COUNTIFS('[3]PCs e Impresoras'!$E$194:$E$275,D33,'[3]PCs e Impresoras'!$F$194:$F$275,"PQB*")+COUNTIFS('[2]PCs e Impresoras'!$E$76:$E$105,D33,'[2]PCs e Impresoras'!$F$76:$F$105,"PQB*")+COUNTIFS('[1]PCs e Impresoras'!$E$85:$E$113,D33,'[1]PCs e Impresoras'!$F$85:$F$113,"PQB*")</f>
        <v>#VALUE!</v>
      </c>
      <c r="P33" s="11" t="e">
        <f>COUNTIFS('[13]PCs e Impresoras'!$E$26:$E$29,D33,'[13]PCs e Impresoras'!$F$26:$F$29,"PPO*")+COUNTIFS('[12]PCs e Impresoras'!$E$49:$E$61,D33,'[12]PCs e Impresoras'!$F$49:$F$61,"PPO*")+COUNTIFS('[11]PCs e Impresoras'!$E$95:$E$125,D33,'[11]PCs e Impresoras'!$F$95:$F$125,"PPO*")+COUNTIFS('[10]PCs e Impresoras'!$E$83:$E$104,D33,'[10]PCs e Impresoras'!$F$83:$F$104,"PPO*")+COUNTIFS('[9]PCs e Impresoras'!$E$61:$E$64,D33,'[9]PCs e Impresoras'!$F$61:$F$64,"PPO*")+COUNTIFS('[8]PCs e Impresoras'!$E$194:$E$258,D33,'[8]PCs e Impresoras'!$F$194:$F$258,"PPO*")+COUNTIFS('[7]PCs e Impresoras'!$E$244:$E$313,D33,'[7]PCs e Impresoras'!$F$244:$F$313,"PPO*")+COUNTIFS('[6]PCs e Impresoras'!$E$91:$E$105,D33,'[6]PCs e Impresoras'!$F$91:$F$105,"PPO*")+COUNTIFS('[5]PCs e Impresoras'!$E$126:$E$190,D33,'[5]PCs e Impresoras'!$F$126:$F$190,"PPO*")+COUNTIFS('[4]PCs e Impresoras'!$E$144:$E$175,D33,'[4]PCs e Impresoras'!$F$144:$F$175,"PPO*")+COUNTIFS('[3]PCs e Impresoras'!$E$194:$E$275,D33,'[3]PCs e Impresoras'!$F$194:$F$275,"PPO*")+COUNTIFS('[2]PCs e Impresoras'!$E$76:$E$105,D33,'[2]PCs e Impresoras'!$F$76:$F$105,"PPO*")+COUNTIFS('[1]PCs e Impresoras'!$E$85:$E$113,D33,'[1]PCs e Impresoras'!$F$85:$F$113,"PPO*")</f>
        <v>#VALUE!</v>
      </c>
      <c r="Q33" s="11" t="e">
        <f>COUNTIFS('[13]PCs e Impresoras'!$E$26:$E$29,D33,'[13]PCs e Impresoras'!$F$26:$F$29,"PTJ*")+COUNTIFS('[12]PCs e Impresoras'!$E$49:$E$61,D33,'[12]PCs e Impresoras'!$F$49:$F$61,"PTJ*")+COUNTIFS('[11]PCs e Impresoras'!$E$95:$E$125,D33,'[11]PCs e Impresoras'!$F$95:$F$125,"PTJ*")+COUNTIFS('[10]PCs e Impresoras'!$E$83:$E$104,D33,'[10]PCs e Impresoras'!$F$83:$F$104,"PTJ*")+COUNTIFS('[9]PCs e Impresoras'!$E$61:$E$64,D33,'[9]PCs e Impresoras'!$F$61:$F$64,"PTJ*")+COUNTIFS('[8]PCs e Impresoras'!$E$194:$E$258,D33,'[8]PCs e Impresoras'!$F$194:$F$258,"PTJ*")+COUNTIFS('[7]PCs e Impresoras'!$E$244:$E$313,D33,'[7]PCs e Impresoras'!$F$244:$F$313,"PTJ*")+COUNTIFS('[6]PCs e Impresoras'!$E$91:$E$105,D33,'[6]PCs e Impresoras'!$F$91:$F$105,"PTJ*")+COUNTIFS('[5]PCs e Impresoras'!$E$126:$E$190,D33,'[5]PCs e Impresoras'!$F$126:$F$190,"PTJ*")+COUNTIFS('[4]PCs e Impresoras'!$E$144:$E$175,D33,'[4]PCs e Impresoras'!$F$144:$F$175,"PTJ*")+COUNTIFS('[3]PCs e Impresoras'!$E$194:$E$275,D33,'[3]PCs e Impresoras'!$F$194:$F$275,"PTJ*")+COUNTIFS('[2]PCs e Impresoras'!$E$76:$E$105,D33,'[2]PCs e Impresoras'!$F$76:$F$105,"PTJ*")+COUNTIFS('[1]PCs e Impresoras'!$E$85:$E$113,D33,'[1]PCs e Impresoras'!$F$85:$F$113,"PTJ*")</f>
        <v>#VALUE!</v>
      </c>
      <c r="R33" s="11" t="e">
        <f>COUNTIFS('[13]PCs e Impresoras'!$E$26:$E$29,D33,'[13]PCs e Impresoras'!$F$26:$F$29,"PBO*")+COUNTIFS('[12]PCs e Impresoras'!$E$49:$E$61,D33,'[12]PCs e Impresoras'!$F$49:$F$61,"PBO*")+COUNTIFS('[11]PCs e Impresoras'!$E$95:$E$125,D33,'[11]PCs e Impresoras'!$F$95:$F$125,"PBO*")+COUNTIFS('[10]PCs e Impresoras'!$E$83:$E$104,D33,'[10]PCs e Impresoras'!$F$83:$F$104,"PBO*")+COUNTIFS('[9]PCs e Impresoras'!$E$61:$E$64,D33,'[9]PCs e Impresoras'!$F$61:$F$64,"PBO*")+COUNTIFS('[8]PCs e Impresoras'!$E$194:$E$258,D33,'[8]PCs e Impresoras'!$F$194:$F$258,"PBO*")+COUNTIFS('[7]PCs e Impresoras'!$E$244:$E$313,D33,'[7]PCs e Impresoras'!$F$244:$F$313,"PBO*")+COUNTIFS('[6]PCs e Impresoras'!$E$91:$E$105,D33,'[6]PCs e Impresoras'!$F$91:$F$105,"PBO*")+COUNTIFS('[5]PCs e Impresoras'!$E$126:$E$190,D33,'[5]PCs e Impresoras'!$F$126:$F$190,"PBO*")+COUNTIFS('[4]PCs e Impresoras'!$E$144:$E$175,D33,'[4]PCs e Impresoras'!$F$144:$F$175,"PBO*")+COUNTIFS('[3]PCs e Impresoras'!$E$194:$E$275,D33,'[3]PCs e Impresoras'!$F$194:$F$275,"PBO*")+COUNTIFS('[2]PCs e Impresoras'!$E$76:$E$105,D33,'[2]PCs e Impresoras'!$F$76:$F$105,"PBO*")+COUNTIFS('[1]PCs e Impresoras'!$E$85:$E$113,D33,'[1]PCs e Impresoras'!$F$85:$F$113,"PBO*")</f>
        <v>#VALUE!</v>
      </c>
      <c r="S33" s="11" t="e">
        <f>COUNTIFS('[13]PCs e Impresoras'!$E$26:$E$29,D33,'[13]PCs e Impresoras'!$F$26:$F$29,"PSC*")+COUNTIFS('[12]PCs e Impresoras'!$E$49:$E$61,D33,'[12]PCs e Impresoras'!$F$49:$F$61,"PSC*")+COUNTIFS('[11]PCs e Impresoras'!$E$95:$E$125,D33,'[11]PCs e Impresoras'!$F$95:$F$125,"PSC*")+COUNTIFS('[10]PCs e Impresoras'!$E$83:$E$104,D33,'[10]PCs e Impresoras'!$F$83:$F$104,"PSC*")+COUNTIFS('[9]PCs e Impresoras'!$E$61:$E$64,D33,'[9]PCs e Impresoras'!$F$61:$F$64,"PSC*")+COUNTIFS('[8]PCs e Impresoras'!$E$194:$E$258,D33,'[8]PCs e Impresoras'!$F$194:$F$258,"PSC*")+COUNTIFS('[7]PCs e Impresoras'!$E$244:$E$313,D33,'[7]PCs e Impresoras'!$F$244:$F$313,"PSC*")+COUNTIFS('[6]PCs e Impresoras'!$E$91:$E$105,D33,'[6]PCs e Impresoras'!$F$91:$F$105,"PSC*")+COUNTIFS('[5]PCs e Impresoras'!$E$126:$E$190,D33,'[5]PCs e Impresoras'!$F$126:$F$190,"PSC*")+COUNTIFS('[4]PCs e Impresoras'!$E$144:$E$175,D33,'[4]PCs e Impresoras'!$F$144:$F$175,"PSC*")+COUNTIFS('[3]PCs e Impresoras'!$E$194:$E$275,D33,'[3]PCs e Impresoras'!$F$194:$F$275,"PSC*")+COUNTIFS('[2]PCs e Impresoras'!$E$76:$E$105,D33,'[2]PCs e Impresoras'!$F$76:$F$105,"PSC*")+COUNTIFS('[1]PCs e Impresoras'!$E$85:$E$113,D33,'[1]PCs e Impresoras'!$F$85:$F$113,"PSC*")</f>
        <v>#VALUE!</v>
      </c>
      <c r="T33" s="21" t="e">
        <f t="shared" si="4"/>
        <v>#VALUE!</v>
      </c>
      <c r="U33" s="32" t="e">
        <f t="shared" si="1"/>
        <v>#VALUE!</v>
      </c>
    </row>
    <row r="34" spans="1:21" ht="15.75" x14ac:dyDescent="0.25">
      <c r="B34" s="71" t="s">
        <v>52</v>
      </c>
      <c r="C34" s="71" t="s">
        <v>48</v>
      </c>
      <c r="D34" s="71" t="s">
        <v>114</v>
      </c>
      <c r="E34" s="11" t="e">
        <f>COUNTIFS('[13]PCs e Impresoras'!$E$26:$E$29,D34,'[13]PCs e Impresoras'!$F$26:$F$29,"PCG*")+COUNTIFS('[12]PCs e Impresoras'!$E$49:$E$61,D34,'[12]PCs e Impresoras'!$F$49:$F$61,"PCG*")+COUNTIFS('[11]PCs e Impresoras'!$E$95:$E$125,D34,'[11]PCs e Impresoras'!$F$95:$F$125,"PCG*")+COUNTIFS('[10]PCs e Impresoras'!$E$83:$E$104,D34,'[10]PCs e Impresoras'!$F$83:$F$104,"PCG*")+COUNTIFS('[9]PCs e Impresoras'!$E$61:$E$64,D34,'[9]PCs e Impresoras'!$F$61:$F$64,"PCG*")+COUNTIFS('[8]PCs e Impresoras'!$E$194:$E$258,D34,'[8]PCs e Impresoras'!$F$194:$F$258,"PCG*")+COUNTIFS('[7]PCs e Impresoras'!$E$244:$E$313,D34,'[7]PCs e Impresoras'!$F$244:$F$313,"PCG*")+COUNTIFS('[6]PCs e Impresoras'!$E$91:$E$105,D34,'[6]PCs e Impresoras'!$F$91:$F$105,"PCG*")+COUNTIFS('[5]PCs e Impresoras'!$E$126:$E$190,D34,'[5]PCs e Impresoras'!$F$126:$F$190,"PCG*")+COUNTIFS('[4]PCs e Impresoras'!$E$144:$E$175,D34,'[4]PCs e Impresoras'!$F$144:$F$175,"PCG*")+COUNTIFS('[3]PCs e Impresoras'!$E$194:$E$275,D34,'[3]PCs e Impresoras'!$F$194:$F$275,"PCG*")+COUNTIFS('[2]PCs e Impresoras'!$E$76:$E$105,D34,'[2]PCs e Impresoras'!$F$76:$F$105,"PCG*")+COUNTIFS('[1]PCs e Impresoras'!$E$85:$E$113,D34,'[1]PCs e Impresoras'!$F$85:$F$113,"PCG*")</f>
        <v>#VALUE!</v>
      </c>
      <c r="F34" s="11" t="e">
        <f>COUNTIFS('[13]PCs e Impresoras'!$E$26:$E$29,D34,'[13]PCs e Impresoras'!$F$26:$F$29,"PCS*")+COUNTIFS('[12]PCs e Impresoras'!$E$49:$E$61,D34,'[12]PCs e Impresoras'!$F$49:$F$61,"PCS*")+COUNTIFS('[11]PCs e Impresoras'!$E$95:$E$125,D34,'[11]PCs e Impresoras'!$F$95:$F$125,"PCS*")+COUNTIFS('[10]PCs e Impresoras'!$E$83:$E$104,D34,'[10]PCs e Impresoras'!$F$83:$F$104,"PCS*")+COUNTIFS('[9]PCs e Impresoras'!$E$61:$E$64,D34,'[9]PCs e Impresoras'!$F$61:$F$64,"PCS*")+COUNTIFS('[8]PCs e Impresoras'!$E$194:$E$258,D34,'[8]PCs e Impresoras'!$F$194:$F$258,"PCS*")+COUNTIFS('[7]PCs e Impresoras'!$E$244:$E$313,D34,'[7]PCs e Impresoras'!$F$244:$F$313,"PCS*")+COUNTIFS('[6]PCs e Impresoras'!$E$91:$E$105,D34,'[6]PCs e Impresoras'!$F$91:$F$105,"PCS*")+COUNTIFS('[5]PCs e Impresoras'!$E$126:$E$190,D34,'[5]PCs e Impresoras'!$F$126:$F$190,"PCS*")+COUNTIFS('[4]PCs e Impresoras'!$E$144:$E$175,D34,'[4]PCs e Impresoras'!$F$144:$F$175,"PCS*")+COUNTIFS('[3]PCs e Impresoras'!$E$194:$E$275,D34,'[3]PCs e Impresoras'!$F$194:$F$275,"PCS*")+COUNTIFS('[2]PCs e Impresoras'!$E$76:$E$105,D34,'[2]PCs e Impresoras'!$F$76:$F$105,"PCS*")+COUNTIFS('[1]PCs e Impresoras'!$E$85:$E$113,D34,'[1]PCs e Impresoras'!$F$85:$F$113,"PCS*")</f>
        <v>#VALUE!</v>
      </c>
      <c r="G34" s="11" t="e">
        <f>COUNTIFS('[13]PCs e Impresoras'!$E$26:$E$29,D34,'[13]PCs e Impresoras'!$F$26:$F$29,"PMT*")+COUNTIFS('[12]PCs e Impresoras'!$E$49:$E$61,D34,'[12]PCs e Impresoras'!$F$49:$F$61,"PMT*")+COUNTIFS('[11]PCs e Impresoras'!$E$95:$E$125,D34,'[11]PCs e Impresoras'!$F$95:$F$125,"PMT*")+COUNTIFS('[10]PCs e Impresoras'!$E$83:$E$104,D34,'[10]PCs e Impresoras'!$F$83:$F$104,"PMT*")+COUNTIFS('[9]PCs e Impresoras'!$E$61:$E$64,D34,'[9]PCs e Impresoras'!$F$61:$F$64,"PMT*")+COUNTIFS('[8]PCs e Impresoras'!$E$194:$E$258,D34,'[8]PCs e Impresoras'!$F$194:$F$258,"PMT*")+COUNTIFS('[7]PCs e Impresoras'!$E$244:$E$313,D34,'[7]PCs e Impresoras'!$F$244:$F$313,"PMT*")+COUNTIFS('[6]PCs e Impresoras'!$E$91:$E$105,D34,'[6]PCs e Impresoras'!$F$91:$F$105,"PMT*")+COUNTIFS('[5]PCs e Impresoras'!$E$126:$E$190,D34,'[5]PCs e Impresoras'!$F$126:$F$190,"PMT*")+COUNTIFS('[4]PCs e Impresoras'!$E$144:$E$175,D34,'[4]PCs e Impresoras'!$F$144:$F$175,"PMT*")+COUNTIFS('[3]PCs e Impresoras'!$E$194:$E$275,D34,'[3]PCs e Impresoras'!$F$194:$F$275,"PMT*")+COUNTIFS('[2]PCs e Impresoras'!$E$76:$E$105,D34,'[2]PCs e Impresoras'!$F$76:$F$105,"PMT*")+COUNTIFS('[1]PCs e Impresoras'!$E$85:$E$113,D34,'[1]PCs e Impresoras'!$F$85:$F$113,"PMT*")</f>
        <v>#VALUE!</v>
      </c>
      <c r="H34" s="11" t="e">
        <f>COUNTIFS('[13]PCs e Impresoras'!$E$26:$E$29,D34,'[13]PCs e Impresoras'!$F$26:$F$29,"PCB*")+COUNTIFS('[12]PCs e Impresoras'!$E$49:$E$61,D34,'[12]PCs e Impresoras'!$F$49:$F$61,"PCB*")+COUNTIFS('[11]PCs e Impresoras'!$E$95:$E$125,D34,'[11]PCs e Impresoras'!$F$95:$F$125,"PCB*")+COUNTIFS('[10]PCs e Impresoras'!$E$83:$E$104,D34,'[10]PCs e Impresoras'!$F$83:$F$104,"PCB*")+COUNTIFS('[9]PCs e Impresoras'!$E$61:$E$64,D34,'[9]PCs e Impresoras'!$F$61:$F$64,"PCB*")+COUNTIFS('[8]PCs e Impresoras'!$E$194:$E$258,D34,'[8]PCs e Impresoras'!$F$194:$F$258,"PCB*")+COUNTIFS('[7]PCs e Impresoras'!$E$244:$E$313,D34,'[7]PCs e Impresoras'!$F$244:$F$313,"PCB*")+COUNTIFS('[6]PCs e Impresoras'!$E$91:$E$105,D34,'[6]PCs e Impresoras'!$F$91:$F$105,"PCB*")+COUNTIFS('[5]PCs e Impresoras'!$E$126:$E$190,D34,'[5]PCs e Impresoras'!$F$126:$F$190,"PCB*")+COUNTIFS('[4]PCs e Impresoras'!$E$144:$E$175,D34,'[4]PCs e Impresoras'!$F$144:$F$175,"PCB*")+COUNTIFS('[3]PCs e Impresoras'!$E$194:$E$275,D34,'[3]PCs e Impresoras'!$F$194:$F$275,"PCB*")+COUNTIFS('[2]PCs e Impresoras'!$E$76:$E$105,D34,'[2]PCs e Impresoras'!$F$76:$F$105,"PCB*")+COUNTIFS('[1]PCs e Impresoras'!$E$85:$E$113,D34,'[1]PCs e Impresoras'!$F$85:$F$113,"PCB*")</f>
        <v>#VALUE!</v>
      </c>
      <c r="I34" s="11" t="e">
        <f>COUNTIFS('[13]PCs e Impresoras'!$E$26:$E$29,D34,'[13]PCs e Impresoras'!$F$26:$F$29,"PBA*")+COUNTIFS('[12]PCs e Impresoras'!$E$49:$E$61,D34,'[12]PCs e Impresoras'!$F$49:$F$61,"PBA*")+COUNTIFS('[11]PCs e Impresoras'!$E$95:$E$125,D34,'[11]PCs e Impresoras'!$F$95:$F$125,"PBA*")+COUNTIFS('[10]PCs e Impresoras'!$E$83:$E$104,D34,'[10]PCs e Impresoras'!$F$83:$F$104,"PBA*")+COUNTIFS('[9]PCs e Impresoras'!$E$61:$E$64,D34,'[9]PCs e Impresoras'!$F$61:$F$64,"PBA*")+COUNTIFS('[8]PCs e Impresoras'!$E$194:$E$258,D34,'[8]PCs e Impresoras'!$F$194:$F$258,"PBA*")+COUNTIFS('[7]PCs e Impresoras'!$E$244:$E$313,D34,'[7]PCs e Impresoras'!$F$244:$F$313,"PBA*")+COUNTIFS('[6]PCs e Impresoras'!$E$91:$E$105,D34,'[6]PCs e Impresoras'!$F$91:$F$105,"PBA*")+COUNTIFS('[5]PCs e Impresoras'!$E$126:$E$190,D34,'[5]PCs e Impresoras'!$F$126:$F$190,"PBA*")+COUNTIFS('[4]PCs e Impresoras'!$E$144:$E$175,D34,'[4]PCs e Impresoras'!$F$144:$F$175,"PBA*")+COUNTIFS('[3]PCs e Impresoras'!$E$194:$E$275,D34,'[3]PCs e Impresoras'!$F$194:$F$275,"PBA*")+COUNTIFS('[2]PCs e Impresoras'!$E$76:$E$105,D34,'[2]PCs e Impresoras'!$F$76:$F$105,"PBA*")+COUNTIFS('[1]PCs e Impresoras'!$E$85:$E$113,D34,'[1]PCs e Impresoras'!$F$85:$F$113,"PBA*")</f>
        <v>#VALUE!</v>
      </c>
      <c r="J34" s="11" t="e">
        <f>COUNTIFS('[13]PCs e Impresoras'!$E$26:$E$29,D34,'[13]PCs e Impresoras'!$F$26:$F$29,"PVL*")+COUNTIFS('[12]PCs e Impresoras'!$E$49:$E$61,D34,'[12]PCs e Impresoras'!$F$49:$F$61,"PVL*")+COUNTIFS('[11]PCs e Impresoras'!$E$95:$E$125,D34,'[11]PCs e Impresoras'!$F$95:$F$125,"PVL*")+COUNTIFS('[10]PCs e Impresoras'!$E$83:$E$104,D34,'[10]PCs e Impresoras'!$F$83:$F$104,"PVL*")+COUNTIFS('[9]PCs e Impresoras'!$E$61:$E$64,D34,'[9]PCs e Impresoras'!$F$61:$F$64,"PVL*")+COUNTIFS('[8]PCs e Impresoras'!$E$194:$E$258,D34,'[8]PCs e Impresoras'!$F$194:$F$258,"PVL*")+COUNTIFS('[7]PCs e Impresoras'!$E$244:$E$313,D34,'[7]PCs e Impresoras'!$F$244:$F$313,"PVL*")+COUNTIFS('[6]PCs e Impresoras'!$E$91:$E$105,D34,'[6]PCs e Impresoras'!$F$91:$F$105,"PVL*")+COUNTIFS('[5]PCs e Impresoras'!$E$126:$E$190,D34,'[5]PCs e Impresoras'!$F$126:$F$190,"PVL*")+COUNTIFS('[4]PCs e Impresoras'!$E$144:$E$175,D34,'[4]PCs e Impresoras'!$F$144:$F$175,"PVL*")+COUNTIFS('[3]PCs e Impresoras'!$E$194:$E$275,D34,'[3]PCs e Impresoras'!$F$194:$F$275,"PVL*")+COUNTIFS('[2]PCs e Impresoras'!$E$76:$E$105,D34,'[2]PCs e Impresoras'!$F$76:$F$105,"PVL*")+COUNTIFS('[1]PCs e Impresoras'!$E$85:$E$113,D34,'[1]PCs e Impresoras'!$F$85:$F$113,"PVL*")</f>
        <v>#VALUE!</v>
      </c>
      <c r="K34" s="11" t="e">
        <f>COUNTIFS('[13]PCs e Impresoras'!$E$26:$E$29,D34,'[13]PCs e Impresoras'!$F$26:$F$29,"PBQ*")+COUNTIFS('[12]PCs e Impresoras'!$E$49:$E$61,D34,'[12]PCs e Impresoras'!$F$49:$F$61,"PBQ*")+COUNTIFS('[11]PCs e Impresoras'!$E$95:$E$125,D34,'[11]PCs e Impresoras'!$F$95:$F$125,"PBQ*")+COUNTIFS('[10]PCs e Impresoras'!$E$83:$E$104,D34,'[10]PCs e Impresoras'!$F$83:$F$104,"PBQ*")+COUNTIFS('[9]PCs e Impresoras'!$E$61:$E$64,D34,'[9]PCs e Impresoras'!$F$61:$F$64,"PBQ*")+COUNTIFS('[8]PCs e Impresoras'!$E$194:$E$258,D34,'[8]PCs e Impresoras'!$F$194:$F$258,"PBQ*")+COUNTIFS('[7]PCs e Impresoras'!$E$244:$E$313,D34,'[7]PCs e Impresoras'!$F$244:$F$313,"PBQ*")+COUNTIFS('[6]PCs e Impresoras'!$E$91:$E$105,D34,'[6]PCs e Impresoras'!$F$91:$F$105,"PBQ*")+COUNTIFS('[5]PCs e Impresoras'!$E$126:$E$190,D34,'[5]PCs e Impresoras'!$F$126:$F$190,"PBQ*")+COUNTIFS('[4]PCs e Impresoras'!$E$144:$E$175,D34,'[4]PCs e Impresoras'!$F$144:$F$175,"PBQ*")+COUNTIFS('[3]PCs e Impresoras'!$E$194:$E$275,D34,'[3]PCs e Impresoras'!$F$194:$F$275,"PBQ*")+COUNTIFS('[2]PCs e Impresoras'!$E$76:$E$105,D34,'[2]PCs e Impresoras'!$F$76:$F$105,"PBQ*")+COUNTIFS('[1]PCs e Impresoras'!$E$85:$E$113,D34,'[1]PCs e Impresoras'!$F$85:$F$113,"PBQ*")</f>
        <v>#VALUE!</v>
      </c>
      <c r="L34" s="11" t="e">
        <f>COUNTIFS('[13]PCs e Impresoras'!$E$26:$E$29,D34,'[13]PCs e Impresoras'!$F$26:$F$29,"PMB*")+COUNTIFS('[12]PCs e Impresoras'!$E$49:$E$61,D34,'[12]PCs e Impresoras'!$F$49:$F$61,"PMB*")+COUNTIFS('[11]PCs e Impresoras'!$E$95:$E$125,D34,'[11]PCs e Impresoras'!$F$95:$F$125,"PMB*")+COUNTIFS('[10]PCs e Impresoras'!$E$83:$E$104,D34,'[10]PCs e Impresoras'!$F$83:$F$104,"PMB*")+COUNTIFS('[9]PCs e Impresoras'!$E$61:$E$64,D34,'[9]PCs e Impresoras'!$F$61:$F$64,"PMB*")+COUNTIFS('[8]PCs e Impresoras'!$E$194:$E$258,D34,'[8]PCs e Impresoras'!$F$194:$F$258,"PMB*")+COUNTIFS('[7]PCs e Impresoras'!$E$244:$E$313,D34,'[7]PCs e Impresoras'!$F$244:$F$313,"PMB*")+COUNTIFS('[6]PCs e Impresoras'!$E$91:$E$105,D34,'[6]PCs e Impresoras'!$F$91:$F$105,"PMB*")+COUNTIFS('[5]PCs e Impresoras'!$E$126:$E$190,D34,'[5]PCs e Impresoras'!$F$126:$F$190,"PMB*")+COUNTIFS('[4]PCs e Impresoras'!$E$144:$E$175,D34,'[4]PCs e Impresoras'!$F$144:$F$175,"PMB*")+COUNTIFS('[3]PCs e Impresoras'!$E$194:$E$275,D34,'[3]PCs e Impresoras'!$F$194:$F$275,"PMB*")+COUNTIFS('[2]PCs e Impresoras'!$E$76:$E$105,D34,'[2]PCs e Impresoras'!$F$76:$F$105,"PMB*")+COUNTIFS('[1]PCs e Impresoras'!$E$85:$E$113,D34,'[1]PCs e Impresoras'!$F$85:$F$113,"PMB*")</f>
        <v>#VALUE!</v>
      </c>
      <c r="M34" s="11" t="e">
        <f>COUNTIFS('[13]PCs e Impresoras'!$E$26:$E$29,D34,'[13]PCs e Impresoras'!$F$26:$F$29,"PBJ*")+COUNTIFS('[12]PCs e Impresoras'!$E$49:$E$61,D34,'[12]PCs e Impresoras'!$F$49:$F$61,"PBJ*")+COUNTIFS('[11]PCs e Impresoras'!$E$95:$E$125,D34,'[11]PCs e Impresoras'!$F$95:$F$125,"PBJ*")+COUNTIFS('[10]PCs e Impresoras'!$E$83:$E$104,D34,'[10]PCs e Impresoras'!$F$83:$F$104,"PBJ*")+COUNTIFS('[9]PCs e Impresoras'!$E$61:$E$64,D34,'[9]PCs e Impresoras'!$F$61:$F$64,"PBJ*")+COUNTIFS('[8]PCs e Impresoras'!$E$194:$E$258,D34,'[8]PCs e Impresoras'!$F$194:$F$258,"PBJ*")+COUNTIFS('[7]PCs e Impresoras'!$E$244:$E$313,D34,'[7]PCs e Impresoras'!$F$244:$F$313,"PBJ*")+COUNTIFS('[6]PCs e Impresoras'!$E$91:$E$105,D34,'[6]PCs e Impresoras'!$F$91:$F$105,"PBJ*")+COUNTIFS('[5]PCs e Impresoras'!$E$126:$E$190,D34,'[5]PCs e Impresoras'!$F$126:$F$190,"PBJ*")+COUNTIFS('[4]PCs e Impresoras'!$E$144:$E$175,D34,'[4]PCs e Impresoras'!$F$144:$F$175,"PBJ*")+COUNTIFS('[3]PCs e Impresoras'!$E$194:$E$275,D34,'[3]PCs e Impresoras'!$F$194:$F$275,"PBJ*")+COUNTIFS('[2]PCs e Impresoras'!$E$76:$E$105,D34,'[2]PCs e Impresoras'!$F$76:$F$105,"PBJ*")+COUNTIFS('[1]PCs e Impresoras'!$E$85:$E$113,D34,'[1]PCs e Impresoras'!$F$85:$F$113,"PBJ*")</f>
        <v>#VALUE!</v>
      </c>
      <c r="N34" s="11" t="e">
        <f>COUNTIFS('[13]PCs e Impresoras'!$E$26:$E$29,D34,'[13]PCs e Impresoras'!$F$26:$F$29,"PCL*")+COUNTIFS('[12]PCs e Impresoras'!$E$49:$E$61,D34,'[12]PCs e Impresoras'!$F$49:$F$61,"PCL*")+COUNTIFS('[11]PCs e Impresoras'!$E$95:$E$125,D34,'[11]PCs e Impresoras'!$F$95:$F$125,"PCL*")+COUNTIFS('[10]PCs e Impresoras'!$E$83:$E$104,D34,'[10]PCs e Impresoras'!$F$83:$F$104,"PCL*")+COUNTIFS('[9]PCs e Impresoras'!$E$61:$E$64,D34,'[9]PCs e Impresoras'!$F$61:$F$64,"PCL*")+COUNTIFS('[8]PCs e Impresoras'!$E$194:$E$258,D34,'[8]PCs e Impresoras'!$F$194:$F$258,"PCL*")+COUNTIFS('[7]PCs e Impresoras'!$E$244:$E$313,D34,'[7]PCs e Impresoras'!$F$244:$F$313,"PCL*")+COUNTIFS('[6]PCs e Impresoras'!$E$91:$E$105,D34,'[6]PCs e Impresoras'!$F$91:$F$105,"PCL*")+COUNTIFS('[5]PCs e Impresoras'!$E$126:$E$190,D34,'[5]PCs e Impresoras'!$F$126:$F$190,"PCL*")+COUNTIFS('[4]PCs e Impresoras'!$E$144:$E$175,D34,'[4]PCs e Impresoras'!$F$144:$F$175,"PCL*")+COUNTIFS('[3]PCs e Impresoras'!$E$194:$E$275,D34,'[3]PCs e Impresoras'!$F$194:$F$275,"PCL*")+COUNTIFS('[2]PCs e Impresoras'!$E$76:$E$105,D34,'[2]PCs e Impresoras'!$F$76:$F$105,"PCL*")+COUNTIFS('[1]PCs e Impresoras'!$E$85:$E$113,D34,'[1]PCs e Impresoras'!$F$85:$F$113,"PCL*")</f>
        <v>#VALUE!</v>
      </c>
      <c r="O34" s="11" t="e">
        <f>COUNTIFS('[13]PCs e Impresoras'!$E$26:$E$29,D34,'[13]PCs e Impresoras'!$F$26:$F$29,"PQB*")+COUNTIFS('[12]PCs e Impresoras'!$E$49:$E$61,D34,'[12]PCs e Impresoras'!$F$49:$F$61,"PQB*")+COUNTIFS('[11]PCs e Impresoras'!$E$95:$E$125,D34,'[11]PCs e Impresoras'!$F$95:$F$125,"PQB*")+COUNTIFS('[10]PCs e Impresoras'!$E$83:$E$104,D34,'[10]PCs e Impresoras'!$F$83:$F$104,"PQB*")+COUNTIFS('[9]PCs e Impresoras'!$E$61:$E$64,D34,'[9]PCs e Impresoras'!$F$61:$F$64,"PQB*")+COUNTIFS('[8]PCs e Impresoras'!$E$194:$E$258,D34,'[8]PCs e Impresoras'!$F$194:$F$258,"PQB*")+COUNTIFS('[7]PCs e Impresoras'!$E$244:$E$313,D34,'[7]PCs e Impresoras'!$F$244:$F$313,"PQB*")+COUNTIFS('[6]PCs e Impresoras'!$E$91:$E$105,D34,'[6]PCs e Impresoras'!$F$91:$F$105,"PQB*")+COUNTIFS('[5]PCs e Impresoras'!$E$126:$E$190,D34,'[5]PCs e Impresoras'!$F$126:$F$190,"PQB*")+COUNTIFS('[4]PCs e Impresoras'!$E$144:$E$175,D34,'[4]PCs e Impresoras'!$F$144:$F$175,"PQB*")+COUNTIFS('[3]PCs e Impresoras'!$E$194:$E$275,D34,'[3]PCs e Impresoras'!$F$194:$F$275,"PQB*")+COUNTIFS('[2]PCs e Impresoras'!$E$76:$E$105,D34,'[2]PCs e Impresoras'!$F$76:$F$105,"PQB*")+COUNTIFS('[1]PCs e Impresoras'!$E$85:$E$113,D34,'[1]PCs e Impresoras'!$F$85:$F$113,"PQB*")</f>
        <v>#VALUE!</v>
      </c>
      <c r="P34" s="11" t="e">
        <f>COUNTIFS('[13]PCs e Impresoras'!$E$26:$E$29,D34,'[13]PCs e Impresoras'!$F$26:$F$29,"PPO*")+COUNTIFS('[12]PCs e Impresoras'!$E$49:$E$61,D34,'[12]PCs e Impresoras'!$F$49:$F$61,"PPO*")+COUNTIFS('[11]PCs e Impresoras'!$E$95:$E$125,D34,'[11]PCs e Impresoras'!$F$95:$F$125,"PPO*")+COUNTIFS('[10]PCs e Impresoras'!$E$83:$E$104,D34,'[10]PCs e Impresoras'!$F$83:$F$104,"PPO*")+COUNTIFS('[9]PCs e Impresoras'!$E$61:$E$64,D34,'[9]PCs e Impresoras'!$F$61:$F$64,"PPO*")+COUNTIFS('[8]PCs e Impresoras'!$E$194:$E$258,D34,'[8]PCs e Impresoras'!$F$194:$F$258,"PPO*")+COUNTIFS('[7]PCs e Impresoras'!$E$244:$E$313,D34,'[7]PCs e Impresoras'!$F$244:$F$313,"PPO*")+COUNTIFS('[6]PCs e Impresoras'!$E$91:$E$105,D34,'[6]PCs e Impresoras'!$F$91:$F$105,"PPO*")+COUNTIFS('[5]PCs e Impresoras'!$E$126:$E$190,D34,'[5]PCs e Impresoras'!$F$126:$F$190,"PPO*")+COUNTIFS('[4]PCs e Impresoras'!$E$144:$E$175,D34,'[4]PCs e Impresoras'!$F$144:$F$175,"PPO*")+COUNTIFS('[3]PCs e Impresoras'!$E$194:$E$275,D34,'[3]PCs e Impresoras'!$F$194:$F$275,"PPO*")+COUNTIFS('[2]PCs e Impresoras'!$E$76:$E$105,D34,'[2]PCs e Impresoras'!$F$76:$F$105,"PPO*")+COUNTIFS('[1]PCs e Impresoras'!$E$85:$E$113,D34,'[1]PCs e Impresoras'!$F$85:$F$113,"PPO*")</f>
        <v>#VALUE!</v>
      </c>
      <c r="Q34" s="11" t="e">
        <f>COUNTIFS('[13]PCs e Impresoras'!$E$26:$E$29,D34,'[13]PCs e Impresoras'!$F$26:$F$29,"PTJ*")+COUNTIFS('[12]PCs e Impresoras'!$E$49:$E$61,D34,'[12]PCs e Impresoras'!$F$49:$F$61,"PTJ*")+COUNTIFS('[11]PCs e Impresoras'!$E$95:$E$125,D34,'[11]PCs e Impresoras'!$F$95:$F$125,"PTJ*")+COUNTIFS('[10]PCs e Impresoras'!$E$83:$E$104,D34,'[10]PCs e Impresoras'!$F$83:$F$104,"PTJ*")+COUNTIFS('[9]PCs e Impresoras'!$E$61:$E$64,D34,'[9]PCs e Impresoras'!$F$61:$F$64,"PTJ*")+COUNTIFS('[8]PCs e Impresoras'!$E$194:$E$258,D34,'[8]PCs e Impresoras'!$F$194:$F$258,"PTJ*")+COUNTIFS('[7]PCs e Impresoras'!$E$244:$E$313,D34,'[7]PCs e Impresoras'!$F$244:$F$313,"PTJ*")+COUNTIFS('[6]PCs e Impresoras'!$E$91:$E$105,D34,'[6]PCs e Impresoras'!$F$91:$F$105,"PTJ*")+COUNTIFS('[5]PCs e Impresoras'!$E$126:$E$190,D34,'[5]PCs e Impresoras'!$F$126:$F$190,"PTJ*")+COUNTIFS('[4]PCs e Impresoras'!$E$144:$E$175,D34,'[4]PCs e Impresoras'!$F$144:$F$175,"PTJ*")+COUNTIFS('[3]PCs e Impresoras'!$E$194:$E$275,D34,'[3]PCs e Impresoras'!$F$194:$F$275,"PTJ*")+COUNTIFS('[2]PCs e Impresoras'!$E$76:$E$105,D34,'[2]PCs e Impresoras'!$F$76:$F$105,"PTJ*")+COUNTIFS('[1]PCs e Impresoras'!$E$85:$E$113,D34,'[1]PCs e Impresoras'!$F$85:$F$113,"PTJ*")</f>
        <v>#VALUE!</v>
      </c>
      <c r="R34" s="11" t="e">
        <f>COUNTIFS('[13]PCs e Impresoras'!$E$26:$E$29,D34,'[13]PCs e Impresoras'!$F$26:$F$29,"PBO*")+COUNTIFS('[12]PCs e Impresoras'!$E$49:$E$61,D34,'[12]PCs e Impresoras'!$F$49:$F$61,"PBO*")+COUNTIFS('[11]PCs e Impresoras'!$E$95:$E$125,D34,'[11]PCs e Impresoras'!$F$95:$F$125,"PBO*")+COUNTIFS('[10]PCs e Impresoras'!$E$83:$E$104,D34,'[10]PCs e Impresoras'!$F$83:$F$104,"PBO*")+COUNTIFS('[9]PCs e Impresoras'!$E$61:$E$64,D34,'[9]PCs e Impresoras'!$F$61:$F$64,"PBO*")+COUNTIFS('[8]PCs e Impresoras'!$E$194:$E$258,D34,'[8]PCs e Impresoras'!$F$194:$F$258,"PBO*")+COUNTIFS('[7]PCs e Impresoras'!$E$244:$E$313,D34,'[7]PCs e Impresoras'!$F$244:$F$313,"PBO*")+COUNTIFS('[6]PCs e Impresoras'!$E$91:$E$105,D34,'[6]PCs e Impresoras'!$F$91:$F$105,"PBO*")+COUNTIFS('[5]PCs e Impresoras'!$E$126:$E$190,D34,'[5]PCs e Impresoras'!$F$126:$F$190,"PBO*")+COUNTIFS('[4]PCs e Impresoras'!$E$144:$E$175,D34,'[4]PCs e Impresoras'!$F$144:$F$175,"PBO*")+COUNTIFS('[3]PCs e Impresoras'!$E$194:$E$275,D34,'[3]PCs e Impresoras'!$F$194:$F$275,"PBO*")+COUNTIFS('[2]PCs e Impresoras'!$E$76:$E$105,D34,'[2]PCs e Impresoras'!$F$76:$F$105,"PBO*")+COUNTIFS('[1]PCs e Impresoras'!$E$85:$E$113,D34,'[1]PCs e Impresoras'!$F$85:$F$113,"PBO*")</f>
        <v>#VALUE!</v>
      </c>
      <c r="S34" s="11" t="e">
        <f>COUNTIFS('[13]PCs e Impresoras'!$E$26:$E$29,D34,'[13]PCs e Impresoras'!$F$26:$F$29,"PSC*")+COUNTIFS('[12]PCs e Impresoras'!$E$49:$E$61,D34,'[12]PCs e Impresoras'!$F$49:$F$61,"PSC*")+COUNTIFS('[11]PCs e Impresoras'!$E$95:$E$125,D34,'[11]PCs e Impresoras'!$F$95:$F$125,"PSC*")+COUNTIFS('[10]PCs e Impresoras'!$E$83:$E$104,D34,'[10]PCs e Impresoras'!$F$83:$F$104,"PSC*")+COUNTIFS('[9]PCs e Impresoras'!$E$61:$E$64,D34,'[9]PCs e Impresoras'!$F$61:$F$64,"PSC*")+COUNTIFS('[8]PCs e Impresoras'!$E$194:$E$258,D34,'[8]PCs e Impresoras'!$F$194:$F$258,"PSC*")+COUNTIFS('[7]PCs e Impresoras'!$E$244:$E$313,D34,'[7]PCs e Impresoras'!$F$244:$F$313,"PSC*")+COUNTIFS('[6]PCs e Impresoras'!$E$91:$E$105,D34,'[6]PCs e Impresoras'!$F$91:$F$105,"PSC*")+COUNTIFS('[5]PCs e Impresoras'!$E$126:$E$190,D34,'[5]PCs e Impresoras'!$F$126:$F$190,"PSC*")+COUNTIFS('[4]PCs e Impresoras'!$E$144:$E$175,D34,'[4]PCs e Impresoras'!$F$144:$F$175,"PSC*")+COUNTIFS('[3]PCs e Impresoras'!$E$194:$E$275,D34,'[3]PCs e Impresoras'!$F$194:$F$275,"PSC*")+COUNTIFS('[2]PCs e Impresoras'!$E$76:$E$105,D34,'[2]PCs e Impresoras'!$F$76:$F$105,"PSC*")+COUNTIFS('[1]PCs e Impresoras'!$E$85:$E$113,D34,'[1]PCs e Impresoras'!$F$85:$F$113,"PSC*")</f>
        <v>#VALUE!</v>
      </c>
      <c r="T34" s="21" t="e">
        <f t="shared" si="4"/>
        <v>#VALUE!</v>
      </c>
      <c r="U34" s="32" t="e">
        <f t="shared" si="1"/>
        <v>#VALUE!</v>
      </c>
    </row>
    <row r="35" spans="1:21" ht="15.75" x14ac:dyDescent="0.25">
      <c r="B35" s="71" t="s">
        <v>52</v>
      </c>
      <c r="C35" s="71" t="s">
        <v>48</v>
      </c>
      <c r="D35" s="71" t="s">
        <v>146</v>
      </c>
      <c r="E35" s="11" t="e">
        <f>COUNTIFS('[13]PCs e Impresoras'!$E$26:$E$29,D35,'[13]PCs e Impresoras'!$F$26:$F$29,"PCG*")+COUNTIFS('[12]PCs e Impresoras'!$E$49:$E$61,D35,'[12]PCs e Impresoras'!$F$49:$F$61,"PCG*")+COUNTIFS('[11]PCs e Impresoras'!$E$95:$E$125,D35,'[11]PCs e Impresoras'!$F$95:$F$125,"PCG*")+COUNTIFS('[10]PCs e Impresoras'!$E$83:$E$104,D35,'[10]PCs e Impresoras'!$F$83:$F$104,"PCG*")+COUNTIFS('[9]PCs e Impresoras'!$E$61:$E$64,D35,'[9]PCs e Impresoras'!$F$61:$F$64,"PCG*")+COUNTIFS('[8]PCs e Impresoras'!$E$194:$E$258,D35,'[8]PCs e Impresoras'!$F$194:$F$258,"PCG*")+COUNTIFS('[7]PCs e Impresoras'!$E$244:$E$313,D35,'[7]PCs e Impresoras'!$F$244:$F$313,"PCG*")+COUNTIFS('[6]PCs e Impresoras'!$E$91:$E$105,D35,'[6]PCs e Impresoras'!$F$91:$F$105,"PCG*")+COUNTIFS('[5]PCs e Impresoras'!$E$126:$E$190,D35,'[5]PCs e Impresoras'!$F$126:$F$190,"PCG*")+COUNTIFS('[4]PCs e Impresoras'!$E$144:$E$175,D35,'[4]PCs e Impresoras'!$F$144:$F$175,"PCG*")+COUNTIFS('[3]PCs e Impresoras'!$E$194:$E$275,D35,'[3]PCs e Impresoras'!$F$194:$F$275,"PCG*")+COUNTIFS('[2]PCs e Impresoras'!$E$76:$E$105,D35,'[2]PCs e Impresoras'!$F$76:$F$105,"PCG*")+COUNTIFS('[1]PCs e Impresoras'!$E$85:$E$113,D35,'[1]PCs e Impresoras'!$F$85:$F$113,"PCG*")</f>
        <v>#VALUE!</v>
      </c>
      <c r="F35" s="11" t="e">
        <f>COUNTIFS('[13]PCs e Impresoras'!$E$26:$E$29,D35,'[13]PCs e Impresoras'!$F$26:$F$29,"PCS*")+COUNTIFS('[12]PCs e Impresoras'!$E$49:$E$61,D35,'[12]PCs e Impresoras'!$F$49:$F$61,"PCS*")+COUNTIFS('[11]PCs e Impresoras'!$E$95:$E$125,D35,'[11]PCs e Impresoras'!$F$95:$F$125,"PCS*")+COUNTIFS('[10]PCs e Impresoras'!$E$83:$E$104,D35,'[10]PCs e Impresoras'!$F$83:$F$104,"PCS*")+COUNTIFS('[9]PCs e Impresoras'!$E$61:$E$64,D35,'[9]PCs e Impresoras'!$F$61:$F$64,"PCS*")+COUNTIFS('[8]PCs e Impresoras'!$E$194:$E$258,D35,'[8]PCs e Impresoras'!$F$194:$F$258,"PCS*")+COUNTIFS('[7]PCs e Impresoras'!$E$244:$E$313,D35,'[7]PCs e Impresoras'!$F$244:$F$313,"PCS*")+COUNTIFS('[6]PCs e Impresoras'!$E$91:$E$105,D35,'[6]PCs e Impresoras'!$F$91:$F$105,"PCS*")+COUNTIFS('[5]PCs e Impresoras'!$E$126:$E$190,D35,'[5]PCs e Impresoras'!$F$126:$F$190,"PCS*")+COUNTIFS('[4]PCs e Impresoras'!$E$144:$E$175,D35,'[4]PCs e Impresoras'!$F$144:$F$175,"PCS*")+COUNTIFS('[3]PCs e Impresoras'!$E$194:$E$275,D35,'[3]PCs e Impresoras'!$F$194:$F$275,"PCS*")+COUNTIFS('[2]PCs e Impresoras'!$E$76:$E$105,D35,'[2]PCs e Impresoras'!$F$76:$F$105,"PCS*")+COUNTIFS('[1]PCs e Impresoras'!$E$85:$E$113,D35,'[1]PCs e Impresoras'!$F$85:$F$113,"PCS*")</f>
        <v>#VALUE!</v>
      </c>
      <c r="G35" s="11" t="e">
        <f>COUNTIFS('[13]PCs e Impresoras'!$E$26:$E$29,D35,'[13]PCs e Impresoras'!$F$26:$F$29,"PMT*")+COUNTIFS('[12]PCs e Impresoras'!$E$49:$E$61,D35,'[12]PCs e Impresoras'!$F$49:$F$61,"PMT*")+COUNTIFS('[11]PCs e Impresoras'!$E$95:$E$125,D35,'[11]PCs e Impresoras'!$F$95:$F$125,"PMT*")+COUNTIFS('[10]PCs e Impresoras'!$E$83:$E$104,D35,'[10]PCs e Impresoras'!$F$83:$F$104,"PMT*")+COUNTIFS('[9]PCs e Impresoras'!$E$61:$E$64,D35,'[9]PCs e Impresoras'!$F$61:$F$64,"PMT*")+COUNTIFS('[8]PCs e Impresoras'!$E$194:$E$258,D35,'[8]PCs e Impresoras'!$F$194:$F$258,"PMT*")+COUNTIFS('[7]PCs e Impresoras'!$E$244:$E$313,D35,'[7]PCs e Impresoras'!$F$244:$F$313,"PMT*")+COUNTIFS('[6]PCs e Impresoras'!$E$91:$E$105,D35,'[6]PCs e Impresoras'!$F$91:$F$105,"PMT*")+COUNTIFS('[5]PCs e Impresoras'!$E$126:$E$190,D35,'[5]PCs e Impresoras'!$F$126:$F$190,"PMT*")+COUNTIFS('[4]PCs e Impresoras'!$E$144:$E$175,D35,'[4]PCs e Impresoras'!$F$144:$F$175,"PMT*")+COUNTIFS('[3]PCs e Impresoras'!$E$194:$E$275,D35,'[3]PCs e Impresoras'!$F$194:$F$275,"PMT*")+COUNTIFS('[2]PCs e Impresoras'!$E$76:$E$105,D35,'[2]PCs e Impresoras'!$F$76:$F$105,"PMT*")+COUNTIFS('[1]PCs e Impresoras'!$E$85:$E$113,D35,'[1]PCs e Impresoras'!$F$85:$F$113,"PMT*")</f>
        <v>#VALUE!</v>
      </c>
      <c r="H35" s="11" t="e">
        <f>COUNTIFS('[13]PCs e Impresoras'!$E$26:$E$29,D35,'[13]PCs e Impresoras'!$F$26:$F$29,"PCB*")+COUNTIFS('[12]PCs e Impresoras'!$E$49:$E$61,D35,'[12]PCs e Impresoras'!$F$49:$F$61,"PCB*")+COUNTIFS('[11]PCs e Impresoras'!$E$95:$E$125,D35,'[11]PCs e Impresoras'!$F$95:$F$125,"PCB*")+COUNTIFS('[10]PCs e Impresoras'!$E$83:$E$104,D35,'[10]PCs e Impresoras'!$F$83:$F$104,"PCB*")+COUNTIFS('[9]PCs e Impresoras'!$E$61:$E$64,D35,'[9]PCs e Impresoras'!$F$61:$F$64,"PCB*")+COUNTIFS('[8]PCs e Impresoras'!$E$194:$E$258,D35,'[8]PCs e Impresoras'!$F$194:$F$258,"PCB*")+COUNTIFS('[7]PCs e Impresoras'!$E$244:$E$313,D35,'[7]PCs e Impresoras'!$F$244:$F$313,"PCB*")+COUNTIFS('[6]PCs e Impresoras'!$E$91:$E$105,D35,'[6]PCs e Impresoras'!$F$91:$F$105,"PCB*")+COUNTIFS('[5]PCs e Impresoras'!$E$126:$E$190,D35,'[5]PCs e Impresoras'!$F$126:$F$190,"PCB*")+COUNTIFS('[4]PCs e Impresoras'!$E$144:$E$175,D35,'[4]PCs e Impresoras'!$F$144:$F$175,"PCB*")+COUNTIFS('[3]PCs e Impresoras'!$E$194:$E$275,D35,'[3]PCs e Impresoras'!$F$194:$F$275,"PCB*")+COUNTIFS('[2]PCs e Impresoras'!$E$76:$E$105,D35,'[2]PCs e Impresoras'!$F$76:$F$105,"PCB*")+COUNTIFS('[1]PCs e Impresoras'!$E$85:$E$113,D35,'[1]PCs e Impresoras'!$F$85:$F$113,"PCB*")</f>
        <v>#VALUE!</v>
      </c>
      <c r="I35" s="11" t="e">
        <f>COUNTIFS('[13]PCs e Impresoras'!$E$26:$E$29,D35,'[13]PCs e Impresoras'!$F$26:$F$29,"PBA*")+COUNTIFS('[12]PCs e Impresoras'!$E$49:$E$61,D35,'[12]PCs e Impresoras'!$F$49:$F$61,"PBA*")+COUNTIFS('[11]PCs e Impresoras'!$E$95:$E$125,D35,'[11]PCs e Impresoras'!$F$95:$F$125,"PBA*")+COUNTIFS('[10]PCs e Impresoras'!$E$83:$E$104,D35,'[10]PCs e Impresoras'!$F$83:$F$104,"PBA*")+COUNTIFS('[9]PCs e Impresoras'!$E$61:$E$64,D35,'[9]PCs e Impresoras'!$F$61:$F$64,"PBA*")+COUNTIFS('[8]PCs e Impresoras'!$E$194:$E$258,D35,'[8]PCs e Impresoras'!$F$194:$F$258,"PBA*")+COUNTIFS('[7]PCs e Impresoras'!$E$244:$E$313,D35,'[7]PCs e Impresoras'!$F$244:$F$313,"PBA*")+COUNTIFS('[6]PCs e Impresoras'!$E$91:$E$105,D35,'[6]PCs e Impresoras'!$F$91:$F$105,"PBA*")+COUNTIFS('[5]PCs e Impresoras'!$E$126:$E$190,D35,'[5]PCs e Impresoras'!$F$126:$F$190,"PBA*")+COUNTIFS('[4]PCs e Impresoras'!$E$144:$E$175,D35,'[4]PCs e Impresoras'!$F$144:$F$175,"PBA*")+COUNTIFS('[3]PCs e Impresoras'!$E$194:$E$275,D35,'[3]PCs e Impresoras'!$F$194:$F$275,"PBA*")+COUNTIFS('[2]PCs e Impresoras'!$E$76:$E$105,D35,'[2]PCs e Impresoras'!$F$76:$F$105,"PBA*")+COUNTIFS('[1]PCs e Impresoras'!$E$85:$E$113,D35,'[1]PCs e Impresoras'!$F$85:$F$113,"PBA*")</f>
        <v>#VALUE!</v>
      </c>
      <c r="J35" s="11" t="e">
        <f>COUNTIFS('[13]PCs e Impresoras'!$E$26:$E$29,D35,'[13]PCs e Impresoras'!$F$26:$F$29,"PVL*")+COUNTIFS('[12]PCs e Impresoras'!$E$49:$E$61,D35,'[12]PCs e Impresoras'!$F$49:$F$61,"PVL*")+COUNTIFS('[11]PCs e Impresoras'!$E$95:$E$125,D35,'[11]PCs e Impresoras'!$F$95:$F$125,"PVL*")+COUNTIFS('[10]PCs e Impresoras'!$E$83:$E$104,D35,'[10]PCs e Impresoras'!$F$83:$F$104,"PVL*")+COUNTIFS('[9]PCs e Impresoras'!$E$61:$E$64,D35,'[9]PCs e Impresoras'!$F$61:$F$64,"PVL*")+COUNTIFS('[8]PCs e Impresoras'!$E$194:$E$258,D35,'[8]PCs e Impresoras'!$F$194:$F$258,"PVL*")+COUNTIFS('[7]PCs e Impresoras'!$E$244:$E$313,D35,'[7]PCs e Impresoras'!$F$244:$F$313,"PVL*")+COUNTIFS('[6]PCs e Impresoras'!$E$91:$E$105,D35,'[6]PCs e Impresoras'!$F$91:$F$105,"PVL*")+COUNTIFS('[5]PCs e Impresoras'!$E$126:$E$190,D35,'[5]PCs e Impresoras'!$F$126:$F$190,"PVL*")+COUNTIFS('[4]PCs e Impresoras'!$E$144:$E$175,D35,'[4]PCs e Impresoras'!$F$144:$F$175,"PVL*")+COUNTIFS('[3]PCs e Impresoras'!$E$194:$E$275,D35,'[3]PCs e Impresoras'!$F$194:$F$275,"PVL*")+COUNTIFS('[2]PCs e Impresoras'!$E$76:$E$105,D35,'[2]PCs e Impresoras'!$F$76:$F$105,"PVL*")+COUNTIFS('[1]PCs e Impresoras'!$E$85:$E$113,D35,'[1]PCs e Impresoras'!$F$85:$F$113,"PVL*")</f>
        <v>#VALUE!</v>
      </c>
      <c r="K35" s="11" t="e">
        <f>COUNTIFS('[13]PCs e Impresoras'!$E$26:$E$29,D35,'[13]PCs e Impresoras'!$F$26:$F$29,"PBQ*")+COUNTIFS('[12]PCs e Impresoras'!$E$49:$E$61,D35,'[12]PCs e Impresoras'!$F$49:$F$61,"PBQ*")+COUNTIFS('[11]PCs e Impresoras'!$E$95:$E$125,D35,'[11]PCs e Impresoras'!$F$95:$F$125,"PBQ*")+COUNTIFS('[10]PCs e Impresoras'!$E$83:$E$104,D35,'[10]PCs e Impresoras'!$F$83:$F$104,"PBQ*")+COUNTIFS('[9]PCs e Impresoras'!$E$61:$E$64,D35,'[9]PCs e Impresoras'!$F$61:$F$64,"PBQ*")+COUNTIFS('[8]PCs e Impresoras'!$E$194:$E$258,D35,'[8]PCs e Impresoras'!$F$194:$F$258,"PBQ*")+COUNTIFS('[7]PCs e Impresoras'!$E$244:$E$313,D35,'[7]PCs e Impresoras'!$F$244:$F$313,"PBQ*")+COUNTIFS('[6]PCs e Impresoras'!$E$91:$E$105,D35,'[6]PCs e Impresoras'!$F$91:$F$105,"PBQ*")+COUNTIFS('[5]PCs e Impresoras'!$E$126:$E$190,D35,'[5]PCs e Impresoras'!$F$126:$F$190,"PBQ*")+COUNTIFS('[4]PCs e Impresoras'!$E$144:$E$175,D35,'[4]PCs e Impresoras'!$F$144:$F$175,"PBQ*")+COUNTIFS('[3]PCs e Impresoras'!$E$194:$E$275,D35,'[3]PCs e Impresoras'!$F$194:$F$275,"PBQ*")+COUNTIFS('[2]PCs e Impresoras'!$E$76:$E$105,D35,'[2]PCs e Impresoras'!$F$76:$F$105,"PBQ*")+COUNTIFS('[1]PCs e Impresoras'!$E$85:$E$113,D35,'[1]PCs e Impresoras'!$F$85:$F$113,"PBQ*")</f>
        <v>#VALUE!</v>
      </c>
      <c r="L35" s="11" t="e">
        <f>COUNTIFS('[13]PCs e Impresoras'!$E$26:$E$29,D35,'[13]PCs e Impresoras'!$F$26:$F$29,"PMB*")+COUNTIFS('[12]PCs e Impresoras'!$E$49:$E$61,D35,'[12]PCs e Impresoras'!$F$49:$F$61,"PMB*")+COUNTIFS('[11]PCs e Impresoras'!$E$95:$E$125,D35,'[11]PCs e Impresoras'!$F$95:$F$125,"PMB*")+COUNTIFS('[10]PCs e Impresoras'!$E$83:$E$104,D35,'[10]PCs e Impresoras'!$F$83:$F$104,"PMB*")+COUNTIFS('[9]PCs e Impresoras'!$E$61:$E$64,D35,'[9]PCs e Impresoras'!$F$61:$F$64,"PMB*")+COUNTIFS('[8]PCs e Impresoras'!$E$194:$E$258,D35,'[8]PCs e Impresoras'!$F$194:$F$258,"PMB*")+COUNTIFS('[7]PCs e Impresoras'!$E$244:$E$313,D35,'[7]PCs e Impresoras'!$F$244:$F$313,"PMB*")+COUNTIFS('[6]PCs e Impresoras'!$E$91:$E$105,D35,'[6]PCs e Impresoras'!$F$91:$F$105,"PMB*")+COUNTIFS('[5]PCs e Impresoras'!$E$126:$E$190,D35,'[5]PCs e Impresoras'!$F$126:$F$190,"PMB*")+COUNTIFS('[4]PCs e Impresoras'!$E$144:$E$175,D35,'[4]PCs e Impresoras'!$F$144:$F$175,"PMB*")+COUNTIFS('[3]PCs e Impresoras'!$E$194:$E$275,D35,'[3]PCs e Impresoras'!$F$194:$F$275,"PMB*")+COUNTIFS('[2]PCs e Impresoras'!$E$76:$E$105,D35,'[2]PCs e Impresoras'!$F$76:$F$105,"PMB*")+COUNTIFS('[1]PCs e Impresoras'!$E$85:$E$113,D35,'[1]PCs e Impresoras'!$F$85:$F$113,"PMB*")</f>
        <v>#VALUE!</v>
      </c>
      <c r="M35" s="11" t="e">
        <f>COUNTIFS('[13]PCs e Impresoras'!$E$26:$E$29,D35,'[13]PCs e Impresoras'!$F$26:$F$29,"PBJ*")+COUNTIFS('[12]PCs e Impresoras'!$E$49:$E$61,D35,'[12]PCs e Impresoras'!$F$49:$F$61,"PBJ*")+COUNTIFS('[11]PCs e Impresoras'!$E$95:$E$125,D35,'[11]PCs e Impresoras'!$F$95:$F$125,"PBJ*")+COUNTIFS('[10]PCs e Impresoras'!$E$83:$E$104,D35,'[10]PCs e Impresoras'!$F$83:$F$104,"PBJ*")+COUNTIFS('[9]PCs e Impresoras'!$E$61:$E$64,D35,'[9]PCs e Impresoras'!$F$61:$F$64,"PBJ*")+COUNTIFS('[8]PCs e Impresoras'!$E$194:$E$258,D35,'[8]PCs e Impresoras'!$F$194:$F$258,"PBJ*")+COUNTIFS('[7]PCs e Impresoras'!$E$244:$E$313,D35,'[7]PCs e Impresoras'!$F$244:$F$313,"PBJ*")+COUNTIFS('[6]PCs e Impresoras'!$E$91:$E$105,D35,'[6]PCs e Impresoras'!$F$91:$F$105,"PBJ*")+COUNTIFS('[5]PCs e Impresoras'!$E$126:$E$190,D35,'[5]PCs e Impresoras'!$F$126:$F$190,"PBJ*")+COUNTIFS('[4]PCs e Impresoras'!$E$144:$E$175,D35,'[4]PCs e Impresoras'!$F$144:$F$175,"PBJ*")+COUNTIFS('[3]PCs e Impresoras'!$E$194:$E$275,D35,'[3]PCs e Impresoras'!$F$194:$F$275,"PBJ*")+COUNTIFS('[2]PCs e Impresoras'!$E$76:$E$105,D35,'[2]PCs e Impresoras'!$F$76:$F$105,"PBJ*")+COUNTIFS('[1]PCs e Impresoras'!$E$85:$E$113,D35,'[1]PCs e Impresoras'!$F$85:$F$113,"PBJ*")</f>
        <v>#VALUE!</v>
      </c>
      <c r="N35" s="11" t="e">
        <f>COUNTIFS('[13]PCs e Impresoras'!$E$26:$E$29,D35,'[13]PCs e Impresoras'!$F$26:$F$29,"PCL*")+COUNTIFS('[12]PCs e Impresoras'!$E$49:$E$61,D35,'[12]PCs e Impresoras'!$F$49:$F$61,"PCL*")+COUNTIFS('[11]PCs e Impresoras'!$E$95:$E$125,D35,'[11]PCs e Impresoras'!$F$95:$F$125,"PCL*")+COUNTIFS('[10]PCs e Impresoras'!$E$83:$E$104,D35,'[10]PCs e Impresoras'!$F$83:$F$104,"PCL*")+COUNTIFS('[9]PCs e Impresoras'!$E$61:$E$64,D35,'[9]PCs e Impresoras'!$F$61:$F$64,"PCL*")+COUNTIFS('[8]PCs e Impresoras'!$E$194:$E$258,D35,'[8]PCs e Impresoras'!$F$194:$F$258,"PCL*")+COUNTIFS('[7]PCs e Impresoras'!$E$244:$E$313,D35,'[7]PCs e Impresoras'!$F$244:$F$313,"PCL*")+COUNTIFS('[6]PCs e Impresoras'!$E$91:$E$105,D35,'[6]PCs e Impresoras'!$F$91:$F$105,"PCL*")+COUNTIFS('[5]PCs e Impresoras'!$E$126:$E$190,D35,'[5]PCs e Impresoras'!$F$126:$F$190,"PCL*")+COUNTIFS('[4]PCs e Impresoras'!$E$144:$E$175,D35,'[4]PCs e Impresoras'!$F$144:$F$175,"PCL*")+COUNTIFS('[3]PCs e Impresoras'!$E$194:$E$275,D35,'[3]PCs e Impresoras'!$F$194:$F$275,"PCL*")+COUNTIFS('[2]PCs e Impresoras'!$E$76:$E$105,D35,'[2]PCs e Impresoras'!$F$76:$F$105,"PCL*")+COUNTIFS('[1]PCs e Impresoras'!$E$85:$E$113,D35,'[1]PCs e Impresoras'!$F$85:$F$113,"PCL*")</f>
        <v>#VALUE!</v>
      </c>
      <c r="O35" s="11" t="e">
        <f>COUNTIFS('[13]PCs e Impresoras'!$E$26:$E$29,D35,'[13]PCs e Impresoras'!$F$26:$F$29,"PQB*")+COUNTIFS('[12]PCs e Impresoras'!$E$49:$E$61,D35,'[12]PCs e Impresoras'!$F$49:$F$61,"PQB*")+COUNTIFS('[11]PCs e Impresoras'!$E$95:$E$125,D35,'[11]PCs e Impresoras'!$F$95:$F$125,"PQB*")+COUNTIFS('[10]PCs e Impresoras'!$E$83:$E$104,D35,'[10]PCs e Impresoras'!$F$83:$F$104,"PQB*")+COUNTIFS('[9]PCs e Impresoras'!$E$61:$E$64,D35,'[9]PCs e Impresoras'!$F$61:$F$64,"PQB*")+COUNTIFS('[8]PCs e Impresoras'!$E$194:$E$258,D35,'[8]PCs e Impresoras'!$F$194:$F$258,"PQB*")+COUNTIFS('[7]PCs e Impresoras'!$E$244:$E$313,D35,'[7]PCs e Impresoras'!$F$244:$F$313,"PQB*")+COUNTIFS('[6]PCs e Impresoras'!$E$91:$E$105,D35,'[6]PCs e Impresoras'!$F$91:$F$105,"PQB*")+COUNTIFS('[5]PCs e Impresoras'!$E$126:$E$190,D35,'[5]PCs e Impresoras'!$F$126:$F$190,"PQB*")+COUNTIFS('[4]PCs e Impresoras'!$E$144:$E$175,D35,'[4]PCs e Impresoras'!$F$144:$F$175,"PQB*")+COUNTIFS('[3]PCs e Impresoras'!$E$194:$E$275,D35,'[3]PCs e Impresoras'!$F$194:$F$275,"PQB*")+COUNTIFS('[2]PCs e Impresoras'!$E$76:$E$105,D35,'[2]PCs e Impresoras'!$F$76:$F$105,"PQB*")+COUNTIFS('[1]PCs e Impresoras'!$E$85:$E$113,D35,'[1]PCs e Impresoras'!$F$85:$F$113,"PQB*")</f>
        <v>#VALUE!</v>
      </c>
      <c r="P35" s="11" t="e">
        <f>COUNTIFS('[13]PCs e Impresoras'!$E$26:$E$29,D35,'[13]PCs e Impresoras'!$F$26:$F$29,"PPO*")+COUNTIFS('[12]PCs e Impresoras'!$E$49:$E$61,D35,'[12]PCs e Impresoras'!$F$49:$F$61,"PPO*")+COUNTIFS('[11]PCs e Impresoras'!$E$95:$E$125,D35,'[11]PCs e Impresoras'!$F$95:$F$125,"PPO*")+COUNTIFS('[10]PCs e Impresoras'!$E$83:$E$104,D35,'[10]PCs e Impresoras'!$F$83:$F$104,"PPO*")+COUNTIFS('[9]PCs e Impresoras'!$E$61:$E$64,D35,'[9]PCs e Impresoras'!$F$61:$F$64,"PPO*")+COUNTIFS('[8]PCs e Impresoras'!$E$194:$E$258,D35,'[8]PCs e Impresoras'!$F$194:$F$258,"PPO*")+COUNTIFS('[7]PCs e Impresoras'!$E$244:$E$313,D35,'[7]PCs e Impresoras'!$F$244:$F$313,"PPO*")+COUNTIFS('[6]PCs e Impresoras'!$E$91:$E$105,D35,'[6]PCs e Impresoras'!$F$91:$F$105,"PPO*")+COUNTIFS('[5]PCs e Impresoras'!$E$126:$E$190,D35,'[5]PCs e Impresoras'!$F$126:$F$190,"PPO*")+COUNTIFS('[4]PCs e Impresoras'!$E$144:$E$175,D35,'[4]PCs e Impresoras'!$F$144:$F$175,"PPO*")+COUNTIFS('[3]PCs e Impresoras'!$E$194:$E$275,D35,'[3]PCs e Impresoras'!$F$194:$F$275,"PPO*")+COUNTIFS('[2]PCs e Impresoras'!$E$76:$E$105,D35,'[2]PCs e Impresoras'!$F$76:$F$105,"PPO*")+COUNTIFS('[1]PCs e Impresoras'!$E$85:$E$113,D35,'[1]PCs e Impresoras'!$F$85:$F$113,"PPO*")</f>
        <v>#VALUE!</v>
      </c>
      <c r="Q35" s="11" t="e">
        <f>COUNTIFS('[13]PCs e Impresoras'!$E$26:$E$29,D35,'[13]PCs e Impresoras'!$F$26:$F$29,"PTJ*")+COUNTIFS('[12]PCs e Impresoras'!$E$49:$E$61,D35,'[12]PCs e Impresoras'!$F$49:$F$61,"PTJ*")+COUNTIFS('[11]PCs e Impresoras'!$E$95:$E$125,D35,'[11]PCs e Impresoras'!$F$95:$F$125,"PTJ*")+COUNTIFS('[10]PCs e Impresoras'!$E$83:$E$104,D35,'[10]PCs e Impresoras'!$F$83:$F$104,"PTJ*")+COUNTIFS('[9]PCs e Impresoras'!$E$61:$E$64,D35,'[9]PCs e Impresoras'!$F$61:$F$64,"PTJ*")+COUNTIFS('[8]PCs e Impresoras'!$E$194:$E$258,D35,'[8]PCs e Impresoras'!$F$194:$F$258,"PTJ*")+COUNTIFS('[7]PCs e Impresoras'!$E$244:$E$313,D35,'[7]PCs e Impresoras'!$F$244:$F$313,"PTJ*")+COUNTIFS('[6]PCs e Impresoras'!$E$91:$E$105,D35,'[6]PCs e Impresoras'!$F$91:$F$105,"PTJ*")+COUNTIFS('[5]PCs e Impresoras'!$E$126:$E$190,D35,'[5]PCs e Impresoras'!$F$126:$F$190,"PTJ*")+COUNTIFS('[4]PCs e Impresoras'!$E$144:$E$175,D35,'[4]PCs e Impresoras'!$F$144:$F$175,"PTJ*")+COUNTIFS('[3]PCs e Impresoras'!$E$194:$E$275,D35,'[3]PCs e Impresoras'!$F$194:$F$275,"PTJ*")+COUNTIFS('[2]PCs e Impresoras'!$E$76:$E$105,D35,'[2]PCs e Impresoras'!$F$76:$F$105,"PTJ*")+COUNTIFS('[1]PCs e Impresoras'!$E$85:$E$113,D35,'[1]PCs e Impresoras'!$F$85:$F$113,"PTJ*")</f>
        <v>#VALUE!</v>
      </c>
      <c r="R35" s="11" t="e">
        <f>COUNTIFS('[13]PCs e Impresoras'!$E$26:$E$29,D35,'[13]PCs e Impresoras'!$F$26:$F$29,"PBO*")+COUNTIFS('[12]PCs e Impresoras'!$E$49:$E$61,D35,'[12]PCs e Impresoras'!$F$49:$F$61,"PBO*")+COUNTIFS('[11]PCs e Impresoras'!$E$95:$E$125,D35,'[11]PCs e Impresoras'!$F$95:$F$125,"PBO*")+COUNTIFS('[10]PCs e Impresoras'!$E$83:$E$104,D35,'[10]PCs e Impresoras'!$F$83:$F$104,"PBO*")+COUNTIFS('[9]PCs e Impresoras'!$E$61:$E$64,D35,'[9]PCs e Impresoras'!$F$61:$F$64,"PBO*")+COUNTIFS('[8]PCs e Impresoras'!$E$194:$E$258,D35,'[8]PCs e Impresoras'!$F$194:$F$258,"PBO*")+COUNTIFS('[7]PCs e Impresoras'!$E$244:$E$313,D35,'[7]PCs e Impresoras'!$F$244:$F$313,"PBO*")+COUNTIFS('[6]PCs e Impresoras'!$E$91:$E$105,D35,'[6]PCs e Impresoras'!$F$91:$F$105,"PBO*")+COUNTIFS('[5]PCs e Impresoras'!$E$126:$E$190,D35,'[5]PCs e Impresoras'!$F$126:$F$190,"PBO*")+COUNTIFS('[4]PCs e Impresoras'!$E$144:$E$175,D35,'[4]PCs e Impresoras'!$F$144:$F$175,"PBO*")+COUNTIFS('[3]PCs e Impresoras'!$E$194:$E$275,D35,'[3]PCs e Impresoras'!$F$194:$F$275,"PBO*")+COUNTIFS('[2]PCs e Impresoras'!$E$76:$E$105,D35,'[2]PCs e Impresoras'!$F$76:$F$105,"PBO*")+COUNTIFS('[1]PCs e Impresoras'!$E$85:$E$113,D35,'[1]PCs e Impresoras'!$F$85:$F$113,"PBO*")</f>
        <v>#VALUE!</v>
      </c>
      <c r="S35" s="11" t="e">
        <f>COUNTIFS('[13]PCs e Impresoras'!$E$26:$E$29,D35,'[13]PCs e Impresoras'!$F$26:$F$29,"PSC*")+COUNTIFS('[12]PCs e Impresoras'!$E$49:$E$61,D35,'[12]PCs e Impresoras'!$F$49:$F$61,"PSC*")+COUNTIFS('[11]PCs e Impresoras'!$E$95:$E$125,D35,'[11]PCs e Impresoras'!$F$95:$F$125,"PSC*")+COUNTIFS('[10]PCs e Impresoras'!$E$83:$E$104,D35,'[10]PCs e Impresoras'!$F$83:$F$104,"PSC*")+COUNTIFS('[9]PCs e Impresoras'!$E$61:$E$64,D35,'[9]PCs e Impresoras'!$F$61:$F$64,"PSC*")+COUNTIFS('[8]PCs e Impresoras'!$E$194:$E$258,D35,'[8]PCs e Impresoras'!$F$194:$F$258,"PSC*")+COUNTIFS('[7]PCs e Impresoras'!$E$244:$E$313,D35,'[7]PCs e Impresoras'!$F$244:$F$313,"PSC*")+COUNTIFS('[6]PCs e Impresoras'!$E$91:$E$105,D35,'[6]PCs e Impresoras'!$F$91:$F$105,"PSC*")+COUNTIFS('[5]PCs e Impresoras'!$E$126:$E$190,D35,'[5]PCs e Impresoras'!$F$126:$F$190,"PSC*")+COUNTIFS('[4]PCs e Impresoras'!$E$144:$E$175,D35,'[4]PCs e Impresoras'!$F$144:$F$175,"PSC*")+COUNTIFS('[3]PCs e Impresoras'!$E$194:$E$275,D35,'[3]PCs e Impresoras'!$F$194:$F$275,"PSC*")+COUNTIFS('[2]PCs e Impresoras'!$E$76:$E$105,D35,'[2]PCs e Impresoras'!$F$76:$F$105,"PSC*")+COUNTIFS('[1]PCs e Impresoras'!$E$85:$E$113,D35,'[1]PCs e Impresoras'!$F$85:$F$113,"PSC*")</f>
        <v>#VALUE!</v>
      </c>
      <c r="T35" s="21" t="e">
        <f t="shared" si="4"/>
        <v>#VALUE!</v>
      </c>
      <c r="U35" s="32" t="e">
        <f t="shared" ref="U35" si="12">T35/$T$5</f>
        <v>#VALUE!</v>
      </c>
    </row>
    <row r="36" spans="1:21" ht="15.75" x14ac:dyDescent="0.25">
      <c r="B36" s="71" t="s">
        <v>54</v>
      </c>
      <c r="C36" s="71" t="s">
        <v>48</v>
      </c>
      <c r="D36" s="71" t="s">
        <v>45</v>
      </c>
      <c r="E36" s="11" t="e">
        <f>COUNTIFS('[13]PCs e Impresoras'!$E$26:$E$29,D36,'[13]PCs e Impresoras'!$F$26:$F$29,"PCG*")+COUNTIFS('[12]PCs e Impresoras'!$E$49:$E$61,D36,'[12]PCs e Impresoras'!$F$49:$F$61,"PCG*")+COUNTIFS('[11]PCs e Impresoras'!$E$95:$E$125,D36,'[11]PCs e Impresoras'!$F$95:$F$125,"PCG*")+COUNTIFS('[10]PCs e Impresoras'!$E$83:$E$104,D36,'[10]PCs e Impresoras'!$F$83:$F$104,"PCG*")+COUNTIFS('[9]PCs e Impresoras'!$E$61:$E$64,D36,'[9]PCs e Impresoras'!$F$61:$F$64,"PCG*")+COUNTIFS('[8]PCs e Impresoras'!$E$194:$E$258,D36,'[8]PCs e Impresoras'!$F$194:$F$258,"PCG*")+COUNTIFS('[7]PCs e Impresoras'!$E$244:$E$313,D36,'[7]PCs e Impresoras'!$F$244:$F$313,"PCG*")+COUNTIFS('[6]PCs e Impresoras'!$E$91:$E$105,D36,'[6]PCs e Impresoras'!$F$91:$F$105,"PCG*")+COUNTIFS('[5]PCs e Impresoras'!$E$126:$E$190,D36,'[5]PCs e Impresoras'!$F$126:$F$190,"PCG*")+COUNTIFS('[4]PCs e Impresoras'!$E$144:$E$175,D36,'[4]PCs e Impresoras'!$F$144:$F$175,"PCG*")+COUNTIFS('[3]PCs e Impresoras'!$E$194:$E$275,D36,'[3]PCs e Impresoras'!$F$194:$F$275,"PCG*")+COUNTIFS('[2]PCs e Impresoras'!$E$76:$E$105,D36,'[2]PCs e Impresoras'!$F$76:$F$105,"PCG*")+COUNTIFS('[1]PCs e Impresoras'!$E$85:$E$113,D36,'[1]PCs e Impresoras'!$F$85:$F$113,"PCG*")</f>
        <v>#VALUE!</v>
      </c>
      <c r="F36" s="11" t="e">
        <f>COUNTIFS('[13]PCs e Impresoras'!$E$26:$E$29,D36,'[13]PCs e Impresoras'!$F$26:$F$29,"PCS*")+COUNTIFS('[12]PCs e Impresoras'!$E$49:$E$61,D36,'[12]PCs e Impresoras'!$F$49:$F$61,"PCS*")+COUNTIFS('[11]PCs e Impresoras'!$E$95:$E$125,D36,'[11]PCs e Impresoras'!$F$95:$F$125,"PCS*")+COUNTIFS('[10]PCs e Impresoras'!$E$83:$E$104,D36,'[10]PCs e Impresoras'!$F$83:$F$104,"PCS*")+COUNTIFS('[9]PCs e Impresoras'!$E$61:$E$64,D36,'[9]PCs e Impresoras'!$F$61:$F$64,"PCS*")+COUNTIFS('[8]PCs e Impresoras'!$E$194:$E$258,D36,'[8]PCs e Impresoras'!$F$194:$F$258,"PCS*")+COUNTIFS('[7]PCs e Impresoras'!$E$244:$E$313,D36,'[7]PCs e Impresoras'!$F$244:$F$313,"PCS*")+COUNTIFS('[6]PCs e Impresoras'!$E$91:$E$105,D36,'[6]PCs e Impresoras'!$F$91:$F$105,"PCS*")+COUNTIFS('[5]PCs e Impresoras'!$E$126:$E$190,D36,'[5]PCs e Impresoras'!$F$126:$F$190,"PCS*")+COUNTIFS('[4]PCs e Impresoras'!$E$144:$E$175,D36,'[4]PCs e Impresoras'!$F$144:$F$175,"PCS*")+COUNTIFS('[3]PCs e Impresoras'!$E$194:$E$275,D36,'[3]PCs e Impresoras'!$F$194:$F$275,"PCS*")+COUNTIFS('[2]PCs e Impresoras'!$E$76:$E$105,D36,'[2]PCs e Impresoras'!$F$76:$F$105,"PCS*")+COUNTIFS('[1]PCs e Impresoras'!$E$85:$E$113,D36,'[1]PCs e Impresoras'!$F$85:$F$113,"PCS*")</f>
        <v>#VALUE!</v>
      </c>
      <c r="G36" s="11" t="e">
        <f>COUNTIFS('[13]PCs e Impresoras'!$E$26:$E$29,D36,'[13]PCs e Impresoras'!$F$26:$F$29,"PMT*")+COUNTIFS('[12]PCs e Impresoras'!$E$49:$E$61,D36,'[12]PCs e Impresoras'!$F$49:$F$61,"PMT*")+COUNTIFS('[11]PCs e Impresoras'!$E$95:$E$125,D36,'[11]PCs e Impresoras'!$F$95:$F$125,"PMT*")+COUNTIFS('[10]PCs e Impresoras'!$E$83:$E$104,D36,'[10]PCs e Impresoras'!$F$83:$F$104,"PMT*")+COUNTIFS('[9]PCs e Impresoras'!$E$61:$E$64,D36,'[9]PCs e Impresoras'!$F$61:$F$64,"PMT*")+COUNTIFS('[8]PCs e Impresoras'!$E$194:$E$258,D36,'[8]PCs e Impresoras'!$F$194:$F$258,"PMT*")+COUNTIFS('[7]PCs e Impresoras'!$E$244:$E$313,D36,'[7]PCs e Impresoras'!$F$244:$F$313,"PMT*")+COUNTIFS('[6]PCs e Impresoras'!$E$91:$E$105,D36,'[6]PCs e Impresoras'!$F$91:$F$105,"PMT*")+COUNTIFS('[5]PCs e Impresoras'!$E$126:$E$190,D36,'[5]PCs e Impresoras'!$F$126:$F$190,"PMT*")+COUNTIFS('[4]PCs e Impresoras'!$E$144:$E$175,D36,'[4]PCs e Impresoras'!$F$144:$F$175,"PMT*")+COUNTIFS('[3]PCs e Impresoras'!$E$194:$E$275,D36,'[3]PCs e Impresoras'!$F$194:$F$275,"PMT*")+COUNTIFS('[2]PCs e Impresoras'!$E$76:$E$105,D36,'[2]PCs e Impresoras'!$F$76:$F$105,"PMT*")+COUNTIFS('[1]PCs e Impresoras'!$E$85:$E$113,D36,'[1]PCs e Impresoras'!$F$85:$F$113,"PMT*")</f>
        <v>#VALUE!</v>
      </c>
      <c r="H36" s="11" t="e">
        <f>COUNTIFS('[13]PCs e Impresoras'!$E$26:$E$29,D36,'[13]PCs e Impresoras'!$F$26:$F$29,"PCB*")+COUNTIFS('[12]PCs e Impresoras'!$E$49:$E$61,D36,'[12]PCs e Impresoras'!$F$49:$F$61,"PCB*")+COUNTIFS('[11]PCs e Impresoras'!$E$95:$E$125,D36,'[11]PCs e Impresoras'!$F$95:$F$125,"PCB*")+COUNTIFS('[10]PCs e Impresoras'!$E$83:$E$104,D36,'[10]PCs e Impresoras'!$F$83:$F$104,"PCB*")+COUNTIFS('[9]PCs e Impresoras'!$E$61:$E$64,D36,'[9]PCs e Impresoras'!$F$61:$F$64,"PCB*")+COUNTIFS('[8]PCs e Impresoras'!$E$194:$E$258,D36,'[8]PCs e Impresoras'!$F$194:$F$258,"PCB*")+COUNTIFS('[7]PCs e Impresoras'!$E$244:$E$313,D36,'[7]PCs e Impresoras'!$F$244:$F$313,"PCB*")+COUNTIFS('[6]PCs e Impresoras'!$E$91:$E$105,D36,'[6]PCs e Impresoras'!$F$91:$F$105,"PCB*")+COUNTIFS('[5]PCs e Impresoras'!$E$126:$E$190,D36,'[5]PCs e Impresoras'!$F$126:$F$190,"PCB*")+COUNTIFS('[4]PCs e Impresoras'!$E$144:$E$175,D36,'[4]PCs e Impresoras'!$F$144:$F$175,"PCB*")+COUNTIFS('[3]PCs e Impresoras'!$E$194:$E$275,D36,'[3]PCs e Impresoras'!$F$194:$F$275,"PCB*")+COUNTIFS('[2]PCs e Impresoras'!$E$76:$E$105,D36,'[2]PCs e Impresoras'!$F$76:$F$105,"PCB*")+COUNTIFS('[1]PCs e Impresoras'!$E$85:$E$113,D36,'[1]PCs e Impresoras'!$F$85:$F$113,"PCB*")</f>
        <v>#VALUE!</v>
      </c>
      <c r="I36" s="11" t="e">
        <f>COUNTIFS('[13]PCs e Impresoras'!$E$26:$E$29,D36,'[13]PCs e Impresoras'!$F$26:$F$29,"PBA*")+COUNTIFS('[12]PCs e Impresoras'!$E$49:$E$61,D36,'[12]PCs e Impresoras'!$F$49:$F$61,"PBA*")+COUNTIFS('[11]PCs e Impresoras'!$E$95:$E$125,D36,'[11]PCs e Impresoras'!$F$95:$F$125,"PBA*")+COUNTIFS('[10]PCs e Impresoras'!$E$83:$E$104,D36,'[10]PCs e Impresoras'!$F$83:$F$104,"PBA*")+COUNTIFS('[9]PCs e Impresoras'!$E$61:$E$64,D36,'[9]PCs e Impresoras'!$F$61:$F$64,"PBA*")+COUNTIFS('[8]PCs e Impresoras'!$E$194:$E$258,D36,'[8]PCs e Impresoras'!$F$194:$F$258,"PBA*")+COUNTIFS('[7]PCs e Impresoras'!$E$244:$E$313,D36,'[7]PCs e Impresoras'!$F$244:$F$313,"PBA*")+COUNTIFS('[6]PCs e Impresoras'!$E$91:$E$105,D36,'[6]PCs e Impresoras'!$F$91:$F$105,"PBA*")+COUNTIFS('[5]PCs e Impresoras'!$E$126:$E$190,D36,'[5]PCs e Impresoras'!$F$126:$F$190,"PBA*")+COUNTIFS('[4]PCs e Impresoras'!$E$144:$E$175,D36,'[4]PCs e Impresoras'!$F$144:$F$175,"PBA*")+COUNTIFS('[3]PCs e Impresoras'!$E$194:$E$275,D36,'[3]PCs e Impresoras'!$F$194:$F$275,"PBA*")+COUNTIFS('[2]PCs e Impresoras'!$E$76:$E$105,D36,'[2]PCs e Impresoras'!$F$76:$F$105,"PBA*")+COUNTIFS('[1]PCs e Impresoras'!$E$85:$E$113,D36,'[1]PCs e Impresoras'!$F$85:$F$113,"PBA*")</f>
        <v>#VALUE!</v>
      </c>
      <c r="J36" s="11" t="e">
        <f>COUNTIFS('[13]PCs e Impresoras'!$E$26:$E$29,D36,'[13]PCs e Impresoras'!$F$26:$F$29,"PVL*")+COUNTIFS('[12]PCs e Impresoras'!$E$49:$E$61,D36,'[12]PCs e Impresoras'!$F$49:$F$61,"PVL*")+COUNTIFS('[11]PCs e Impresoras'!$E$95:$E$125,D36,'[11]PCs e Impresoras'!$F$95:$F$125,"PVL*")+COUNTIFS('[10]PCs e Impresoras'!$E$83:$E$104,D36,'[10]PCs e Impresoras'!$F$83:$F$104,"PVL*")+COUNTIFS('[9]PCs e Impresoras'!$E$61:$E$64,D36,'[9]PCs e Impresoras'!$F$61:$F$64,"PVL*")+COUNTIFS('[8]PCs e Impresoras'!$E$194:$E$258,D36,'[8]PCs e Impresoras'!$F$194:$F$258,"PVL*")+COUNTIFS('[7]PCs e Impresoras'!$E$244:$E$313,D36,'[7]PCs e Impresoras'!$F$244:$F$313,"PVL*")+COUNTIFS('[6]PCs e Impresoras'!$E$91:$E$105,D36,'[6]PCs e Impresoras'!$F$91:$F$105,"PVL*")+COUNTIFS('[5]PCs e Impresoras'!$E$126:$E$190,D36,'[5]PCs e Impresoras'!$F$126:$F$190,"PVL*")+COUNTIFS('[4]PCs e Impresoras'!$E$144:$E$175,D36,'[4]PCs e Impresoras'!$F$144:$F$175,"PVL*")+COUNTIFS('[3]PCs e Impresoras'!$E$194:$E$275,D36,'[3]PCs e Impresoras'!$F$194:$F$275,"PVL*")+COUNTIFS('[2]PCs e Impresoras'!$E$76:$E$105,D36,'[2]PCs e Impresoras'!$F$76:$F$105,"PVL*")+COUNTIFS('[1]PCs e Impresoras'!$E$85:$E$113,D36,'[1]PCs e Impresoras'!$F$85:$F$113,"PVL*")</f>
        <v>#VALUE!</v>
      </c>
      <c r="K36" s="11" t="e">
        <f>COUNTIFS('[13]PCs e Impresoras'!$E$26:$E$29,D36,'[13]PCs e Impresoras'!$F$26:$F$29,"PBQ*")+COUNTIFS('[12]PCs e Impresoras'!$E$49:$E$61,D36,'[12]PCs e Impresoras'!$F$49:$F$61,"PBQ*")+COUNTIFS('[11]PCs e Impresoras'!$E$95:$E$125,D36,'[11]PCs e Impresoras'!$F$95:$F$125,"PBQ*")+COUNTIFS('[10]PCs e Impresoras'!$E$83:$E$104,D36,'[10]PCs e Impresoras'!$F$83:$F$104,"PBQ*")+COUNTIFS('[9]PCs e Impresoras'!$E$61:$E$64,D36,'[9]PCs e Impresoras'!$F$61:$F$64,"PBQ*")+COUNTIFS('[8]PCs e Impresoras'!$E$194:$E$258,D36,'[8]PCs e Impresoras'!$F$194:$F$258,"PBQ*")+COUNTIFS('[7]PCs e Impresoras'!$E$244:$E$313,D36,'[7]PCs e Impresoras'!$F$244:$F$313,"PBQ*")+COUNTIFS('[6]PCs e Impresoras'!$E$91:$E$105,D36,'[6]PCs e Impresoras'!$F$91:$F$105,"PBQ*")+COUNTIFS('[5]PCs e Impresoras'!$E$126:$E$190,D36,'[5]PCs e Impresoras'!$F$126:$F$190,"PBQ*")+COUNTIFS('[4]PCs e Impresoras'!$E$144:$E$175,D36,'[4]PCs e Impresoras'!$F$144:$F$175,"PBQ*")+COUNTIFS('[3]PCs e Impresoras'!$E$194:$E$275,D36,'[3]PCs e Impresoras'!$F$194:$F$275,"PBQ*")+COUNTIFS('[2]PCs e Impresoras'!$E$76:$E$105,D36,'[2]PCs e Impresoras'!$F$76:$F$105,"PBQ*")+COUNTIFS('[1]PCs e Impresoras'!$E$85:$E$113,D36,'[1]PCs e Impresoras'!$F$85:$F$113,"PBQ*")</f>
        <v>#VALUE!</v>
      </c>
      <c r="L36" s="11" t="e">
        <f>COUNTIFS('[13]PCs e Impresoras'!$E$26:$E$29,D36,'[13]PCs e Impresoras'!$F$26:$F$29,"PMB*")+COUNTIFS('[12]PCs e Impresoras'!$E$49:$E$61,D36,'[12]PCs e Impresoras'!$F$49:$F$61,"PMB*")+COUNTIFS('[11]PCs e Impresoras'!$E$95:$E$125,D36,'[11]PCs e Impresoras'!$F$95:$F$125,"PMB*")+COUNTIFS('[10]PCs e Impresoras'!$E$83:$E$104,D36,'[10]PCs e Impresoras'!$F$83:$F$104,"PMB*")+COUNTIFS('[9]PCs e Impresoras'!$E$61:$E$64,D36,'[9]PCs e Impresoras'!$F$61:$F$64,"PMB*")+COUNTIFS('[8]PCs e Impresoras'!$E$194:$E$258,D36,'[8]PCs e Impresoras'!$F$194:$F$258,"PMB*")+COUNTIFS('[7]PCs e Impresoras'!$E$244:$E$313,D36,'[7]PCs e Impresoras'!$F$244:$F$313,"PMB*")+COUNTIFS('[6]PCs e Impresoras'!$E$91:$E$105,D36,'[6]PCs e Impresoras'!$F$91:$F$105,"PMB*")+COUNTIFS('[5]PCs e Impresoras'!$E$126:$E$190,D36,'[5]PCs e Impresoras'!$F$126:$F$190,"PMB*")+COUNTIFS('[4]PCs e Impresoras'!$E$144:$E$175,D36,'[4]PCs e Impresoras'!$F$144:$F$175,"PMB*")+COUNTIFS('[3]PCs e Impresoras'!$E$194:$E$275,D36,'[3]PCs e Impresoras'!$F$194:$F$275,"PMB*")+COUNTIFS('[2]PCs e Impresoras'!$E$76:$E$105,D36,'[2]PCs e Impresoras'!$F$76:$F$105,"PMB*")+COUNTIFS('[1]PCs e Impresoras'!$E$85:$E$113,D36,'[1]PCs e Impresoras'!$F$85:$F$113,"PMB*")</f>
        <v>#VALUE!</v>
      </c>
      <c r="M36" s="11" t="e">
        <f>COUNTIFS('[13]PCs e Impresoras'!$E$26:$E$29,D36,'[13]PCs e Impresoras'!$F$26:$F$29,"PBJ*")+COUNTIFS('[12]PCs e Impresoras'!$E$49:$E$61,D36,'[12]PCs e Impresoras'!$F$49:$F$61,"PBJ*")+COUNTIFS('[11]PCs e Impresoras'!$E$95:$E$125,D36,'[11]PCs e Impresoras'!$F$95:$F$125,"PBJ*")+COUNTIFS('[10]PCs e Impresoras'!$E$83:$E$104,D36,'[10]PCs e Impresoras'!$F$83:$F$104,"PBJ*")+COUNTIFS('[9]PCs e Impresoras'!$E$61:$E$64,D36,'[9]PCs e Impresoras'!$F$61:$F$64,"PBJ*")+COUNTIFS('[8]PCs e Impresoras'!$E$194:$E$258,D36,'[8]PCs e Impresoras'!$F$194:$F$258,"PBJ*")+COUNTIFS('[7]PCs e Impresoras'!$E$244:$E$313,D36,'[7]PCs e Impresoras'!$F$244:$F$313,"PBJ*")+COUNTIFS('[6]PCs e Impresoras'!$E$91:$E$105,D36,'[6]PCs e Impresoras'!$F$91:$F$105,"PBJ*")+COUNTIFS('[5]PCs e Impresoras'!$E$126:$E$190,D36,'[5]PCs e Impresoras'!$F$126:$F$190,"PBJ*")+COUNTIFS('[4]PCs e Impresoras'!$E$144:$E$175,D36,'[4]PCs e Impresoras'!$F$144:$F$175,"PBJ*")+COUNTIFS('[3]PCs e Impresoras'!$E$194:$E$275,D36,'[3]PCs e Impresoras'!$F$194:$F$275,"PBJ*")+COUNTIFS('[2]PCs e Impresoras'!$E$76:$E$105,D36,'[2]PCs e Impresoras'!$F$76:$F$105,"PBJ*")+COUNTIFS('[1]PCs e Impresoras'!$E$85:$E$113,D36,'[1]PCs e Impresoras'!$F$85:$F$113,"PBJ*")</f>
        <v>#VALUE!</v>
      </c>
      <c r="N36" s="11" t="e">
        <f>COUNTIFS('[13]PCs e Impresoras'!$E$26:$E$29,D36,'[13]PCs e Impresoras'!$F$26:$F$29,"PCL*")+COUNTIFS('[12]PCs e Impresoras'!$E$49:$E$61,D36,'[12]PCs e Impresoras'!$F$49:$F$61,"PCL*")+COUNTIFS('[11]PCs e Impresoras'!$E$95:$E$125,D36,'[11]PCs e Impresoras'!$F$95:$F$125,"PCL*")+COUNTIFS('[10]PCs e Impresoras'!$E$83:$E$104,D36,'[10]PCs e Impresoras'!$F$83:$F$104,"PCL*")+COUNTIFS('[9]PCs e Impresoras'!$E$61:$E$64,D36,'[9]PCs e Impresoras'!$F$61:$F$64,"PCL*")+COUNTIFS('[8]PCs e Impresoras'!$E$194:$E$258,D36,'[8]PCs e Impresoras'!$F$194:$F$258,"PCL*")+COUNTIFS('[7]PCs e Impresoras'!$E$244:$E$313,D36,'[7]PCs e Impresoras'!$F$244:$F$313,"PCL*")+COUNTIFS('[6]PCs e Impresoras'!$E$91:$E$105,D36,'[6]PCs e Impresoras'!$F$91:$F$105,"PCL*")+COUNTIFS('[5]PCs e Impresoras'!$E$126:$E$190,D36,'[5]PCs e Impresoras'!$F$126:$F$190,"PCL*")+COUNTIFS('[4]PCs e Impresoras'!$E$144:$E$175,D36,'[4]PCs e Impresoras'!$F$144:$F$175,"PCL*")+COUNTIFS('[3]PCs e Impresoras'!$E$194:$E$275,D36,'[3]PCs e Impresoras'!$F$194:$F$275,"PCL*")+COUNTIFS('[2]PCs e Impresoras'!$E$76:$E$105,D36,'[2]PCs e Impresoras'!$F$76:$F$105,"PCL*")+COUNTIFS('[1]PCs e Impresoras'!$E$85:$E$113,D36,'[1]PCs e Impresoras'!$F$85:$F$113,"PCL*")</f>
        <v>#VALUE!</v>
      </c>
      <c r="O36" s="11" t="e">
        <f>COUNTIFS('[13]PCs e Impresoras'!$E$26:$E$29,D36,'[13]PCs e Impresoras'!$F$26:$F$29,"PQB*")+COUNTIFS('[12]PCs e Impresoras'!$E$49:$E$61,D36,'[12]PCs e Impresoras'!$F$49:$F$61,"PQB*")+COUNTIFS('[11]PCs e Impresoras'!$E$95:$E$125,D36,'[11]PCs e Impresoras'!$F$95:$F$125,"PQB*")+COUNTIFS('[10]PCs e Impresoras'!$E$83:$E$104,D36,'[10]PCs e Impresoras'!$F$83:$F$104,"PQB*")+COUNTIFS('[9]PCs e Impresoras'!$E$61:$E$64,D36,'[9]PCs e Impresoras'!$F$61:$F$64,"PQB*")+COUNTIFS('[8]PCs e Impresoras'!$E$194:$E$258,D36,'[8]PCs e Impresoras'!$F$194:$F$258,"PQB*")+COUNTIFS('[7]PCs e Impresoras'!$E$244:$E$313,D36,'[7]PCs e Impresoras'!$F$244:$F$313,"PQB*")+COUNTIFS('[6]PCs e Impresoras'!$E$91:$E$105,D36,'[6]PCs e Impresoras'!$F$91:$F$105,"PQB*")+COUNTIFS('[5]PCs e Impresoras'!$E$126:$E$190,D36,'[5]PCs e Impresoras'!$F$126:$F$190,"PQB*")+COUNTIFS('[4]PCs e Impresoras'!$E$144:$E$175,D36,'[4]PCs e Impresoras'!$F$144:$F$175,"PQB*")+COUNTIFS('[3]PCs e Impresoras'!$E$194:$E$275,D36,'[3]PCs e Impresoras'!$F$194:$F$275,"PQB*")+COUNTIFS('[2]PCs e Impresoras'!$E$76:$E$105,D36,'[2]PCs e Impresoras'!$F$76:$F$105,"PQB*")+COUNTIFS('[1]PCs e Impresoras'!$E$85:$E$113,D36,'[1]PCs e Impresoras'!$F$85:$F$113,"PQB*")</f>
        <v>#VALUE!</v>
      </c>
      <c r="P36" s="11" t="e">
        <f>COUNTIFS('[13]PCs e Impresoras'!$E$26:$E$29,D36,'[13]PCs e Impresoras'!$F$26:$F$29,"PPO*")+COUNTIFS('[12]PCs e Impresoras'!$E$49:$E$61,D36,'[12]PCs e Impresoras'!$F$49:$F$61,"PPO*")+COUNTIFS('[11]PCs e Impresoras'!$E$95:$E$125,D36,'[11]PCs e Impresoras'!$F$95:$F$125,"PPO*")+COUNTIFS('[10]PCs e Impresoras'!$E$83:$E$104,D36,'[10]PCs e Impresoras'!$F$83:$F$104,"PPO*")+COUNTIFS('[9]PCs e Impresoras'!$E$61:$E$64,D36,'[9]PCs e Impresoras'!$F$61:$F$64,"PPO*")+COUNTIFS('[8]PCs e Impresoras'!$E$194:$E$258,D36,'[8]PCs e Impresoras'!$F$194:$F$258,"PPO*")+COUNTIFS('[7]PCs e Impresoras'!$E$244:$E$313,D36,'[7]PCs e Impresoras'!$F$244:$F$313,"PPO*")+COUNTIFS('[6]PCs e Impresoras'!$E$91:$E$105,D36,'[6]PCs e Impresoras'!$F$91:$F$105,"PPO*")+COUNTIFS('[5]PCs e Impresoras'!$E$126:$E$190,D36,'[5]PCs e Impresoras'!$F$126:$F$190,"PPO*")+COUNTIFS('[4]PCs e Impresoras'!$E$144:$E$175,D36,'[4]PCs e Impresoras'!$F$144:$F$175,"PPO*")+COUNTIFS('[3]PCs e Impresoras'!$E$194:$E$275,D36,'[3]PCs e Impresoras'!$F$194:$F$275,"PPO*")+COUNTIFS('[2]PCs e Impresoras'!$E$76:$E$105,D36,'[2]PCs e Impresoras'!$F$76:$F$105,"PPO*")+COUNTIFS('[1]PCs e Impresoras'!$E$85:$E$113,D36,'[1]PCs e Impresoras'!$F$85:$F$113,"PPO*")</f>
        <v>#VALUE!</v>
      </c>
      <c r="Q36" s="11" t="e">
        <f>COUNTIFS('[13]PCs e Impresoras'!$E$26:$E$29,D36,'[13]PCs e Impresoras'!$F$26:$F$29,"PTJ*")+COUNTIFS('[12]PCs e Impresoras'!$E$49:$E$61,D36,'[12]PCs e Impresoras'!$F$49:$F$61,"PTJ*")+COUNTIFS('[11]PCs e Impresoras'!$E$95:$E$125,D36,'[11]PCs e Impresoras'!$F$95:$F$125,"PTJ*")+COUNTIFS('[10]PCs e Impresoras'!$E$83:$E$104,D36,'[10]PCs e Impresoras'!$F$83:$F$104,"PTJ*")+COUNTIFS('[9]PCs e Impresoras'!$E$61:$E$64,D36,'[9]PCs e Impresoras'!$F$61:$F$64,"PTJ*")+COUNTIFS('[8]PCs e Impresoras'!$E$194:$E$258,D36,'[8]PCs e Impresoras'!$F$194:$F$258,"PTJ*")+COUNTIFS('[7]PCs e Impresoras'!$E$244:$E$313,D36,'[7]PCs e Impresoras'!$F$244:$F$313,"PTJ*")+COUNTIFS('[6]PCs e Impresoras'!$E$91:$E$105,D36,'[6]PCs e Impresoras'!$F$91:$F$105,"PTJ*")+COUNTIFS('[5]PCs e Impresoras'!$E$126:$E$190,D36,'[5]PCs e Impresoras'!$F$126:$F$190,"PTJ*")+COUNTIFS('[4]PCs e Impresoras'!$E$144:$E$175,D36,'[4]PCs e Impresoras'!$F$144:$F$175,"PTJ*")+COUNTIFS('[3]PCs e Impresoras'!$E$194:$E$275,D36,'[3]PCs e Impresoras'!$F$194:$F$275,"PTJ*")+COUNTIFS('[2]PCs e Impresoras'!$E$76:$E$105,D36,'[2]PCs e Impresoras'!$F$76:$F$105,"PTJ*")+COUNTIFS('[1]PCs e Impresoras'!$E$85:$E$113,D36,'[1]PCs e Impresoras'!$F$85:$F$113,"PTJ*")</f>
        <v>#VALUE!</v>
      </c>
      <c r="R36" s="11" t="e">
        <f>COUNTIFS('[13]PCs e Impresoras'!$E$26:$E$29,D36,'[13]PCs e Impresoras'!$F$26:$F$29,"PBO*")+COUNTIFS('[12]PCs e Impresoras'!$E$49:$E$61,D36,'[12]PCs e Impresoras'!$F$49:$F$61,"PBO*")+COUNTIFS('[11]PCs e Impresoras'!$E$95:$E$125,D36,'[11]PCs e Impresoras'!$F$95:$F$125,"PBO*")+COUNTIFS('[10]PCs e Impresoras'!$E$83:$E$104,D36,'[10]PCs e Impresoras'!$F$83:$F$104,"PBO*")+COUNTIFS('[9]PCs e Impresoras'!$E$61:$E$64,D36,'[9]PCs e Impresoras'!$F$61:$F$64,"PBO*")+COUNTIFS('[8]PCs e Impresoras'!$E$194:$E$258,D36,'[8]PCs e Impresoras'!$F$194:$F$258,"PBO*")+COUNTIFS('[7]PCs e Impresoras'!$E$244:$E$313,D36,'[7]PCs e Impresoras'!$F$244:$F$313,"PBO*")+COUNTIFS('[6]PCs e Impresoras'!$E$91:$E$105,D36,'[6]PCs e Impresoras'!$F$91:$F$105,"PBO*")+COUNTIFS('[5]PCs e Impresoras'!$E$126:$E$190,D36,'[5]PCs e Impresoras'!$F$126:$F$190,"PBO*")+COUNTIFS('[4]PCs e Impresoras'!$E$144:$E$175,D36,'[4]PCs e Impresoras'!$F$144:$F$175,"PBO*")+COUNTIFS('[3]PCs e Impresoras'!$E$194:$E$275,D36,'[3]PCs e Impresoras'!$F$194:$F$275,"PBO*")+COUNTIFS('[2]PCs e Impresoras'!$E$76:$E$105,D36,'[2]PCs e Impresoras'!$F$76:$F$105,"PBO*")+COUNTIFS('[1]PCs e Impresoras'!$E$85:$E$113,D36,'[1]PCs e Impresoras'!$F$85:$F$113,"PBO*")</f>
        <v>#VALUE!</v>
      </c>
      <c r="S36" s="11" t="e">
        <f>COUNTIFS('[13]PCs e Impresoras'!$E$26:$E$29,D36,'[13]PCs e Impresoras'!$F$26:$F$29,"PSC*")+COUNTIFS('[12]PCs e Impresoras'!$E$49:$E$61,D36,'[12]PCs e Impresoras'!$F$49:$F$61,"PSC*")+COUNTIFS('[11]PCs e Impresoras'!$E$95:$E$125,D36,'[11]PCs e Impresoras'!$F$95:$F$125,"PSC*")+COUNTIFS('[10]PCs e Impresoras'!$E$83:$E$104,D36,'[10]PCs e Impresoras'!$F$83:$F$104,"PSC*")+COUNTIFS('[9]PCs e Impresoras'!$E$61:$E$64,D36,'[9]PCs e Impresoras'!$F$61:$F$64,"PSC*")+COUNTIFS('[8]PCs e Impresoras'!$E$194:$E$258,D36,'[8]PCs e Impresoras'!$F$194:$F$258,"PSC*")+COUNTIFS('[7]PCs e Impresoras'!$E$244:$E$313,D36,'[7]PCs e Impresoras'!$F$244:$F$313,"PSC*")+COUNTIFS('[6]PCs e Impresoras'!$E$91:$E$105,D36,'[6]PCs e Impresoras'!$F$91:$F$105,"PSC*")+COUNTIFS('[5]PCs e Impresoras'!$E$126:$E$190,D36,'[5]PCs e Impresoras'!$F$126:$F$190,"PSC*")+COUNTIFS('[4]PCs e Impresoras'!$E$144:$E$175,D36,'[4]PCs e Impresoras'!$F$144:$F$175,"PSC*")+COUNTIFS('[3]PCs e Impresoras'!$E$194:$E$275,D36,'[3]PCs e Impresoras'!$F$194:$F$275,"PSC*")+COUNTIFS('[2]PCs e Impresoras'!$E$76:$E$105,D36,'[2]PCs e Impresoras'!$F$76:$F$105,"PSC*")+COUNTIFS('[1]PCs e Impresoras'!$E$85:$E$113,D36,'[1]PCs e Impresoras'!$F$85:$F$113,"PSC*")</f>
        <v>#VALUE!</v>
      </c>
      <c r="T36" s="21" t="e">
        <f t="shared" si="4"/>
        <v>#VALUE!</v>
      </c>
      <c r="U36" s="32" t="e">
        <f t="shared" si="1"/>
        <v>#VALUE!</v>
      </c>
    </row>
    <row r="37" spans="1:21" ht="15.75" x14ac:dyDescent="0.25">
      <c r="B37" s="71" t="s">
        <v>54</v>
      </c>
      <c r="C37" s="71" t="s">
        <v>48</v>
      </c>
      <c r="D37" s="71" t="s">
        <v>59</v>
      </c>
      <c r="E37" s="11" t="e">
        <f>COUNTIFS('[13]PCs e Impresoras'!$E$26:$E$29,D37,'[13]PCs e Impresoras'!$F$26:$F$29,"PCG*")+COUNTIFS('[12]PCs e Impresoras'!$E$49:$E$61,D37,'[12]PCs e Impresoras'!$F$49:$F$61,"PCG*")+COUNTIFS('[11]PCs e Impresoras'!$E$95:$E$125,D37,'[11]PCs e Impresoras'!$F$95:$F$125,"PCG*")+COUNTIFS('[10]PCs e Impresoras'!$E$83:$E$104,D37,'[10]PCs e Impresoras'!$F$83:$F$104,"PCG*")+COUNTIFS('[9]PCs e Impresoras'!$E$61:$E$64,D37,'[9]PCs e Impresoras'!$F$61:$F$64,"PCG*")+COUNTIFS('[8]PCs e Impresoras'!$E$194:$E$258,D37,'[8]PCs e Impresoras'!$F$194:$F$258,"PCG*")+COUNTIFS('[7]PCs e Impresoras'!$E$244:$E$313,D37,'[7]PCs e Impresoras'!$F$244:$F$313,"PCG*")+COUNTIFS('[6]PCs e Impresoras'!$E$91:$E$105,D37,'[6]PCs e Impresoras'!$F$91:$F$105,"PCG*")+COUNTIFS('[5]PCs e Impresoras'!$E$126:$E$190,D37,'[5]PCs e Impresoras'!$F$126:$F$190,"PCG*")+COUNTIFS('[4]PCs e Impresoras'!$E$144:$E$175,D37,'[4]PCs e Impresoras'!$F$144:$F$175,"PCG*")+COUNTIFS('[3]PCs e Impresoras'!$E$194:$E$275,D37,'[3]PCs e Impresoras'!$F$194:$F$275,"PCG*")+COUNTIFS('[2]PCs e Impresoras'!$E$76:$E$105,D37,'[2]PCs e Impresoras'!$F$76:$F$105,"PCG*")+COUNTIFS('[1]PCs e Impresoras'!$E$85:$E$113,D37,'[1]PCs e Impresoras'!$F$85:$F$113,"PCG*")</f>
        <v>#VALUE!</v>
      </c>
      <c r="F37" s="11" t="e">
        <f>COUNTIFS('[13]PCs e Impresoras'!$E$26:$E$29,D37,'[13]PCs e Impresoras'!$F$26:$F$29,"PCS*")+COUNTIFS('[12]PCs e Impresoras'!$E$49:$E$61,D37,'[12]PCs e Impresoras'!$F$49:$F$61,"PCS*")+COUNTIFS('[11]PCs e Impresoras'!$E$95:$E$125,D37,'[11]PCs e Impresoras'!$F$95:$F$125,"PCS*")+COUNTIFS('[10]PCs e Impresoras'!$E$83:$E$104,D37,'[10]PCs e Impresoras'!$F$83:$F$104,"PCS*")+COUNTIFS('[9]PCs e Impresoras'!$E$61:$E$64,D37,'[9]PCs e Impresoras'!$F$61:$F$64,"PCS*")+COUNTIFS('[8]PCs e Impresoras'!$E$194:$E$258,D37,'[8]PCs e Impresoras'!$F$194:$F$258,"PCS*")+COUNTIFS('[7]PCs e Impresoras'!$E$244:$E$313,D37,'[7]PCs e Impresoras'!$F$244:$F$313,"PCS*")+COUNTIFS('[6]PCs e Impresoras'!$E$91:$E$105,D37,'[6]PCs e Impresoras'!$F$91:$F$105,"PCS*")+COUNTIFS('[5]PCs e Impresoras'!$E$126:$E$190,D37,'[5]PCs e Impresoras'!$F$126:$F$190,"PCS*")+COUNTIFS('[4]PCs e Impresoras'!$E$144:$E$175,D37,'[4]PCs e Impresoras'!$F$144:$F$175,"PCS*")+COUNTIFS('[3]PCs e Impresoras'!$E$194:$E$275,D37,'[3]PCs e Impresoras'!$F$194:$F$275,"PCS*")+COUNTIFS('[2]PCs e Impresoras'!$E$76:$E$105,D37,'[2]PCs e Impresoras'!$F$76:$F$105,"PCS*")+COUNTIFS('[1]PCs e Impresoras'!$E$85:$E$113,D37,'[1]PCs e Impresoras'!$F$85:$F$113,"PCS*")</f>
        <v>#VALUE!</v>
      </c>
      <c r="G37" s="11" t="e">
        <f>COUNTIFS('[13]PCs e Impresoras'!$E$26:$E$29,D37,'[13]PCs e Impresoras'!$F$26:$F$29,"PMT*")+COUNTIFS('[12]PCs e Impresoras'!$E$49:$E$61,D37,'[12]PCs e Impresoras'!$F$49:$F$61,"PMT*")+COUNTIFS('[11]PCs e Impresoras'!$E$95:$E$125,D37,'[11]PCs e Impresoras'!$F$95:$F$125,"PMT*")+COUNTIFS('[10]PCs e Impresoras'!$E$83:$E$104,D37,'[10]PCs e Impresoras'!$F$83:$F$104,"PMT*")+COUNTIFS('[9]PCs e Impresoras'!$E$61:$E$64,D37,'[9]PCs e Impresoras'!$F$61:$F$64,"PMT*")+COUNTIFS('[8]PCs e Impresoras'!$E$194:$E$258,D37,'[8]PCs e Impresoras'!$F$194:$F$258,"PMT*")+COUNTIFS('[7]PCs e Impresoras'!$E$244:$E$313,D37,'[7]PCs e Impresoras'!$F$244:$F$313,"PMT*")+COUNTIFS('[6]PCs e Impresoras'!$E$91:$E$105,D37,'[6]PCs e Impresoras'!$F$91:$F$105,"PMT*")+COUNTIFS('[5]PCs e Impresoras'!$E$126:$E$190,D37,'[5]PCs e Impresoras'!$F$126:$F$190,"PMT*")+COUNTIFS('[4]PCs e Impresoras'!$E$144:$E$175,D37,'[4]PCs e Impresoras'!$F$144:$F$175,"PMT*")+COUNTIFS('[3]PCs e Impresoras'!$E$194:$E$275,D37,'[3]PCs e Impresoras'!$F$194:$F$275,"PMT*")+COUNTIFS('[2]PCs e Impresoras'!$E$76:$E$105,D37,'[2]PCs e Impresoras'!$F$76:$F$105,"PMT*")+COUNTIFS('[1]PCs e Impresoras'!$E$85:$E$113,D37,'[1]PCs e Impresoras'!$F$85:$F$113,"PMT*")</f>
        <v>#VALUE!</v>
      </c>
      <c r="H37" s="11" t="e">
        <f>COUNTIFS('[13]PCs e Impresoras'!$E$26:$E$29,D37,'[13]PCs e Impresoras'!$F$26:$F$29,"PCB*")+COUNTIFS('[12]PCs e Impresoras'!$E$49:$E$61,D37,'[12]PCs e Impresoras'!$F$49:$F$61,"PCB*")+COUNTIFS('[11]PCs e Impresoras'!$E$95:$E$125,D37,'[11]PCs e Impresoras'!$F$95:$F$125,"PCB*")+COUNTIFS('[10]PCs e Impresoras'!$E$83:$E$104,D37,'[10]PCs e Impresoras'!$F$83:$F$104,"PCB*")+COUNTIFS('[9]PCs e Impresoras'!$E$61:$E$64,D37,'[9]PCs e Impresoras'!$F$61:$F$64,"PCB*")+COUNTIFS('[8]PCs e Impresoras'!$E$194:$E$258,D37,'[8]PCs e Impresoras'!$F$194:$F$258,"PCB*")+COUNTIFS('[7]PCs e Impresoras'!$E$244:$E$313,D37,'[7]PCs e Impresoras'!$F$244:$F$313,"PCB*")+COUNTIFS('[6]PCs e Impresoras'!$E$91:$E$105,D37,'[6]PCs e Impresoras'!$F$91:$F$105,"PCB*")+COUNTIFS('[5]PCs e Impresoras'!$E$126:$E$190,D37,'[5]PCs e Impresoras'!$F$126:$F$190,"PCB*")+COUNTIFS('[4]PCs e Impresoras'!$E$144:$E$175,D37,'[4]PCs e Impresoras'!$F$144:$F$175,"PCB*")+COUNTIFS('[3]PCs e Impresoras'!$E$194:$E$275,D37,'[3]PCs e Impresoras'!$F$194:$F$275,"PCB*")+COUNTIFS('[2]PCs e Impresoras'!$E$76:$E$105,D37,'[2]PCs e Impresoras'!$F$76:$F$105,"PCB*")+COUNTIFS('[1]PCs e Impresoras'!$E$85:$E$113,D37,'[1]PCs e Impresoras'!$F$85:$F$113,"PCB*")</f>
        <v>#VALUE!</v>
      </c>
      <c r="I37" s="11" t="e">
        <f>COUNTIFS('[13]PCs e Impresoras'!$E$26:$E$29,D37,'[13]PCs e Impresoras'!$F$26:$F$29,"PBA*")+COUNTIFS('[12]PCs e Impresoras'!$E$49:$E$61,D37,'[12]PCs e Impresoras'!$F$49:$F$61,"PBA*")+COUNTIFS('[11]PCs e Impresoras'!$E$95:$E$125,D37,'[11]PCs e Impresoras'!$F$95:$F$125,"PBA*")+COUNTIFS('[10]PCs e Impresoras'!$E$83:$E$104,D37,'[10]PCs e Impresoras'!$F$83:$F$104,"PBA*")+COUNTIFS('[9]PCs e Impresoras'!$E$61:$E$64,D37,'[9]PCs e Impresoras'!$F$61:$F$64,"PBA*")+COUNTIFS('[8]PCs e Impresoras'!$E$194:$E$258,D37,'[8]PCs e Impresoras'!$F$194:$F$258,"PBA*")+COUNTIFS('[7]PCs e Impresoras'!$E$244:$E$313,D37,'[7]PCs e Impresoras'!$F$244:$F$313,"PBA*")+COUNTIFS('[6]PCs e Impresoras'!$E$91:$E$105,D37,'[6]PCs e Impresoras'!$F$91:$F$105,"PBA*")+COUNTIFS('[5]PCs e Impresoras'!$E$126:$E$190,D37,'[5]PCs e Impresoras'!$F$126:$F$190,"PBA*")+COUNTIFS('[4]PCs e Impresoras'!$E$144:$E$175,D37,'[4]PCs e Impresoras'!$F$144:$F$175,"PBA*")+COUNTIFS('[3]PCs e Impresoras'!$E$194:$E$275,D37,'[3]PCs e Impresoras'!$F$194:$F$275,"PBA*")+COUNTIFS('[2]PCs e Impresoras'!$E$76:$E$105,D37,'[2]PCs e Impresoras'!$F$76:$F$105,"PBA*")+COUNTIFS('[1]PCs e Impresoras'!$E$85:$E$113,D37,'[1]PCs e Impresoras'!$F$85:$F$113,"PBA*")</f>
        <v>#VALUE!</v>
      </c>
      <c r="J37" s="11" t="e">
        <f>COUNTIFS('[13]PCs e Impresoras'!$E$26:$E$29,D37,'[13]PCs e Impresoras'!$F$26:$F$29,"PVL*")+COUNTIFS('[12]PCs e Impresoras'!$E$49:$E$61,D37,'[12]PCs e Impresoras'!$F$49:$F$61,"PVL*")+COUNTIFS('[11]PCs e Impresoras'!$E$95:$E$125,D37,'[11]PCs e Impresoras'!$F$95:$F$125,"PVL*")+COUNTIFS('[10]PCs e Impresoras'!$E$83:$E$104,D37,'[10]PCs e Impresoras'!$F$83:$F$104,"PVL*")+COUNTIFS('[9]PCs e Impresoras'!$E$61:$E$64,D37,'[9]PCs e Impresoras'!$F$61:$F$64,"PVL*")+COUNTIFS('[8]PCs e Impresoras'!$E$194:$E$258,D37,'[8]PCs e Impresoras'!$F$194:$F$258,"PVL*")+COUNTIFS('[7]PCs e Impresoras'!$E$244:$E$313,D37,'[7]PCs e Impresoras'!$F$244:$F$313,"PVL*")+COUNTIFS('[6]PCs e Impresoras'!$E$91:$E$105,D37,'[6]PCs e Impresoras'!$F$91:$F$105,"PVL*")+COUNTIFS('[5]PCs e Impresoras'!$E$126:$E$190,D37,'[5]PCs e Impresoras'!$F$126:$F$190,"PVL*")+COUNTIFS('[4]PCs e Impresoras'!$E$144:$E$175,D37,'[4]PCs e Impresoras'!$F$144:$F$175,"PVL*")+COUNTIFS('[3]PCs e Impresoras'!$E$194:$E$275,D37,'[3]PCs e Impresoras'!$F$194:$F$275,"PVL*")+COUNTIFS('[2]PCs e Impresoras'!$E$76:$E$105,D37,'[2]PCs e Impresoras'!$F$76:$F$105,"PVL*")+COUNTIFS('[1]PCs e Impresoras'!$E$85:$E$113,D37,'[1]PCs e Impresoras'!$F$85:$F$113,"PVL*")</f>
        <v>#VALUE!</v>
      </c>
      <c r="K37" s="11" t="e">
        <f>COUNTIFS('[13]PCs e Impresoras'!$E$26:$E$29,D37,'[13]PCs e Impresoras'!$F$26:$F$29,"PBQ*")+COUNTIFS('[12]PCs e Impresoras'!$E$49:$E$61,D37,'[12]PCs e Impresoras'!$F$49:$F$61,"PBQ*")+COUNTIFS('[11]PCs e Impresoras'!$E$95:$E$125,D37,'[11]PCs e Impresoras'!$F$95:$F$125,"PBQ*")+COUNTIFS('[10]PCs e Impresoras'!$E$83:$E$104,D37,'[10]PCs e Impresoras'!$F$83:$F$104,"PBQ*")+COUNTIFS('[9]PCs e Impresoras'!$E$61:$E$64,D37,'[9]PCs e Impresoras'!$F$61:$F$64,"PBQ*")+COUNTIFS('[8]PCs e Impresoras'!$E$194:$E$258,D37,'[8]PCs e Impresoras'!$F$194:$F$258,"PBQ*")+COUNTIFS('[7]PCs e Impresoras'!$E$244:$E$313,D37,'[7]PCs e Impresoras'!$F$244:$F$313,"PBQ*")+COUNTIFS('[6]PCs e Impresoras'!$E$91:$E$105,D37,'[6]PCs e Impresoras'!$F$91:$F$105,"PBQ*")+COUNTIFS('[5]PCs e Impresoras'!$E$126:$E$190,D37,'[5]PCs e Impresoras'!$F$126:$F$190,"PBQ*")+COUNTIFS('[4]PCs e Impresoras'!$E$144:$E$175,D37,'[4]PCs e Impresoras'!$F$144:$F$175,"PBQ*")+COUNTIFS('[3]PCs e Impresoras'!$E$194:$E$275,D37,'[3]PCs e Impresoras'!$F$194:$F$275,"PBQ*")+COUNTIFS('[2]PCs e Impresoras'!$E$76:$E$105,D37,'[2]PCs e Impresoras'!$F$76:$F$105,"PBQ*")+COUNTIFS('[1]PCs e Impresoras'!$E$85:$E$113,D37,'[1]PCs e Impresoras'!$F$85:$F$113,"PBQ*")</f>
        <v>#VALUE!</v>
      </c>
      <c r="L37" s="11" t="e">
        <f>COUNTIFS('[13]PCs e Impresoras'!$E$26:$E$29,D37,'[13]PCs e Impresoras'!$F$26:$F$29,"PMB*")+COUNTIFS('[12]PCs e Impresoras'!$E$49:$E$61,D37,'[12]PCs e Impresoras'!$F$49:$F$61,"PMB*")+COUNTIFS('[11]PCs e Impresoras'!$E$95:$E$125,D37,'[11]PCs e Impresoras'!$F$95:$F$125,"PMB*")+COUNTIFS('[10]PCs e Impresoras'!$E$83:$E$104,D37,'[10]PCs e Impresoras'!$F$83:$F$104,"PMB*")+COUNTIFS('[9]PCs e Impresoras'!$E$61:$E$64,D37,'[9]PCs e Impresoras'!$F$61:$F$64,"PMB*")+COUNTIFS('[8]PCs e Impresoras'!$E$194:$E$258,D37,'[8]PCs e Impresoras'!$F$194:$F$258,"PMB*")+COUNTIFS('[7]PCs e Impresoras'!$E$244:$E$313,D37,'[7]PCs e Impresoras'!$F$244:$F$313,"PMB*")+COUNTIFS('[6]PCs e Impresoras'!$E$91:$E$105,D37,'[6]PCs e Impresoras'!$F$91:$F$105,"PMB*")+COUNTIFS('[5]PCs e Impresoras'!$E$126:$E$190,D37,'[5]PCs e Impresoras'!$F$126:$F$190,"PMB*")+COUNTIFS('[4]PCs e Impresoras'!$E$144:$E$175,D37,'[4]PCs e Impresoras'!$F$144:$F$175,"PMB*")+COUNTIFS('[3]PCs e Impresoras'!$E$194:$E$275,D37,'[3]PCs e Impresoras'!$F$194:$F$275,"PMB*")+COUNTIFS('[2]PCs e Impresoras'!$E$76:$E$105,D37,'[2]PCs e Impresoras'!$F$76:$F$105,"PMB*")+COUNTIFS('[1]PCs e Impresoras'!$E$85:$E$113,D37,'[1]PCs e Impresoras'!$F$85:$F$113,"PMB*")</f>
        <v>#VALUE!</v>
      </c>
      <c r="M37" s="11" t="e">
        <f>COUNTIFS('[13]PCs e Impresoras'!$E$26:$E$29,D37,'[13]PCs e Impresoras'!$F$26:$F$29,"PBJ*")+COUNTIFS('[12]PCs e Impresoras'!$E$49:$E$61,D37,'[12]PCs e Impresoras'!$F$49:$F$61,"PBJ*")+COUNTIFS('[11]PCs e Impresoras'!$E$95:$E$125,D37,'[11]PCs e Impresoras'!$F$95:$F$125,"PBJ*")+COUNTIFS('[10]PCs e Impresoras'!$E$83:$E$104,D37,'[10]PCs e Impresoras'!$F$83:$F$104,"PBJ*")+COUNTIFS('[9]PCs e Impresoras'!$E$61:$E$64,D37,'[9]PCs e Impresoras'!$F$61:$F$64,"PBJ*")+COUNTIFS('[8]PCs e Impresoras'!$E$194:$E$258,D37,'[8]PCs e Impresoras'!$F$194:$F$258,"PBJ*")+COUNTIFS('[7]PCs e Impresoras'!$E$244:$E$313,D37,'[7]PCs e Impresoras'!$F$244:$F$313,"PBJ*")+COUNTIFS('[6]PCs e Impresoras'!$E$91:$E$105,D37,'[6]PCs e Impresoras'!$F$91:$F$105,"PBJ*")+COUNTIFS('[5]PCs e Impresoras'!$E$126:$E$190,D37,'[5]PCs e Impresoras'!$F$126:$F$190,"PBJ*")+COUNTIFS('[4]PCs e Impresoras'!$E$144:$E$175,D37,'[4]PCs e Impresoras'!$F$144:$F$175,"PBJ*")+COUNTIFS('[3]PCs e Impresoras'!$E$194:$E$275,D37,'[3]PCs e Impresoras'!$F$194:$F$275,"PBJ*")+COUNTIFS('[2]PCs e Impresoras'!$E$76:$E$105,D37,'[2]PCs e Impresoras'!$F$76:$F$105,"PBJ*")+COUNTIFS('[1]PCs e Impresoras'!$E$85:$E$113,D37,'[1]PCs e Impresoras'!$F$85:$F$113,"PBJ*")</f>
        <v>#VALUE!</v>
      </c>
      <c r="N37" s="11" t="e">
        <f>COUNTIFS('[13]PCs e Impresoras'!$E$26:$E$29,D37,'[13]PCs e Impresoras'!$F$26:$F$29,"PCL*")+COUNTIFS('[12]PCs e Impresoras'!$E$49:$E$61,D37,'[12]PCs e Impresoras'!$F$49:$F$61,"PCL*")+COUNTIFS('[11]PCs e Impresoras'!$E$95:$E$125,D37,'[11]PCs e Impresoras'!$F$95:$F$125,"PCL*")+COUNTIFS('[10]PCs e Impresoras'!$E$83:$E$104,D37,'[10]PCs e Impresoras'!$F$83:$F$104,"PCL*")+COUNTIFS('[9]PCs e Impresoras'!$E$61:$E$64,D37,'[9]PCs e Impresoras'!$F$61:$F$64,"PCL*")+COUNTIFS('[8]PCs e Impresoras'!$E$194:$E$258,D37,'[8]PCs e Impresoras'!$F$194:$F$258,"PCL*")+COUNTIFS('[7]PCs e Impresoras'!$E$244:$E$313,D37,'[7]PCs e Impresoras'!$F$244:$F$313,"PCL*")+COUNTIFS('[6]PCs e Impresoras'!$E$91:$E$105,D37,'[6]PCs e Impresoras'!$F$91:$F$105,"PCL*")+COUNTIFS('[5]PCs e Impresoras'!$E$126:$E$190,D37,'[5]PCs e Impresoras'!$F$126:$F$190,"PCL*")+COUNTIFS('[4]PCs e Impresoras'!$E$144:$E$175,D37,'[4]PCs e Impresoras'!$F$144:$F$175,"PCL*")+COUNTIFS('[3]PCs e Impresoras'!$E$194:$E$275,D37,'[3]PCs e Impresoras'!$F$194:$F$275,"PCL*")+COUNTIFS('[2]PCs e Impresoras'!$E$76:$E$105,D37,'[2]PCs e Impresoras'!$F$76:$F$105,"PCL*")+COUNTIFS('[1]PCs e Impresoras'!$E$85:$E$113,D37,'[1]PCs e Impresoras'!$F$85:$F$113,"PCL*")</f>
        <v>#VALUE!</v>
      </c>
      <c r="O37" s="11" t="e">
        <f>COUNTIFS('[13]PCs e Impresoras'!$E$26:$E$29,D37,'[13]PCs e Impresoras'!$F$26:$F$29,"PQB*")+COUNTIFS('[12]PCs e Impresoras'!$E$49:$E$61,D37,'[12]PCs e Impresoras'!$F$49:$F$61,"PQB*")+COUNTIFS('[11]PCs e Impresoras'!$E$95:$E$125,D37,'[11]PCs e Impresoras'!$F$95:$F$125,"PQB*")+COUNTIFS('[10]PCs e Impresoras'!$E$83:$E$104,D37,'[10]PCs e Impresoras'!$F$83:$F$104,"PQB*")+COUNTIFS('[9]PCs e Impresoras'!$E$61:$E$64,D37,'[9]PCs e Impresoras'!$F$61:$F$64,"PQB*")+COUNTIFS('[8]PCs e Impresoras'!$E$194:$E$258,D37,'[8]PCs e Impresoras'!$F$194:$F$258,"PQB*")+COUNTIFS('[7]PCs e Impresoras'!$E$244:$E$313,D37,'[7]PCs e Impresoras'!$F$244:$F$313,"PQB*")+COUNTIFS('[6]PCs e Impresoras'!$E$91:$E$105,D37,'[6]PCs e Impresoras'!$F$91:$F$105,"PQB*")+COUNTIFS('[5]PCs e Impresoras'!$E$126:$E$190,D37,'[5]PCs e Impresoras'!$F$126:$F$190,"PQB*")+COUNTIFS('[4]PCs e Impresoras'!$E$144:$E$175,D37,'[4]PCs e Impresoras'!$F$144:$F$175,"PQB*")+COUNTIFS('[3]PCs e Impresoras'!$E$194:$E$275,D37,'[3]PCs e Impresoras'!$F$194:$F$275,"PQB*")+COUNTIFS('[2]PCs e Impresoras'!$E$76:$E$105,D37,'[2]PCs e Impresoras'!$F$76:$F$105,"PQB*")+COUNTIFS('[1]PCs e Impresoras'!$E$85:$E$113,D37,'[1]PCs e Impresoras'!$F$85:$F$113,"PQB*")</f>
        <v>#VALUE!</v>
      </c>
      <c r="P37" s="11" t="e">
        <f>COUNTIFS('[13]PCs e Impresoras'!$E$26:$E$29,D37,'[13]PCs e Impresoras'!$F$26:$F$29,"PPO*")+COUNTIFS('[12]PCs e Impresoras'!$E$49:$E$61,D37,'[12]PCs e Impresoras'!$F$49:$F$61,"PPO*")+COUNTIFS('[11]PCs e Impresoras'!$E$95:$E$125,D37,'[11]PCs e Impresoras'!$F$95:$F$125,"PPO*")+COUNTIFS('[10]PCs e Impresoras'!$E$83:$E$104,D37,'[10]PCs e Impresoras'!$F$83:$F$104,"PPO*")+COUNTIFS('[9]PCs e Impresoras'!$E$61:$E$64,D37,'[9]PCs e Impresoras'!$F$61:$F$64,"PPO*")+COUNTIFS('[8]PCs e Impresoras'!$E$194:$E$258,D37,'[8]PCs e Impresoras'!$F$194:$F$258,"PPO*")+COUNTIFS('[7]PCs e Impresoras'!$E$244:$E$313,D37,'[7]PCs e Impresoras'!$F$244:$F$313,"PPO*")+COUNTIFS('[6]PCs e Impresoras'!$E$91:$E$105,D37,'[6]PCs e Impresoras'!$F$91:$F$105,"PPO*")+COUNTIFS('[5]PCs e Impresoras'!$E$126:$E$190,D37,'[5]PCs e Impresoras'!$F$126:$F$190,"PPO*")+COUNTIFS('[4]PCs e Impresoras'!$E$144:$E$175,D37,'[4]PCs e Impresoras'!$F$144:$F$175,"PPO*")+COUNTIFS('[3]PCs e Impresoras'!$E$194:$E$275,D37,'[3]PCs e Impresoras'!$F$194:$F$275,"PPO*")+COUNTIFS('[2]PCs e Impresoras'!$E$76:$E$105,D37,'[2]PCs e Impresoras'!$F$76:$F$105,"PPO*")+COUNTIFS('[1]PCs e Impresoras'!$E$85:$E$113,D37,'[1]PCs e Impresoras'!$F$85:$F$113,"PPO*")</f>
        <v>#VALUE!</v>
      </c>
      <c r="Q37" s="11" t="e">
        <f>COUNTIFS('[13]PCs e Impresoras'!$E$26:$E$29,D37,'[13]PCs e Impresoras'!$F$26:$F$29,"PTJ*")+COUNTIFS('[12]PCs e Impresoras'!$E$49:$E$61,D37,'[12]PCs e Impresoras'!$F$49:$F$61,"PTJ*")+COUNTIFS('[11]PCs e Impresoras'!$E$95:$E$125,D37,'[11]PCs e Impresoras'!$F$95:$F$125,"PTJ*")+COUNTIFS('[10]PCs e Impresoras'!$E$83:$E$104,D37,'[10]PCs e Impresoras'!$F$83:$F$104,"PTJ*")+COUNTIFS('[9]PCs e Impresoras'!$E$61:$E$64,D37,'[9]PCs e Impresoras'!$F$61:$F$64,"PTJ*")+COUNTIFS('[8]PCs e Impresoras'!$E$194:$E$258,D37,'[8]PCs e Impresoras'!$F$194:$F$258,"PTJ*")+COUNTIFS('[7]PCs e Impresoras'!$E$244:$E$313,D37,'[7]PCs e Impresoras'!$F$244:$F$313,"PTJ*")+COUNTIFS('[6]PCs e Impresoras'!$E$91:$E$105,D37,'[6]PCs e Impresoras'!$F$91:$F$105,"PTJ*")+COUNTIFS('[5]PCs e Impresoras'!$E$126:$E$190,D37,'[5]PCs e Impresoras'!$F$126:$F$190,"PTJ*")+COUNTIFS('[4]PCs e Impresoras'!$E$144:$E$175,D37,'[4]PCs e Impresoras'!$F$144:$F$175,"PTJ*")+COUNTIFS('[3]PCs e Impresoras'!$E$194:$E$275,D37,'[3]PCs e Impresoras'!$F$194:$F$275,"PTJ*")+COUNTIFS('[2]PCs e Impresoras'!$E$76:$E$105,D37,'[2]PCs e Impresoras'!$F$76:$F$105,"PTJ*")+COUNTIFS('[1]PCs e Impresoras'!$E$85:$E$113,D37,'[1]PCs e Impresoras'!$F$85:$F$113,"PTJ*")</f>
        <v>#VALUE!</v>
      </c>
      <c r="R37" s="11" t="e">
        <f>COUNTIFS('[13]PCs e Impresoras'!$E$26:$E$29,D37,'[13]PCs e Impresoras'!$F$26:$F$29,"PBO*")+COUNTIFS('[12]PCs e Impresoras'!$E$49:$E$61,D37,'[12]PCs e Impresoras'!$F$49:$F$61,"PBO*")+COUNTIFS('[11]PCs e Impresoras'!$E$95:$E$125,D37,'[11]PCs e Impresoras'!$F$95:$F$125,"PBO*")+COUNTIFS('[10]PCs e Impresoras'!$E$83:$E$104,D37,'[10]PCs e Impresoras'!$F$83:$F$104,"PBO*")+COUNTIFS('[9]PCs e Impresoras'!$E$61:$E$64,D37,'[9]PCs e Impresoras'!$F$61:$F$64,"PBO*")+COUNTIFS('[8]PCs e Impresoras'!$E$194:$E$258,D37,'[8]PCs e Impresoras'!$F$194:$F$258,"PBO*")+COUNTIFS('[7]PCs e Impresoras'!$E$244:$E$313,D37,'[7]PCs e Impresoras'!$F$244:$F$313,"PBO*")+COUNTIFS('[6]PCs e Impresoras'!$E$91:$E$105,D37,'[6]PCs e Impresoras'!$F$91:$F$105,"PBO*")+COUNTIFS('[5]PCs e Impresoras'!$E$126:$E$190,D37,'[5]PCs e Impresoras'!$F$126:$F$190,"PBO*")+COUNTIFS('[4]PCs e Impresoras'!$E$144:$E$175,D37,'[4]PCs e Impresoras'!$F$144:$F$175,"PBO*")+COUNTIFS('[3]PCs e Impresoras'!$E$194:$E$275,D37,'[3]PCs e Impresoras'!$F$194:$F$275,"PBO*")+COUNTIFS('[2]PCs e Impresoras'!$E$76:$E$105,D37,'[2]PCs e Impresoras'!$F$76:$F$105,"PBO*")+COUNTIFS('[1]PCs e Impresoras'!$E$85:$E$113,D37,'[1]PCs e Impresoras'!$F$85:$F$113,"PBO*")</f>
        <v>#VALUE!</v>
      </c>
      <c r="S37" s="11" t="e">
        <f>COUNTIFS('[13]PCs e Impresoras'!$E$26:$E$29,D37,'[13]PCs e Impresoras'!$F$26:$F$29,"PSC*")+COUNTIFS('[12]PCs e Impresoras'!$E$49:$E$61,D37,'[12]PCs e Impresoras'!$F$49:$F$61,"PSC*")+COUNTIFS('[11]PCs e Impresoras'!$E$95:$E$125,D37,'[11]PCs e Impresoras'!$F$95:$F$125,"PSC*")+COUNTIFS('[10]PCs e Impresoras'!$E$83:$E$104,D37,'[10]PCs e Impresoras'!$F$83:$F$104,"PSC*")+COUNTIFS('[9]PCs e Impresoras'!$E$61:$E$64,D37,'[9]PCs e Impresoras'!$F$61:$F$64,"PSC*")+COUNTIFS('[8]PCs e Impresoras'!$E$194:$E$258,D37,'[8]PCs e Impresoras'!$F$194:$F$258,"PSC*")+COUNTIFS('[7]PCs e Impresoras'!$E$244:$E$313,D37,'[7]PCs e Impresoras'!$F$244:$F$313,"PSC*")+COUNTIFS('[6]PCs e Impresoras'!$E$91:$E$105,D37,'[6]PCs e Impresoras'!$F$91:$F$105,"PSC*")+COUNTIFS('[5]PCs e Impresoras'!$E$126:$E$190,D37,'[5]PCs e Impresoras'!$F$126:$F$190,"PSC*")+COUNTIFS('[4]PCs e Impresoras'!$E$144:$E$175,D37,'[4]PCs e Impresoras'!$F$144:$F$175,"PSC*")+COUNTIFS('[3]PCs e Impresoras'!$E$194:$E$275,D37,'[3]PCs e Impresoras'!$F$194:$F$275,"PSC*")+COUNTIFS('[2]PCs e Impresoras'!$E$76:$E$105,D37,'[2]PCs e Impresoras'!$F$76:$F$105,"PSC*")+COUNTIFS('[1]PCs e Impresoras'!$E$85:$E$113,D37,'[1]PCs e Impresoras'!$F$85:$F$113,"PSC*")</f>
        <v>#VALUE!</v>
      </c>
      <c r="T37" s="21" t="e">
        <f t="shared" si="4"/>
        <v>#VALUE!</v>
      </c>
      <c r="U37" s="32" t="e">
        <f t="shared" si="1"/>
        <v>#VALUE!</v>
      </c>
    </row>
    <row r="38" spans="1:21" ht="15.75" x14ac:dyDescent="0.25">
      <c r="B38" s="71" t="s">
        <v>54</v>
      </c>
      <c r="C38" s="71" t="s">
        <v>48</v>
      </c>
      <c r="D38" s="71" t="s">
        <v>43</v>
      </c>
      <c r="E38" s="11" t="e">
        <f>COUNTIFS('[13]PCs e Impresoras'!$E$26:$E$29,D38,'[13]PCs e Impresoras'!$F$26:$F$29,"PCG*")+COUNTIFS('[12]PCs e Impresoras'!$E$49:$E$61,D38,'[12]PCs e Impresoras'!$F$49:$F$61,"PCG*")+COUNTIFS('[11]PCs e Impresoras'!$E$95:$E$125,D38,'[11]PCs e Impresoras'!$F$95:$F$125,"PCG*")+COUNTIFS('[10]PCs e Impresoras'!$E$83:$E$104,D38,'[10]PCs e Impresoras'!$F$83:$F$104,"PCG*")+COUNTIFS('[9]PCs e Impresoras'!$E$61:$E$64,D38,'[9]PCs e Impresoras'!$F$61:$F$64,"PCG*")+COUNTIFS('[8]PCs e Impresoras'!$E$194:$E$258,D38,'[8]PCs e Impresoras'!$F$194:$F$258,"PCG*")+COUNTIFS('[7]PCs e Impresoras'!$E$244:$E$313,D38,'[7]PCs e Impresoras'!$F$244:$F$313,"PCG*")+COUNTIFS('[6]PCs e Impresoras'!$E$91:$E$105,D38,'[6]PCs e Impresoras'!$F$91:$F$105,"PCG*")+COUNTIFS('[5]PCs e Impresoras'!$E$126:$E$190,D38,'[5]PCs e Impresoras'!$F$126:$F$190,"PCG*")+COUNTIFS('[4]PCs e Impresoras'!$E$144:$E$175,D38,'[4]PCs e Impresoras'!$F$144:$F$175,"PCG*")+COUNTIFS('[3]PCs e Impresoras'!$E$194:$E$275,D38,'[3]PCs e Impresoras'!$F$194:$F$275,"PCG*")+COUNTIFS('[2]PCs e Impresoras'!$E$76:$E$105,D38,'[2]PCs e Impresoras'!$F$76:$F$105,"PCG*")+COUNTIFS('[1]PCs e Impresoras'!$E$85:$E$113,D38,'[1]PCs e Impresoras'!$F$85:$F$113,"PCG*")</f>
        <v>#VALUE!</v>
      </c>
      <c r="F38" s="11" t="e">
        <f>COUNTIFS('[13]PCs e Impresoras'!$E$26:$E$29,D38,'[13]PCs e Impresoras'!$F$26:$F$29,"PCS*")+COUNTIFS('[12]PCs e Impresoras'!$E$49:$E$61,D38,'[12]PCs e Impresoras'!$F$49:$F$61,"PCS*")+COUNTIFS('[11]PCs e Impresoras'!$E$95:$E$125,D38,'[11]PCs e Impresoras'!$F$95:$F$125,"PCS*")+COUNTIFS('[10]PCs e Impresoras'!$E$83:$E$104,D38,'[10]PCs e Impresoras'!$F$83:$F$104,"PCS*")+COUNTIFS('[9]PCs e Impresoras'!$E$61:$E$64,D38,'[9]PCs e Impresoras'!$F$61:$F$64,"PCS*")+COUNTIFS('[8]PCs e Impresoras'!$E$194:$E$258,D38,'[8]PCs e Impresoras'!$F$194:$F$258,"PCS*")+COUNTIFS('[7]PCs e Impresoras'!$E$244:$E$313,D38,'[7]PCs e Impresoras'!$F$244:$F$313,"PCS*")+COUNTIFS('[6]PCs e Impresoras'!$E$91:$E$105,D38,'[6]PCs e Impresoras'!$F$91:$F$105,"PCS*")+COUNTIFS('[5]PCs e Impresoras'!$E$126:$E$190,D38,'[5]PCs e Impresoras'!$F$126:$F$190,"PCS*")+COUNTIFS('[4]PCs e Impresoras'!$E$144:$E$175,D38,'[4]PCs e Impresoras'!$F$144:$F$175,"PCS*")+COUNTIFS('[3]PCs e Impresoras'!$E$194:$E$275,D38,'[3]PCs e Impresoras'!$F$194:$F$275,"PCS*")+COUNTIFS('[2]PCs e Impresoras'!$E$76:$E$105,D38,'[2]PCs e Impresoras'!$F$76:$F$105,"PCS*")+COUNTIFS('[1]PCs e Impresoras'!$E$85:$E$113,D38,'[1]PCs e Impresoras'!$F$85:$F$113,"PCS*")</f>
        <v>#VALUE!</v>
      </c>
      <c r="G38" s="11" t="e">
        <f>COUNTIFS('[13]PCs e Impresoras'!$E$26:$E$29,D38,'[13]PCs e Impresoras'!$F$26:$F$29,"PMT*")+COUNTIFS('[12]PCs e Impresoras'!$E$49:$E$61,D38,'[12]PCs e Impresoras'!$F$49:$F$61,"PMT*")+COUNTIFS('[11]PCs e Impresoras'!$E$95:$E$125,D38,'[11]PCs e Impresoras'!$F$95:$F$125,"PMT*")+COUNTIFS('[10]PCs e Impresoras'!$E$83:$E$104,D38,'[10]PCs e Impresoras'!$F$83:$F$104,"PMT*")+COUNTIFS('[9]PCs e Impresoras'!$E$61:$E$64,D38,'[9]PCs e Impresoras'!$F$61:$F$64,"PMT*")+COUNTIFS('[8]PCs e Impresoras'!$E$194:$E$258,D38,'[8]PCs e Impresoras'!$F$194:$F$258,"PMT*")+COUNTIFS('[7]PCs e Impresoras'!$E$244:$E$313,D38,'[7]PCs e Impresoras'!$F$244:$F$313,"PMT*")+COUNTIFS('[6]PCs e Impresoras'!$E$91:$E$105,D38,'[6]PCs e Impresoras'!$F$91:$F$105,"PMT*")+COUNTIFS('[5]PCs e Impresoras'!$E$126:$E$190,D38,'[5]PCs e Impresoras'!$F$126:$F$190,"PMT*")+COUNTIFS('[4]PCs e Impresoras'!$E$144:$E$175,D38,'[4]PCs e Impresoras'!$F$144:$F$175,"PMT*")+COUNTIFS('[3]PCs e Impresoras'!$E$194:$E$275,D38,'[3]PCs e Impresoras'!$F$194:$F$275,"PMT*")+COUNTIFS('[2]PCs e Impresoras'!$E$76:$E$105,D38,'[2]PCs e Impresoras'!$F$76:$F$105,"PMT*")+COUNTIFS('[1]PCs e Impresoras'!$E$85:$E$113,D38,'[1]PCs e Impresoras'!$F$85:$F$113,"PMT*")</f>
        <v>#VALUE!</v>
      </c>
      <c r="H38" s="11" t="e">
        <f>COUNTIFS('[13]PCs e Impresoras'!$E$26:$E$29,D38,'[13]PCs e Impresoras'!$F$26:$F$29,"PCB*")+COUNTIFS('[12]PCs e Impresoras'!$E$49:$E$61,D38,'[12]PCs e Impresoras'!$F$49:$F$61,"PCB*")+COUNTIFS('[11]PCs e Impresoras'!$E$95:$E$125,D38,'[11]PCs e Impresoras'!$F$95:$F$125,"PCB*")+COUNTIFS('[10]PCs e Impresoras'!$E$83:$E$104,D38,'[10]PCs e Impresoras'!$F$83:$F$104,"PCB*")+COUNTIFS('[9]PCs e Impresoras'!$E$61:$E$64,D38,'[9]PCs e Impresoras'!$F$61:$F$64,"PCB*")+COUNTIFS('[8]PCs e Impresoras'!$E$194:$E$258,D38,'[8]PCs e Impresoras'!$F$194:$F$258,"PCB*")+COUNTIFS('[7]PCs e Impresoras'!$E$244:$E$313,D38,'[7]PCs e Impresoras'!$F$244:$F$313,"PCB*")+COUNTIFS('[6]PCs e Impresoras'!$E$91:$E$105,D38,'[6]PCs e Impresoras'!$F$91:$F$105,"PCB*")+COUNTIFS('[5]PCs e Impresoras'!$E$126:$E$190,D38,'[5]PCs e Impresoras'!$F$126:$F$190,"PCB*")+COUNTIFS('[4]PCs e Impresoras'!$E$144:$E$175,D38,'[4]PCs e Impresoras'!$F$144:$F$175,"PCB*")+COUNTIFS('[3]PCs e Impresoras'!$E$194:$E$275,D38,'[3]PCs e Impresoras'!$F$194:$F$275,"PCB*")+COUNTIFS('[2]PCs e Impresoras'!$E$76:$E$105,D38,'[2]PCs e Impresoras'!$F$76:$F$105,"PCB*")+COUNTIFS('[1]PCs e Impresoras'!$E$85:$E$113,D38,'[1]PCs e Impresoras'!$F$85:$F$113,"PCB*")</f>
        <v>#VALUE!</v>
      </c>
      <c r="I38" s="11" t="e">
        <f>COUNTIFS('[13]PCs e Impresoras'!$E$26:$E$29,D38,'[13]PCs e Impresoras'!$F$26:$F$29,"PBA*")+COUNTIFS('[12]PCs e Impresoras'!$E$49:$E$61,D38,'[12]PCs e Impresoras'!$F$49:$F$61,"PBA*")+COUNTIFS('[11]PCs e Impresoras'!$E$95:$E$125,D38,'[11]PCs e Impresoras'!$F$95:$F$125,"PBA*")+COUNTIFS('[10]PCs e Impresoras'!$E$83:$E$104,D38,'[10]PCs e Impresoras'!$F$83:$F$104,"PBA*")+COUNTIFS('[9]PCs e Impresoras'!$E$61:$E$64,D38,'[9]PCs e Impresoras'!$F$61:$F$64,"PBA*")+COUNTIFS('[8]PCs e Impresoras'!$E$194:$E$258,D38,'[8]PCs e Impresoras'!$F$194:$F$258,"PBA*")+COUNTIFS('[7]PCs e Impresoras'!$E$244:$E$313,D38,'[7]PCs e Impresoras'!$F$244:$F$313,"PBA*")+COUNTIFS('[6]PCs e Impresoras'!$E$91:$E$105,D38,'[6]PCs e Impresoras'!$F$91:$F$105,"PBA*")+COUNTIFS('[5]PCs e Impresoras'!$E$126:$E$190,D38,'[5]PCs e Impresoras'!$F$126:$F$190,"PBA*")+COUNTIFS('[4]PCs e Impresoras'!$E$144:$E$175,D38,'[4]PCs e Impresoras'!$F$144:$F$175,"PBA*")+COUNTIFS('[3]PCs e Impresoras'!$E$194:$E$275,D38,'[3]PCs e Impresoras'!$F$194:$F$275,"PBA*")+COUNTIFS('[2]PCs e Impresoras'!$E$76:$E$105,D38,'[2]PCs e Impresoras'!$F$76:$F$105,"PBA*")+COUNTIFS('[1]PCs e Impresoras'!$E$85:$E$113,D38,'[1]PCs e Impresoras'!$F$85:$F$113,"PBA*")</f>
        <v>#VALUE!</v>
      </c>
      <c r="J38" s="11" t="e">
        <f>COUNTIFS('[13]PCs e Impresoras'!$E$26:$E$29,D38,'[13]PCs e Impresoras'!$F$26:$F$29,"PVL*")+COUNTIFS('[12]PCs e Impresoras'!$E$49:$E$61,D38,'[12]PCs e Impresoras'!$F$49:$F$61,"PVL*")+COUNTIFS('[11]PCs e Impresoras'!$E$95:$E$125,D38,'[11]PCs e Impresoras'!$F$95:$F$125,"PVL*")+COUNTIFS('[10]PCs e Impresoras'!$E$83:$E$104,D38,'[10]PCs e Impresoras'!$F$83:$F$104,"PVL*")+COUNTIFS('[9]PCs e Impresoras'!$E$61:$E$64,D38,'[9]PCs e Impresoras'!$F$61:$F$64,"PVL*")+COUNTIFS('[8]PCs e Impresoras'!$E$194:$E$258,D38,'[8]PCs e Impresoras'!$F$194:$F$258,"PVL*")+COUNTIFS('[7]PCs e Impresoras'!$E$244:$E$313,D38,'[7]PCs e Impresoras'!$F$244:$F$313,"PVL*")+COUNTIFS('[6]PCs e Impresoras'!$E$91:$E$105,D38,'[6]PCs e Impresoras'!$F$91:$F$105,"PVL*")+COUNTIFS('[5]PCs e Impresoras'!$E$126:$E$190,D38,'[5]PCs e Impresoras'!$F$126:$F$190,"PVL*")+COUNTIFS('[4]PCs e Impresoras'!$E$144:$E$175,D38,'[4]PCs e Impresoras'!$F$144:$F$175,"PVL*")+COUNTIFS('[3]PCs e Impresoras'!$E$194:$E$275,D38,'[3]PCs e Impresoras'!$F$194:$F$275,"PVL*")+COUNTIFS('[2]PCs e Impresoras'!$E$76:$E$105,D38,'[2]PCs e Impresoras'!$F$76:$F$105,"PVL*")+COUNTIFS('[1]PCs e Impresoras'!$E$85:$E$113,D38,'[1]PCs e Impresoras'!$F$85:$F$113,"PVL*")</f>
        <v>#VALUE!</v>
      </c>
      <c r="K38" s="11" t="e">
        <f>COUNTIFS('[13]PCs e Impresoras'!$E$26:$E$29,D38,'[13]PCs e Impresoras'!$F$26:$F$29,"PBQ*")+COUNTIFS('[12]PCs e Impresoras'!$E$49:$E$61,D38,'[12]PCs e Impresoras'!$F$49:$F$61,"PBQ*")+COUNTIFS('[11]PCs e Impresoras'!$E$95:$E$125,D38,'[11]PCs e Impresoras'!$F$95:$F$125,"PBQ*")+COUNTIFS('[10]PCs e Impresoras'!$E$83:$E$104,D38,'[10]PCs e Impresoras'!$F$83:$F$104,"PBQ*")+COUNTIFS('[9]PCs e Impresoras'!$E$61:$E$64,D38,'[9]PCs e Impresoras'!$F$61:$F$64,"PBQ*")+COUNTIFS('[8]PCs e Impresoras'!$E$194:$E$258,D38,'[8]PCs e Impresoras'!$F$194:$F$258,"PBQ*")+COUNTIFS('[7]PCs e Impresoras'!$E$244:$E$313,D38,'[7]PCs e Impresoras'!$F$244:$F$313,"PBQ*")+COUNTIFS('[6]PCs e Impresoras'!$E$91:$E$105,D38,'[6]PCs e Impresoras'!$F$91:$F$105,"PBQ*")+COUNTIFS('[5]PCs e Impresoras'!$E$126:$E$190,D38,'[5]PCs e Impresoras'!$F$126:$F$190,"PBQ*")+COUNTIFS('[4]PCs e Impresoras'!$E$144:$E$175,D38,'[4]PCs e Impresoras'!$F$144:$F$175,"PBQ*")+COUNTIFS('[3]PCs e Impresoras'!$E$194:$E$275,D38,'[3]PCs e Impresoras'!$F$194:$F$275,"PBQ*")+COUNTIFS('[2]PCs e Impresoras'!$E$76:$E$105,D38,'[2]PCs e Impresoras'!$F$76:$F$105,"PBQ*")+COUNTIFS('[1]PCs e Impresoras'!$E$85:$E$113,D38,'[1]PCs e Impresoras'!$F$85:$F$113,"PBQ*")</f>
        <v>#VALUE!</v>
      </c>
      <c r="L38" s="11" t="e">
        <f>COUNTIFS('[13]PCs e Impresoras'!$E$26:$E$29,D38,'[13]PCs e Impresoras'!$F$26:$F$29,"PMB*")+COUNTIFS('[12]PCs e Impresoras'!$E$49:$E$61,D38,'[12]PCs e Impresoras'!$F$49:$F$61,"PMB*")+COUNTIFS('[11]PCs e Impresoras'!$E$95:$E$125,D38,'[11]PCs e Impresoras'!$F$95:$F$125,"PMB*")+COUNTIFS('[10]PCs e Impresoras'!$E$83:$E$104,D38,'[10]PCs e Impresoras'!$F$83:$F$104,"PMB*")+COUNTIFS('[9]PCs e Impresoras'!$E$61:$E$64,D38,'[9]PCs e Impresoras'!$F$61:$F$64,"PMB*")+COUNTIFS('[8]PCs e Impresoras'!$E$194:$E$258,D38,'[8]PCs e Impresoras'!$F$194:$F$258,"PMB*")+COUNTIFS('[7]PCs e Impresoras'!$E$244:$E$313,D38,'[7]PCs e Impresoras'!$F$244:$F$313,"PMB*")+COUNTIFS('[6]PCs e Impresoras'!$E$91:$E$105,D38,'[6]PCs e Impresoras'!$F$91:$F$105,"PMB*")+COUNTIFS('[5]PCs e Impresoras'!$E$126:$E$190,D38,'[5]PCs e Impresoras'!$F$126:$F$190,"PMB*")+COUNTIFS('[4]PCs e Impresoras'!$E$144:$E$175,D38,'[4]PCs e Impresoras'!$F$144:$F$175,"PMB*")+COUNTIFS('[3]PCs e Impresoras'!$E$194:$E$275,D38,'[3]PCs e Impresoras'!$F$194:$F$275,"PMB*")+COUNTIFS('[2]PCs e Impresoras'!$E$76:$E$105,D38,'[2]PCs e Impresoras'!$F$76:$F$105,"PMB*")+COUNTIFS('[1]PCs e Impresoras'!$E$85:$E$113,D38,'[1]PCs e Impresoras'!$F$85:$F$113,"PMB*")</f>
        <v>#VALUE!</v>
      </c>
      <c r="M38" s="11" t="e">
        <f>COUNTIFS('[13]PCs e Impresoras'!$E$26:$E$29,D38,'[13]PCs e Impresoras'!$F$26:$F$29,"PBJ*")+COUNTIFS('[12]PCs e Impresoras'!$E$49:$E$61,D38,'[12]PCs e Impresoras'!$F$49:$F$61,"PBJ*")+COUNTIFS('[11]PCs e Impresoras'!$E$95:$E$125,D38,'[11]PCs e Impresoras'!$F$95:$F$125,"PBJ*")+COUNTIFS('[10]PCs e Impresoras'!$E$83:$E$104,D38,'[10]PCs e Impresoras'!$F$83:$F$104,"PBJ*")+COUNTIFS('[9]PCs e Impresoras'!$E$61:$E$64,D38,'[9]PCs e Impresoras'!$F$61:$F$64,"PBJ*")+COUNTIFS('[8]PCs e Impresoras'!$E$194:$E$258,D38,'[8]PCs e Impresoras'!$F$194:$F$258,"PBJ*")+COUNTIFS('[7]PCs e Impresoras'!$E$244:$E$313,D38,'[7]PCs e Impresoras'!$F$244:$F$313,"PBJ*")+COUNTIFS('[6]PCs e Impresoras'!$E$91:$E$105,D38,'[6]PCs e Impresoras'!$F$91:$F$105,"PBJ*")+COUNTIFS('[5]PCs e Impresoras'!$E$126:$E$190,D38,'[5]PCs e Impresoras'!$F$126:$F$190,"PBJ*")+COUNTIFS('[4]PCs e Impresoras'!$E$144:$E$175,D38,'[4]PCs e Impresoras'!$F$144:$F$175,"PBJ*")+COUNTIFS('[3]PCs e Impresoras'!$E$194:$E$275,D38,'[3]PCs e Impresoras'!$F$194:$F$275,"PBJ*")+COUNTIFS('[2]PCs e Impresoras'!$E$76:$E$105,D38,'[2]PCs e Impresoras'!$F$76:$F$105,"PBJ*")+COUNTIFS('[1]PCs e Impresoras'!$E$85:$E$113,D38,'[1]PCs e Impresoras'!$F$85:$F$113,"PBJ*")</f>
        <v>#VALUE!</v>
      </c>
      <c r="N38" s="11" t="e">
        <f>COUNTIFS('[13]PCs e Impresoras'!$E$26:$E$29,D38,'[13]PCs e Impresoras'!$F$26:$F$29,"PCL*")+COUNTIFS('[12]PCs e Impresoras'!$E$49:$E$61,D38,'[12]PCs e Impresoras'!$F$49:$F$61,"PCL*")+COUNTIFS('[11]PCs e Impresoras'!$E$95:$E$125,D38,'[11]PCs e Impresoras'!$F$95:$F$125,"PCL*")+COUNTIFS('[10]PCs e Impresoras'!$E$83:$E$104,D38,'[10]PCs e Impresoras'!$F$83:$F$104,"PCL*")+COUNTIFS('[9]PCs e Impresoras'!$E$61:$E$64,D38,'[9]PCs e Impresoras'!$F$61:$F$64,"PCL*")+COUNTIFS('[8]PCs e Impresoras'!$E$194:$E$258,D38,'[8]PCs e Impresoras'!$F$194:$F$258,"PCL*")+COUNTIFS('[7]PCs e Impresoras'!$E$244:$E$313,D38,'[7]PCs e Impresoras'!$F$244:$F$313,"PCL*")+COUNTIFS('[6]PCs e Impresoras'!$E$91:$E$105,D38,'[6]PCs e Impresoras'!$F$91:$F$105,"PCL*")+COUNTIFS('[5]PCs e Impresoras'!$E$126:$E$190,D38,'[5]PCs e Impresoras'!$F$126:$F$190,"PCL*")+COUNTIFS('[4]PCs e Impresoras'!$E$144:$E$175,D38,'[4]PCs e Impresoras'!$F$144:$F$175,"PCL*")+COUNTIFS('[3]PCs e Impresoras'!$E$194:$E$275,D38,'[3]PCs e Impresoras'!$F$194:$F$275,"PCL*")+COUNTIFS('[2]PCs e Impresoras'!$E$76:$E$105,D38,'[2]PCs e Impresoras'!$F$76:$F$105,"PCL*")+COUNTIFS('[1]PCs e Impresoras'!$E$85:$E$113,D38,'[1]PCs e Impresoras'!$F$85:$F$113,"PCL*")</f>
        <v>#VALUE!</v>
      </c>
      <c r="O38" s="11" t="e">
        <f>COUNTIFS('[13]PCs e Impresoras'!$E$26:$E$29,D38,'[13]PCs e Impresoras'!$F$26:$F$29,"PQB*")+COUNTIFS('[12]PCs e Impresoras'!$E$49:$E$61,D38,'[12]PCs e Impresoras'!$F$49:$F$61,"PQB*")+COUNTIFS('[11]PCs e Impresoras'!$E$95:$E$125,D38,'[11]PCs e Impresoras'!$F$95:$F$125,"PQB*")+COUNTIFS('[10]PCs e Impresoras'!$E$83:$E$104,D38,'[10]PCs e Impresoras'!$F$83:$F$104,"PQB*")+COUNTIFS('[9]PCs e Impresoras'!$E$61:$E$64,D38,'[9]PCs e Impresoras'!$F$61:$F$64,"PQB*")+COUNTIFS('[8]PCs e Impresoras'!$E$194:$E$258,D38,'[8]PCs e Impresoras'!$F$194:$F$258,"PQB*")+COUNTIFS('[7]PCs e Impresoras'!$E$244:$E$313,D38,'[7]PCs e Impresoras'!$F$244:$F$313,"PQB*")+COUNTIFS('[6]PCs e Impresoras'!$E$91:$E$105,D38,'[6]PCs e Impresoras'!$F$91:$F$105,"PQB*")+COUNTIFS('[5]PCs e Impresoras'!$E$126:$E$190,D38,'[5]PCs e Impresoras'!$F$126:$F$190,"PQB*")+COUNTIFS('[4]PCs e Impresoras'!$E$144:$E$175,D38,'[4]PCs e Impresoras'!$F$144:$F$175,"PQB*")+COUNTIFS('[3]PCs e Impresoras'!$E$194:$E$275,D38,'[3]PCs e Impresoras'!$F$194:$F$275,"PQB*")+COUNTIFS('[2]PCs e Impresoras'!$E$76:$E$105,D38,'[2]PCs e Impresoras'!$F$76:$F$105,"PQB*")+COUNTIFS('[1]PCs e Impresoras'!$E$85:$E$113,D38,'[1]PCs e Impresoras'!$F$85:$F$113,"PQB*")</f>
        <v>#VALUE!</v>
      </c>
      <c r="P38" s="11" t="e">
        <f>COUNTIFS('[13]PCs e Impresoras'!$E$26:$E$29,D38,'[13]PCs e Impresoras'!$F$26:$F$29,"PPO*")+COUNTIFS('[12]PCs e Impresoras'!$E$49:$E$61,D38,'[12]PCs e Impresoras'!$F$49:$F$61,"PPO*")+COUNTIFS('[11]PCs e Impresoras'!$E$95:$E$125,D38,'[11]PCs e Impresoras'!$F$95:$F$125,"PPO*")+COUNTIFS('[10]PCs e Impresoras'!$E$83:$E$104,D38,'[10]PCs e Impresoras'!$F$83:$F$104,"PPO*")+COUNTIFS('[9]PCs e Impresoras'!$E$61:$E$64,D38,'[9]PCs e Impresoras'!$F$61:$F$64,"PPO*")+COUNTIFS('[8]PCs e Impresoras'!$E$194:$E$258,D38,'[8]PCs e Impresoras'!$F$194:$F$258,"PPO*")+COUNTIFS('[7]PCs e Impresoras'!$E$244:$E$313,D38,'[7]PCs e Impresoras'!$F$244:$F$313,"PPO*")+COUNTIFS('[6]PCs e Impresoras'!$E$91:$E$105,D38,'[6]PCs e Impresoras'!$F$91:$F$105,"PPO*")+COUNTIFS('[5]PCs e Impresoras'!$E$126:$E$190,D38,'[5]PCs e Impresoras'!$F$126:$F$190,"PPO*")+COUNTIFS('[4]PCs e Impresoras'!$E$144:$E$175,D38,'[4]PCs e Impresoras'!$F$144:$F$175,"PPO*")+COUNTIFS('[3]PCs e Impresoras'!$E$194:$E$275,D38,'[3]PCs e Impresoras'!$F$194:$F$275,"PPO*")+COUNTIFS('[2]PCs e Impresoras'!$E$76:$E$105,D38,'[2]PCs e Impresoras'!$F$76:$F$105,"PPO*")+COUNTIFS('[1]PCs e Impresoras'!$E$85:$E$113,D38,'[1]PCs e Impresoras'!$F$85:$F$113,"PPO*")</f>
        <v>#VALUE!</v>
      </c>
      <c r="Q38" s="11" t="e">
        <f>COUNTIFS('[13]PCs e Impresoras'!$E$26:$E$29,D38,'[13]PCs e Impresoras'!$F$26:$F$29,"PTJ*")+COUNTIFS('[12]PCs e Impresoras'!$E$49:$E$61,D38,'[12]PCs e Impresoras'!$F$49:$F$61,"PTJ*")+COUNTIFS('[11]PCs e Impresoras'!$E$95:$E$125,D38,'[11]PCs e Impresoras'!$F$95:$F$125,"PTJ*")+COUNTIFS('[10]PCs e Impresoras'!$E$83:$E$104,D38,'[10]PCs e Impresoras'!$F$83:$F$104,"PTJ*")+COUNTIFS('[9]PCs e Impresoras'!$E$61:$E$64,D38,'[9]PCs e Impresoras'!$F$61:$F$64,"PTJ*")+COUNTIFS('[8]PCs e Impresoras'!$E$194:$E$258,D38,'[8]PCs e Impresoras'!$F$194:$F$258,"PTJ*")+COUNTIFS('[7]PCs e Impresoras'!$E$244:$E$313,D38,'[7]PCs e Impresoras'!$F$244:$F$313,"PTJ*")+COUNTIFS('[6]PCs e Impresoras'!$E$91:$E$105,D38,'[6]PCs e Impresoras'!$F$91:$F$105,"PTJ*")+COUNTIFS('[5]PCs e Impresoras'!$E$126:$E$190,D38,'[5]PCs e Impresoras'!$F$126:$F$190,"PTJ*")+COUNTIFS('[4]PCs e Impresoras'!$E$144:$E$175,D38,'[4]PCs e Impresoras'!$F$144:$F$175,"PTJ*")+COUNTIFS('[3]PCs e Impresoras'!$E$194:$E$275,D38,'[3]PCs e Impresoras'!$F$194:$F$275,"PTJ*")+COUNTIFS('[2]PCs e Impresoras'!$E$76:$E$105,D38,'[2]PCs e Impresoras'!$F$76:$F$105,"PTJ*")+COUNTIFS('[1]PCs e Impresoras'!$E$85:$E$113,D38,'[1]PCs e Impresoras'!$F$85:$F$113,"PTJ*")</f>
        <v>#VALUE!</v>
      </c>
      <c r="R38" s="11" t="e">
        <f>COUNTIFS('[13]PCs e Impresoras'!$E$26:$E$29,D38,'[13]PCs e Impresoras'!$F$26:$F$29,"PBO*")+COUNTIFS('[12]PCs e Impresoras'!$E$49:$E$61,D38,'[12]PCs e Impresoras'!$F$49:$F$61,"PBO*")+COUNTIFS('[11]PCs e Impresoras'!$E$95:$E$125,D38,'[11]PCs e Impresoras'!$F$95:$F$125,"PBO*")+COUNTIFS('[10]PCs e Impresoras'!$E$83:$E$104,D38,'[10]PCs e Impresoras'!$F$83:$F$104,"PBO*")+COUNTIFS('[9]PCs e Impresoras'!$E$61:$E$64,D38,'[9]PCs e Impresoras'!$F$61:$F$64,"PBO*")+COUNTIFS('[8]PCs e Impresoras'!$E$194:$E$258,D38,'[8]PCs e Impresoras'!$F$194:$F$258,"PBO*")+COUNTIFS('[7]PCs e Impresoras'!$E$244:$E$313,D38,'[7]PCs e Impresoras'!$F$244:$F$313,"PBO*")+COUNTIFS('[6]PCs e Impresoras'!$E$91:$E$105,D38,'[6]PCs e Impresoras'!$F$91:$F$105,"PBO*")+COUNTIFS('[5]PCs e Impresoras'!$E$126:$E$190,D38,'[5]PCs e Impresoras'!$F$126:$F$190,"PBO*")+COUNTIFS('[4]PCs e Impresoras'!$E$144:$E$175,D38,'[4]PCs e Impresoras'!$F$144:$F$175,"PBO*")+COUNTIFS('[3]PCs e Impresoras'!$E$194:$E$275,D38,'[3]PCs e Impresoras'!$F$194:$F$275,"PBO*")+COUNTIFS('[2]PCs e Impresoras'!$E$76:$E$105,D38,'[2]PCs e Impresoras'!$F$76:$F$105,"PBO*")+COUNTIFS('[1]PCs e Impresoras'!$E$85:$E$113,D38,'[1]PCs e Impresoras'!$F$85:$F$113,"PBO*")</f>
        <v>#VALUE!</v>
      </c>
      <c r="S38" s="11" t="e">
        <f>COUNTIFS('[13]PCs e Impresoras'!$E$26:$E$29,D38,'[13]PCs e Impresoras'!$F$26:$F$29,"PSC*")+COUNTIFS('[12]PCs e Impresoras'!$E$49:$E$61,D38,'[12]PCs e Impresoras'!$F$49:$F$61,"PSC*")+COUNTIFS('[11]PCs e Impresoras'!$E$95:$E$125,D38,'[11]PCs e Impresoras'!$F$95:$F$125,"PSC*")+COUNTIFS('[10]PCs e Impresoras'!$E$83:$E$104,D38,'[10]PCs e Impresoras'!$F$83:$F$104,"PSC*")+COUNTIFS('[9]PCs e Impresoras'!$E$61:$E$64,D38,'[9]PCs e Impresoras'!$F$61:$F$64,"PSC*")+COUNTIFS('[8]PCs e Impresoras'!$E$194:$E$258,D38,'[8]PCs e Impresoras'!$F$194:$F$258,"PSC*")+COUNTIFS('[7]PCs e Impresoras'!$E$244:$E$313,D38,'[7]PCs e Impresoras'!$F$244:$F$313,"PSC*")+COUNTIFS('[6]PCs e Impresoras'!$E$91:$E$105,D38,'[6]PCs e Impresoras'!$F$91:$F$105,"PSC*")+COUNTIFS('[5]PCs e Impresoras'!$E$126:$E$190,D38,'[5]PCs e Impresoras'!$F$126:$F$190,"PSC*")+COUNTIFS('[4]PCs e Impresoras'!$E$144:$E$175,D38,'[4]PCs e Impresoras'!$F$144:$F$175,"PSC*")+COUNTIFS('[3]PCs e Impresoras'!$E$194:$E$275,D38,'[3]PCs e Impresoras'!$F$194:$F$275,"PSC*")+COUNTIFS('[2]PCs e Impresoras'!$E$76:$E$105,D38,'[2]PCs e Impresoras'!$F$76:$F$105,"PSC*")+COUNTIFS('[1]PCs e Impresoras'!$E$85:$E$113,D38,'[1]PCs e Impresoras'!$F$85:$F$113,"PSC*")</f>
        <v>#VALUE!</v>
      </c>
      <c r="T38" s="21" t="e">
        <f t="shared" si="4"/>
        <v>#VALUE!</v>
      </c>
      <c r="U38" s="32" t="e">
        <f t="shared" si="1"/>
        <v>#VALUE!</v>
      </c>
    </row>
    <row r="39" spans="1:21" ht="15.75" x14ac:dyDescent="0.25">
      <c r="A39" s="121"/>
      <c r="B39" s="71" t="s">
        <v>54</v>
      </c>
      <c r="C39" s="71" t="s">
        <v>48</v>
      </c>
      <c r="D39" s="71" t="s">
        <v>186</v>
      </c>
      <c r="E39" s="11" t="e">
        <f>COUNTIFS('[13]PCs e Impresoras'!$E$26:$E$29,D39,'[13]PCs e Impresoras'!$F$26:$F$29,"PCG*")+COUNTIFS('[12]PCs e Impresoras'!$E$49:$E$61,D39,'[12]PCs e Impresoras'!$F$49:$F$61,"PCG*")+COUNTIFS('[11]PCs e Impresoras'!$E$95:$E$125,D39,'[11]PCs e Impresoras'!$F$95:$F$125,"PCG*")+COUNTIFS('[10]PCs e Impresoras'!$E$83:$E$104,D39,'[10]PCs e Impresoras'!$F$83:$F$104,"PCG*")+COUNTIFS('[9]PCs e Impresoras'!$E$61:$E$64,D39,'[9]PCs e Impresoras'!$F$61:$F$64,"PCG*")+COUNTIFS('[8]PCs e Impresoras'!$E$194:$E$258,D39,'[8]PCs e Impresoras'!$F$194:$F$258,"PCG*")+COUNTIFS('[7]PCs e Impresoras'!$E$244:$E$313,D39,'[7]PCs e Impresoras'!$F$244:$F$313,"PCG*")+COUNTIFS('[6]PCs e Impresoras'!$E$91:$E$105,D39,'[6]PCs e Impresoras'!$F$91:$F$105,"PCG*")+COUNTIFS('[5]PCs e Impresoras'!$E$126:$E$190,D39,'[5]PCs e Impresoras'!$F$126:$F$190,"PCG*")+COUNTIFS('[4]PCs e Impresoras'!$E$144:$E$175,D39,'[4]PCs e Impresoras'!$F$144:$F$175,"PCG*")+COUNTIFS('[3]PCs e Impresoras'!$E$194:$E$275,D39,'[3]PCs e Impresoras'!$F$194:$F$275,"PCG*")+COUNTIFS('[2]PCs e Impresoras'!$E$76:$E$105,D39,'[2]PCs e Impresoras'!$F$76:$F$105,"PCG*")+COUNTIFS('[1]PCs e Impresoras'!$E$85:$E$113,D39,'[1]PCs e Impresoras'!$F$85:$F$113,"PCG*")</f>
        <v>#VALUE!</v>
      </c>
      <c r="F39" s="11" t="e">
        <f>COUNTIFS('[13]PCs e Impresoras'!$E$26:$E$29,D39,'[13]PCs e Impresoras'!$F$26:$F$29,"PCS*")+COUNTIFS('[12]PCs e Impresoras'!$E$49:$E$61,D39,'[12]PCs e Impresoras'!$F$49:$F$61,"PCS*")+COUNTIFS('[11]PCs e Impresoras'!$E$95:$E$125,D39,'[11]PCs e Impresoras'!$F$95:$F$125,"PCS*")+COUNTIFS('[10]PCs e Impresoras'!$E$83:$E$104,D39,'[10]PCs e Impresoras'!$F$83:$F$104,"PCS*")+COUNTIFS('[9]PCs e Impresoras'!$E$61:$E$64,D39,'[9]PCs e Impresoras'!$F$61:$F$64,"PCS*")+COUNTIFS('[8]PCs e Impresoras'!$E$194:$E$258,D39,'[8]PCs e Impresoras'!$F$194:$F$258,"PCS*")+COUNTIFS('[7]PCs e Impresoras'!$E$244:$E$313,D39,'[7]PCs e Impresoras'!$F$244:$F$313,"PCS*")+COUNTIFS('[6]PCs e Impresoras'!$E$91:$E$105,D39,'[6]PCs e Impresoras'!$F$91:$F$105,"PCS*")+COUNTIFS('[5]PCs e Impresoras'!$E$126:$E$190,D39,'[5]PCs e Impresoras'!$F$126:$F$190,"PCS*")+COUNTIFS('[4]PCs e Impresoras'!$E$144:$E$175,D39,'[4]PCs e Impresoras'!$F$144:$F$175,"PCS*")+COUNTIFS('[3]PCs e Impresoras'!$E$194:$E$275,D39,'[3]PCs e Impresoras'!$F$194:$F$275,"PCS*")+COUNTIFS('[2]PCs e Impresoras'!$E$76:$E$105,D39,'[2]PCs e Impresoras'!$F$76:$F$105,"PCS*")+COUNTIFS('[1]PCs e Impresoras'!$E$85:$E$113,D39,'[1]PCs e Impresoras'!$F$85:$F$113,"PCS*")</f>
        <v>#VALUE!</v>
      </c>
      <c r="G39" s="11" t="e">
        <f>COUNTIFS('[13]PCs e Impresoras'!$E$26:$E$29,D39,'[13]PCs e Impresoras'!$F$26:$F$29,"PMT*")+COUNTIFS('[12]PCs e Impresoras'!$E$49:$E$61,D39,'[12]PCs e Impresoras'!$F$49:$F$61,"PMT*")+COUNTIFS('[11]PCs e Impresoras'!$E$95:$E$125,D39,'[11]PCs e Impresoras'!$F$95:$F$125,"PMT*")+COUNTIFS('[10]PCs e Impresoras'!$E$83:$E$104,D39,'[10]PCs e Impresoras'!$F$83:$F$104,"PMT*")+COUNTIFS('[9]PCs e Impresoras'!$E$61:$E$64,D39,'[9]PCs e Impresoras'!$F$61:$F$64,"PMT*")+COUNTIFS('[8]PCs e Impresoras'!$E$194:$E$258,D39,'[8]PCs e Impresoras'!$F$194:$F$258,"PMT*")+COUNTIFS('[7]PCs e Impresoras'!$E$244:$E$313,D39,'[7]PCs e Impresoras'!$F$244:$F$313,"PMT*")+COUNTIFS('[6]PCs e Impresoras'!$E$91:$E$105,D39,'[6]PCs e Impresoras'!$F$91:$F$105,"PMT*")+COUNTIFS('[5]PCs e Impresoras'!$E$126:$E$190,D39,'[5]PCs e Impresoras'!$F$126:$F$190,"PMT*")+COUNTIFS('[4]PCs e Impresoras'!$E$144:$E$175,D39,'[4]PCs e Impresoras'!$F$144:$F$175,"PMT*")+COUNTIFS('[3]PCs e Impresoras'!$E$194:$E$275,D39,'[3]PCs e Impresoras'!$F$194:$F$275,"PMT*")+COUNTIFS('[2]PCs e Impresoras'!$E$76:$E$105,D39,'[2]PCs e Impresoras'!$F$76:$F$105,"PMT*")+COUNTIFS('[1]PCs e Impresoras'!$E$85:$E$113,D39,'[1]PCs e Impresoras'!$F$85:$F$113,"PMT*")</f>
        <v>#VALUE!</v>
      </c>
      <c r="H39" s="11" t="e">
        <f>COUNTIFS('[13]PCs e Impresoras'!$E$26:$E$29,D39,'[13]PCs e Impresoras'!$F$26:$F$29,"PCB*")+COUNTIFS('[12]PCs e Impresoras'!$E$49:$E$61,D39,'[12]PCs e Impresoras'!$F$49:$F$61,"PCB*")+COUNTIFS('[11]PCs e Impresoras'!$E$95:$E$125,D39,'[11]PCs e Impresoras'!$F$95:$F$125,"PCB*")+COUNTIFS('[10]PCs e Impresoras'!$E$83:$E$104,D39,'[10]PCs e Impresoras'!$F$83:$F$104,"PCB*")+COUNTIFS('[9]PCs e Impresoras'!$E$61:$E$64,D39,'[9]PCs e Impresoras'!$F$61:$F$64,"PCB*")+COUNTIFS('[8]PCs e Impresoras'!$E$194:$E$258,D39,'[8]PCs e Impresoras'!$F$194:$F$258,"PCB*")+COUNTIFS('[7]PCs e Impresoras'!$E$244:$E$313,D39,'[7]PCs e Impresoras'!$F$244:$F$313,"PCB*")+COUNTIFS('[6]PCs e Impresoras'!$E$91:$E$105,D39,'[6]PCs e Impresoras'!$F$91:$F$105,"PCB*")+COUNTIFS('[5]PCs e Impresoras'!$E$126:$E$190,D39,'[5]PCs e Impresoras'!$F$126:$F$190,"PCB*")+COUNTIFS('[4]PCs e Impresoras'!$E$144:$E$175,D39,'[4]PCs e Impresoras'!$F$144:$F$175,"PCB*")+COUNTIFS('[3]PCs e Impresoras'!$E$194:$E$275,D39,'[3]PCs e Impresoras'!$F$194:$F$275,"PCB*")+COUNTIFS('[2]PCs e Impresoras'!$E$76:$E$105,D39,'[2]PCs e Impresoras'!$F$76:$F$105,"PCB*")+COUNTIFS('[1]PCs e Impresoras'!$E$85:$E$113,D39,'[1]PCs e Impresoras'!$F$85:$F$113,"PCB*")</f>
        <v>#VALUE!</v>
      </c>
      <c r="I39" s="11" t="e">
        <f>COUNTIFS('[13]PCs e Impresoras'!$E$26:$E$29,D39,'[13]PCs e Impresoras'!$F$26:$F$29,"PBA*")+COUNTIFS('[12]PCs e Impresoras'!$E$49:$E$61,D39,'[12]PCs e Impresoras'!$F$49:$F$61,"PBA*")+COUNTIFS('[11]PCs e Impresoras'!$E$95:$E$125,D39,'[11]PCs e Impresoras'!$F$95:$F$125,"PBA*")+COUNTIFS('[10]PCs e Impresoras'!$E$83:$E$104,D39,'[10]PCs e Impresoras'!$F$83:$F$104,"PBA*")+COUNTIFS('[9]PCs e Impresoras'!$E$61:$E$64,D39,'[9]PCs e Impresoras'!$F$61:$F$64,"PBA*")+COUNTIFS('[8]PCs e Impresoras'!$E$194:$E$258,D39,'[8]PCs e Impresoras'!$F$194:$F$258,"PBA*")+COUNTIFS('[7]PCs e Impresoras'!$E$244:$E$313,D39,'[7]PCs e Impresoras'!$F$244:$F$313,"PBA*")+COUNTIFS('[6]PCs e Impresoras'!$E$91:$E$105,D39,'[6]PCs e Impresoras'!$F$91:$F$105,"PBA*")+COUNTIFS('[5]PCs e Impresoras'!$E$126:$E$190,D39,'[5]PCs e Impresoras'!$F$126:$F$190,"PBA*")+COUNTIFS('[4]PCs e Impresoras'!$E$144:$E$175,D39,'[4]PCs e Impresoras'!$F$144:$F$175,"PBA*")+COUNTIFS('[3]PCs e Impresoras'!$E$194:$E$275,D39,'[3]PCs e Impresoras'!$F$194:$F$275,"PBA*")+COUNTIFS('[2]PCs e Impresoras'!$E$76:$E$105,D39,'[2]PCs e Impresoras'!$F$76:$F$105,"PBA*")+COUNTIFS('[1]PCs e Impresoras'!$E$85:$E$113,D39,'[1]PCs e Impresoras'!$F$85:$F$113,"PBA*")</f>
        <v>#VALUE!</v>
      </c>
      <c r="J39" s="11" t="e">
        <f>COUNTIFS('[13]PCs e Impresoras'!$E$26:$E$29,D39,'[13]PCs e Impresoras'!$F$26:$F$29,"PVL*")+COUNTIFS('[12]PCs e Impresoras'!$E$49:$E$61,D39,'[12]PCs e Impresoras'!$F$49:$F$61,"PVL*")+COUNTIFS('[11]PCs e Impresoras'!$E$95:$E$125,D39,'[11]PCs e Impresoras'!$F$95:$F$125,"PVL*")+COUNTIFS('[10]PCs e Impresoras'!$E$83:$E$104,D39,'[10]PCs e Impresoras'!$F$83:$F$104,"PVL*")+COUNTIFS('[9]PCs e Impresoras'!$E$61:$E$64,D39,'[9]PCs e Impresoras'!$F$61:$F$64,"PVL*")+COUNTIFS('[8]PCs e Impresoras'!$E$194:$E$258,D39,'[8]PCs e Impresoras'!$F$194:$F$258,"PVL*")+COUNTIFS('[7]PCs e Impresoras'!$E$244:$E$313,D39,'[7]PCs e Impresoras'!$F$244:$F$313,"PVL*")+COUNTIFS('[6]PCs e Impresoras'!$E$91:$E$105,D39,'[6]PCs e Impresoras'!$F$91:$F$105,"PVL*")+COUNTIFS('[5]PCs e Impresoras'!$E$126:$E$190,D39,'[5]PCs e Impresoras'!$F$126:$F$190,"PVL*")+COUNTIFS('[4]PCs e Impresoras'!$E$144:$E$175,D39,'[4]PCs e Impresoras'!$F$144:$F$175,"PVL*")+COUNTIFS('[3]PCs e Impresoras'!$E$194:$E$275,D39,'[3]PCs e Impresoras'!$F$194:$F$275,"PVL*")+COUNTIFS('[2]PCs e Impresoras'!$E$76:$E$105,D39,'[2]PCs e Impresoras'!$F$76:$F$105,"PVL*")+COUNTIFS('[1]PCs e Impresoras'!$E$85:$E$113,D39,'[1]PCs e Impresoras'!$F$85:$F$113,"PVL*")</f>
        <v>#VALUE!</v>
      </c>
      <c r="K39" s="11" t="e">
        <f>COUNTIFS('[13]PCs e Impresoras'!$E$26:$E$29,D39,'[13]PCs e Impresoras'!$F$26:$F$29,"PBQ*")+COUNTIFS('[12]PCs e Impresoras'!$E$49:$E$61,D39,'[12]PCs e Impresoras'!$F$49:$F$61,"PBQ*")+COUNTIFS('[11]PCs e Impresoras'!$E$95:$E$125,D39,'[11]PCs e Impresoras'!$F$95:$F$125,"PBQ*")+COUNTIFS('[10]PCs e Impresoras'!$E$83:$E$104,D39,'[10]PCs e Impresoras'!$F$83:$F$104,"PBQ*")+COUNTIFS('[9]PCs e Impresoras'!$E$61:$E$64,D39,'[9]PCs e Impresoras'!$F$61:$F$64,"PBQ*")+COUNTIFS('[8]PCs e Impresoras'!$E$194:$E$258,D39,'[8]PCs e Impresoras'!$F$194:$F$258,"PBQ*")+COUNTIFS('[7]PCs e Impresoras'!$E$244:$E$313,D39,'[7]PCs e Impresoras'!$F$244:$F$313,"PBQ*")+COUNTIFS('[6]PCs e Impresoras'!$E$91:$E$105,D39,'[6]PCs e Impresoras'!$F$91:$F$105,"PBQ*")+COUNTIFS('[5]PCs e Impresoras'!$E$126:$E$190,D39,'[5]PCs e Impresoras'!$F$126:$F$190,"PBQ*")+COUNTIFS('[4]PCs e Impresoras'!$E$144:$E$175,D39,'[4]PCs e Impresoras'!$F$144:$F$175,"PBQ*")+COUNTIFS('[3]PCs e Impresoras'!$E$194:$E$275,D39,'[3]PCs e Impresoras'!$F$194:$F$275,"PBQ*")+COUNTIFS('[2]PCs e Impresoras'!$E$76:$E$105,D39,'[2]PCs e Impresoras'!$F$76:$F$105,"PBQ*")+COUNTIFS('[1]PCs e Impresoras'!$E$85:$E$113,D39,'[1]PCs e Impresoras'!$F$85:$F$113,"PBQ*")</f>
        <v>#VALUE!</v>
      </c>
      <c r="L39" s="11" t="e">
        <f>COUNTIFS('[13]PCs e Impresoras'!$E$26:$E$29,D39,'[13]PCs e Impresoras'!$F$26:$F$29,"PMB*")+COUNTIFS('[12]PCs e Impresoras'!$E$49:$E$61,D39,'[12]PCs e Impresoras'!$F$49:$F$61,"PMB*")+COUNTIFS('[11]PCs e Impresoras'!$E$95:$E$125,D39,'[11]PCs e Impresoras'!$F$95:$F$125,"PMB*")+COUNTIFS('[10]PCs e Impresoras'!$E$83:$E$104,D39,'[10]PCs e Impresoras'!$F$83:$F$104,"PMB*")+COUNTIFS('[9]PCs e Impresoras'!$E$61:$E$64,D39,'[9]PCs e Impresoras'!$F$61:$F$64,"PMB*")+COUNTIFS('[8]PCs e Impresoras'!$E$194:$E$258,D39,'[8]PCs e Impresoras'!$F$194:$F$258,"PMB*")+COUNTIFS('[7]PCs e Impresoras'!$E$244:$E$313,D39,'[7]PCs e Impresoras'!$F$244:$F$313,"PMB*")+COUNTIFS('[6]PCs e Impresoras'!$E$91:$E$105,D39,'[6]PCs e Impresoras'!$F$91:$F$105,"PMB*")+COUNTIFS('[5]PCs e Impresoras'!$E$126:$E$190,D39,'[5]PCs e Impresoras'!$F$126:$F$190,"PMB*")+COUNTIFS('[4]PCs e Impresoras'!$E$144:$E$175,D39,'[4]PCs e Impresoras'!$F$144:$F$175,"PMB*")+COUNTIFS('[3]PCs e Impresoras'!$E$194:$E$275,D39,'[3]PCs e Impresoras'!$F$194:$F$275,"PMB*")+COUNTIFS('[2]PCs e Impresoras'!$E$76:$E$105,D39,'[2]PCs e Impresoras'!$F$76:$F$105,"PMB*")+COUNTIFS('[1]PCs e Impresoras'!$E$85:$E$113,D39,'[1]PCs e Impresoras'!$F$85:$F$113,"PMB*")</f>
        <v>#VALUE!</v>
      </c>
      <c r="M39" s="11" t="e">
        <f>COUNTIFS('[13]PCs e Impresoras'!$E$26:$E$29,D39,'[13]PCs e Impresoras'!$F$26:$F$29,"PBJ*")+COUNTIFS('[12]PCs e Impresoras'!$E$49:$E$61,D39,'[12]PCs e Impresoras'!$F$49:$F$61,"PBJ*")+COUNTIFS('[11]PCs e Impresoras'!$E$95:$E$125,D39,'[11]PCs e Impresoras'!$F$95:$F$125,"PBJ*")+COUNTIFS('[10]PCs e Impresoras'!$E$83:$E$104,D39,'[10]PCs e Impresoras'!$F$83:$F$104,"PBJ*")+COUNTIFS('[9]PCs e Impresoras'!$E$61:$E$64,D39,'[9]PCs e Impresoras'!$F$61:$F$64,"PBJ*")+COUNTIFS('[8]PCs e Impresoras'!$E$194:$E$258,D39,'[8]PCs e Impresoras'!$F$194:$F$258,"PBJ*")+COUNTIFS('[7]PCs e Impresoras'!$E$244:$E$313,D39,'[7]PCs e Impresoras'!$F$244:$F$313,"PBJ*")+COUNTIFS('[6]PCs e Impresoras'!$E$91:$E$105,D39,'[6]PCs e Impresoras'!$F$91:$F$105,"PBJ*")+COUNTIFS('[5]PCs e Impresoras'!$E$126:$E$190,D39,'[5]PCs e Impresoras'!$F$126:$F$190,"PBJ*")+COUNTIFS('[4]PCs e Impresoras'!$E$144:$E$175,D39,'[4]PCs e Impresoras'!$F$144:$F$175,"PBJ*")+COUNTIFS('[3]PCs e Impresoras'!$E$194:$E$275,D39,'[3]PCs e Impresoras'!$F$194:$F$275,"PBJ*")+COUNTIFS('[2]PCs e Impresoras'!$E$76:$E$105,D39,'[2]PCs e Impresoras'!$F$76:$F$105,"PBJ*")+COUNTIFS('[1]PCs e Impresoras'!$E$85:$E$113,D39,'[1]PCs e Impresoras'!$F$85:$F$113,"PBJ*")</f>
        <v>#VALUE!</v>
      </c>
      <c r="N39" s="11" t="e">
        <f>COUNTIFS('[13]PCs e Impresoras'!$E$26:$E$29,D39,'[13]PCs e Impresoras'!$F$26:$F$29,"PCL*")+COUNTIFS('[12]PCs e Impresoras'!$E$49:$E$61,D39,'[12]PCs e Impresoras'!$F$49:$F$61,"PCL*")+COUNTIFS('[11]PCs e Impresoras'!$E$95:$E$125,D39,'[11]PCs e Impresoras'!$F$95:$F$125,"PCL*")+COUNTIFS('[10]PCs e Impresoras'!$E$83:$E$104,D39,'[10]PCs e Impresoras'!$F$83:$F$104,"PCL*")+COUNTIFS('[9]PCs e Impresoras'!$E$61:$E$64,D39,'[9]PCs e Impresoras'!$F$61:$F$64,"PCL*")+COUNTIFS('[8]PCs e Impresoras'!$E$194:$E$258,D39,'[8]PCs e Impresoras'!$F$194:$F$258,"PCL*")+COUNTIFS('[7]PCs e Impresoras'!$E$244:$E$313,D39,'[7]PCs e Impresoras'!$F$244:$F$313,"PCL*")+COUNTIFS('[6]PCs e Impresoras'!$E$91:$E$105,D39,'[6]PCs e Impresoras'!$F$91:$F$105,"PCL*")+COUNTIFS('[5]PCs e Impresoras'!$E$126:$E$190,D39,'[5]PCs e Impresoras'!$F$126:$F$190,"PCL*")+COUNTIFS('[4]PCs e Impresoras'!$E$144:$E$175,D39,'[4]PCs e Impresoras'!$F$144:$F$175,"PCL*")+COUNTIFS('[3]PCs e Impresoras'!$E$194:$E$275,D39,'[3]PCs e Impresoras'!$F$194:$F$275,"PCL*")+COUNTIFS('[2]PCs e Impresoras'!$E$76:$E$105,D39,'[2]PCs e Impresoras'!$F$76:$F$105,"PCL*")+COUNTIFS('[1]PCs e Impresoras'!$E$85:$E$113,D39,'[1]PCs e Impresoras'!$F$85:$F$113,"PCL*")</f>
        <v>#VALUE!</v>
      </c>
      <c r="O39" s="11" t="e">
        <f>COUNTIFS('[13]PCs e Impresoras'!$E$26:$E$29,D39,'[13]PCs e Impresoras'!$F$26:$F$29,"PQB*")+COUNTIFS('[12]PCs e Impresoras'!$E$49:$E$61,D39,'[12]PCs e Impresoras'!$F$49:$F$61,"PQB*")+COUNTIFS('[11]PCs e Impresoras'!$E$95:$E$125,D39,'[11]PCs e Impresoras'!$F$95:$F$125,"PQB*")+COUNTIFS('[10]PCs e Impresoras'!$E$83:$E$104,D39,'[10]PCs e Impresoras'!$F$83:$F$104,"PQB*")+COUNTIFS('[9]PCs e Impresoras'!$E$61:$E$64,D39,'[9]PCs e Impresoras'!$F$61:$F$64,"PQB*")+COUNTIFS('[8]PCs e Impresoras'!$E$194:$E$258,D39,'[8]PCs e Impresoras'!$F$194:$F$258,"PQB*")+COUNTIFS('[7]PCs e Impresoras'!$E$244:$E$313,D39,'[7]PCs e Impresoras'!$F$244:$F$313,"PQB*")+COUNTIFS('[6]PCs e Impresoras'!$E$91:$E$105,D39,'[6]PCs e Impresoras'!$F$91:$F$105,"PQB*")+COUNTIFS('[5]PCs e Impresoras'!$E$126:$E$190,D39,'[5]PCs e Impresoras'!$F$126:$F$190,"PQB*")+COUNTIFS('[4]PCs e Impresoras'!$E$144:$E$175,D39,'[4]PCs e Impresoras'!$F$144:$F$175,"PQB*")+COUNTIFS('[3]PCs e Impresoras'!$E$194:$E$275,D39,'[3]PCs e Impresoras'!$F$194:$F$275,"PQB*")+COUNTIFS('[2]PCs e Impresoras'!$E$76:$E$105,D39,'[2]PCs e Impresoras'!$F$76:$F$105,"PQB*")+COUNTIFS('[1]PCs e Impresoras'!$E$85:$E$113,D39,'[1]PCs e Impresoras'!$F$85:$F$113,"PQB*")</f>
        <v>#VALUE!</v>
      </c>
      <c r="P39" s="11" t="e">
        <f>COUNTIFS('[13]PCs e Impresoras'!$E$26:$E$29,D39,'[13]PCs e Impresoras'!$F$26:$F$29,"PPO*")+COUNTIFS('[12]PCs e Impresoras'!$E$49:$E$61,D39,'[12]PCs e Impresoras'!$F$49:$F$61,"PPO*")+COUNTIFS('[11]PCs e Impresoras'!$E$95:$E$125,D39,'[11]PCs e Impresoras'!$F$95:$F$125,"PPO*")+COUNTIFS('[10]PCs e Impresoras'!$E$83:$E$104,D39,'[10]PCs e Impresoras'!$F$83:$F$104,"PPO*")+COUNTIFS('[9]PCs e Impresoras'!$E$61:$E$64,D39,'[9]PCs e Impresoras'!$F$61:$F$64,"PPO*")+COUNTIFS('[8]PCs e Impresoras'!$E$194:$E$258,D39,'[8]PCs e Impresoras'!$F$194:$F$258,"PPO*")+COUNTIFS('[7]PCs e Impresoras'!$E$244:$E$313,D39,'[7]PCs e Impresoras'!$F$244:$F$313,"PPO*")+COUNTIFS('[6]PCs e Impresoras'!$E$91:$E$105,D39,'[6]PCs e Impresoras'!$F$91:$F$105,"PPO*")+COUNTIFS('[5]PCs e Impresoras'!$E$126:$E$190,D39,'[5]PCs e Impresoras'!$F$126:$F$190,"PPO*")+COUNTIFS('[4]PCs e Impresoras'!$E$144:$E$175,D39,'[4]PCs e Impresoras'!$F$144:$F$175,"PPO*")+COUNTIFS('[3]PCs e Impresoras'!$E$194:$E$275,D39,'[3]PCs e Impresoras'!$F$194:$F$275,"PPO*")+COUNTIFS('[2]PCs e Impresoras'!$E$76:$E$105,D39,'[2]PCs e Impresoras'!$F$76:$F$105,"PPO*")+COUNTIFS('[1]PCs e Impresoras'!$E$85:$E$113,D39,'[1]PCs e Impresoras'!$F$85:$F$113,"PPO*")</f>
        <v>#VALUE!</v>
      </c>
      <c r="Q39" s="11" t="e">
        <f>COUNTIFS('[13]PCs e Impresoras'!$E$26:$E$29,D39,'[13]PCs e Impresoras'!$F$26:$F$29,"PTJ*")+COUNTIFS('[12]PCs e Impresoras'!$E$49:$E$61,D39,'[12]PCs e Impresoras'!$F$49:$F$61,"PTJ*")+COUNTIFS('[11]PCs e Impresoras'!$E$95:$E$125,D39,'[11]PCs e Impresoras'!$F$95:$F$125,"PTJ*")+COUNTIFS('[10]PCs e Impresoras'!$E$83:$E$104,D39,'[10]PCs e Impresoras'!$F$83:$F$104,"PTJ*")+COUNTIFS('[9]PCs e Impresoras'!$E$61:$E$64,D39,'[9]PCs e Impresoras'!$F$61:$F$64,"PTJ*")+COUNTIFS('[8]PCs e Impresoras'!$E$194:$E$258,D39,'[8]PCs e Impresoras'!$F$194:$F$258,"PTJ*")+COUNTIFS('[7]PCs e Impresoras'!$E$244:$E$313,D39,'[7]PCs e Impresoras'!$F$244:$F$313,"PTJ*")+COUNTIFS('[6]PCs e Impresoras'!$E$91:$E$105,D39,'[6]PCs e Impresoras'!$F$91:$F$105,"PTJ*")+COUNTIFS('[5]PCs e Impresoras'!$E$126:$E$190,D39,'[5]PCs e Impresoras'!$F$126:$F$190,"PTJ*")+COUNTIFS('[4]PCs e Impresoras'!$E$144:$E$175,D39,'[4]PCs e Impresoras'!$F$144:$F$175,"PTJ*")+COUNTIFS('[3]PCs e Impresoras'!$E$194:$E$275,D39,'[3]PCs e Impresoras'!$F$194:$F$275,"PTJ*")+COUNTIFS('[2]PCs e Impresoras'!$E$76:$E$105,D39,'[2]PCs e Impresoras'!$F$76:$F$105,"PTJ*")+COUNTIFS('[1]PCs e Impresoras'!$E$85:$E$113,D39,'[1]PCs e Impresoras'!$F$85:$F$113,"PTJ*")</f>
        <v>#VALUE!</v>
      </c>
      <c r="R39" s="11" t="e">
        <f>COUNTIFS('[13]PCs e Impresoras'!$E$26:$E$29,D39,'[13]PCs e Impresoras'!$F$26:$F$29,"PBO*")+COUNTIFS('[12]PCs e Impresoras'!$E$49:$E$61,D39,'[12]PCs e Impresoras'!$F$49:$F$61,"PBO*")+COUNTIFS('[11]PCs e Impresoras'!$E$95:$E$125,D39,'[11]PCs e Impresoras'!$F$95:$F$125,"PBO*")+COUNTIFS('[10]PCs e Impresoras'!$E$83:$E$104,D39,'[10]PCs e Impresoras'!$F$83:$F$104,"PBO*")+COUNTIFS('[9]PCs e Impresoras'!$E$61:$E$64,D39,'[9]PCs e Impresoras'!$F$61:$F$64,"PBO*")+COUNTIFS('[8]PCs e Impresoras'!$E$194:$E$258,D39,'[8]PCs e Impresoras'!$F$194:$F$258,"PBO*")+COUNTIFS('[7]PCs e Impresoras'!$E$244:$E$313,D39,'[7]PCs e Impresoras'!$F$244:$F$313,"PBO*")+COUNTIFS('[6]PCs e Impresoras'!$E$91:$E$105,D39,'[6]PCs e Impresoras'!$F$91:$F$105,"PBO*")+COUNTIFS('[5]PCs e Impresoras'!$E$126:$E$190,D39,'[5]PCs e Impresoras'!$F$126:$F$190,"PBO*")+COUNTIFS('[4]PCs e Impresoras'!$E$144:$E$175,D39,'[4]PCs e Impresoras'!$F$144:$F$175,"PBO*")+COUNTIFS('[3]PCs e Impresoras'!$E$194:$E$275,D39,'[3]PCs e Impresoras'!$F$194:$F$275,"PBO*")+COUNTIFS('[2]PCs e Impresoras'!$E$76:$E$105,D39,'[2]PCs e Impresoras'!$F$76:$F$105,"PBO*")+COUNTIFS('[1]PCs e Impresoras'!$E$85:$E$113,D39,'[1]PCs e Impresoras'!$F$85:$F$113,"PBO*")</f>
        <v>#VALUE!</v>
      </c>
      <c r="S39" s="11" t="e">
        <f>COUNTIFS('[13]PCs e Impresoras'!$E$26:$E$29,D39,'[13]PCs e Impresoras'!$F$26:$F$29,"PSC*")+COUNTIFS('[12]PCs e Impresoras'!$E$49:$E$61,D39,'[12]PCs e Impresoras'!$F$49:$F$61,"PSC*")+COUNTIFS('[11]PCs e Impresoras'!$E$95:$E$125,D39,'[11]PCs e Impresoras'!$F$95:$F$125,"PSC*")+COUNTIFS('[10]PCs e Impresoras'!$E$83:$E$104,D39,'[10]PCs e Impresoras'!$F$83:$F$104,"PSC*")+COUNTIFS('[9]PCs e Impresoras'!$E$61:$E$64,D39,'[9]PCs e Impresoras'!$F$61:$F$64,"PSC*")+COUNTIFS('[8]PCs e Impresoras'!$E$194:$E$258,D39,'[8]PCs e Impresoras'!$F$194:$F$258,"PSC*")+COUNTIFS('[7]PCs e Impresoras'!$E$244:$E$313,D39,'[7]PCs e Impresoras'!$F$244:$F$313,"PSC*")+COUNTIFS('[6]PCs e Impresoras'!$E$91:$E$105,D39,'[6]PCs e Impresoras'!$F$91:$F$105,"PSC*")+COUNTIFS('[5]PCs e Impresoras'!$E$126:$E$190,D39,'[5]PCs e Impresoras'!$F$126:$F$190,"PSC*")+COUNTIFS('[4]PCs e Impresoras'!$E$144:$E$175,D39,'[4]PCs e Impresoras'!$F$144:$F$175,"PSC*")+COUNTIFS('[3]PCs e Impresoras'!$E$194:$E$275,D39,'[3]PCs e Impresoras'!$F$194:$F$275,"PSC*")+COUNTIFS('[2]PCs e Impresoras'!$E$76:$E$105,D39,'[2]PCs e Impresoras'!$F$76:$F$105,"PSC*")+COUNTIFS('[1]PCs e Impresoras'!$E$85:$E$113,D39,'[1]PCs e Impresoras'!$F$85:$F$113,"PSC*")</f>
        <v>#VALUE!</v>
      </c>
      <c r="T39" s="21" t="e">
        <f t="shared" ref="T39" si="13">SUM(E39:S39)</f>
        <v>#VALUE!</v>
      </c>
      <c r="U39" s="32" t="e">
        <f t="shared" ref="U39" si="14">T39/$T$5</f>
        <v>#VALUE!</v>
      </c>
    </row>
    <row r="40" spans="1:21" ht="15.75" x14ac:dyDescent="0.25">
      <c r="A40" s="95"/>
      <c r="B40" s="71" t="s">
        <v>54</v>
      </c>
      <c r="C40" s="71" t="s">
        <v>48</v>
      </c>
      <c r="D40" s="71" t="s">
        <v>115</v>
      </c>
      <c r="E40" s="11" t="e">
        <f>COUNTIFS('[13]PCs e Impresoras'!$E$26:$E$29,D40,'[13]PCs e Impresoras'!$F$26:$F$29,"PCG*")+COUNTIFS('[12]PCs e Impresoras'!$E$49:$E$61,D40,'[12]PCs e Impresoras'!$F$49:$F$61,"PCG*")+COUNTIFS('[11]PCs e Impresoras'!$E$95:$E$125,D40,'[11]PCs e Impresoras'!$F$95:$F$125,"PCG*")+COUNTIFS('[10]PCs e Impresoras'!$E$83:$E$104,D40,'[10]PCs e Impresoras'!$F$83:$F$104,"PCG*")+COUNTIFS('[9]PCs e Impresoras'!$E$61:$E$64,D40,'[9]PCs e Impresoras'!$F$61:$F$64,"PCG*")+COUNTIFS('[8]PCs e Impresoras'!$E$194:$E$258,D40,'[8]PCs e Impresoras'!$F$194:$F$258,"PCG*")+COUNTIFS('[7]PCs e Impresoras'!$E$244:$E$313,D40,'[7]PCs e Impresoras'!$F$244:$F$313,"PCG*")+COUNTIFS('[6]PCs e Impresoras'!$E$91:$E$105,D40,'[6]PCs e Impresoras'!$F$91:$F$105,"PCG*")+COUNTIFS('[5]PCs e Impresoras'!$E$126:$E$190,D40,'[5]PCs e Impresoras'!$F$126:$F$190,"PCG*")+COUNTIFS('[4]PCs e Impresoras'!$E$144:$E$175,D40,'[4]PCs e Impresoras'!$F$144:$F$175,"PCG*")+COUNTIFS('[3]PCs e Impresoras'!$E$194:$E$275,D40,'[3]PCs e Impresoras'!$F$194:$F$275,"PCG*")+COUNTIFS('[2]PCs e Impresoras'!$E$76:$E$105,D40,'[2]PCs e Impresoras'!$F$76:$F$105,"PCG*")+COUNTIFS('[1]PCs e Impresoras'!$E$85:$E$113,D40,'[1]PCs e Impresoras'!$F$85:$F$113,"PCG*")</f>
        <v>#VALUE!</v>
      </c>
      <c r="F40" s="11" t="e">
        <f>COUNTIFS('[13]PCs e Impresoras'!$E$26:$E$29,D40,'[13]PCs e Impresoras'!$F$26:$F$29,"PCS*")+COUNTIFS('[12]PCs e Impresoras'!$E$49:$E$61,D40,'[12]PCs e Impresoras'!$F$49:$F$61,"PCS*")+COUNTIFS('[11]PCs e Impresoras'!$E$95:$E$125,D40,'[11]PCs e Impresoras'!$F$95:$F$125,"PCS*")+COUNTIFS('[10]PCs e Impresoras'!$E$83:$E$104,D40,'[10]PCs e Impresoras'!$F$83:$F$104,"PCS*")+COUNTIFS('[9]PCs e Impresoras'!$E$61:$E$64,D40,'[9]PCs e Impresoras'!$F$61:$F$64,"PCS*")+COUNTIFS('[8]PCs e Impresoras'!$E$194:$E$258,D40,'[8]PCs e Impresoras'!$F$194:$F$258,"PCS*")+COUNTIFS('[7]PCs e Impresoras'!$E$244:$E$313,D40,'[7]PCs e Impresoras'!$F$244:$F$313,"PCS*")+COUNTIFS('[6]PCs e Impresoras'!$E$91:$E$105,D40,'[6]PCs e Impresoras'!$F$91:$F$105,"PCS*")+COUNTIFS('[5]PCs e Impresoras'!$E$126:$E$190,D40,'[5]PCs e Impresoras'!$F$126:$F$190,"PCS*")+COUNTIFS('[4]PCs e Impresoras'!$E$144:$E$175,D40,'[4]PCs e Impresoras'!$F$144:$F$175,"PCS*")+COUNTIFS('[3]PCs e Impresoras'!$E$194:$E$275,D40,'[3]PCs e Impresoras'!$F$194:$F$275,"PCS*")+COUNTIFS('[2]PCs e Impresoras'!$E$76:$E$105,D40,'[2]PCs e Impresoras'!$F$76:$F$105,"PCS*")+COUNTIFS('[1]PCs e Impresoras'!$E$85:$E$113,D40,'[1]PCs e Impresoras'!$F$85:$F$113,"PCS*")</f>
        <v>#VALUE!</v>
      </c>
      <c r="G40" s="11" t="e">
        <f>COUNTIFS('[13]PCs e Impresoras'!$E$26:$E$29,D40,'[13]PCs e Impresoras'!$F$26:$F$29,"PMT*")+COUNTIFS('[12]PCs e Impresoras'!$E$49:$E$61,D40,'[12]PCs e Impresoras'!$F$49:$F$61,"PMT*")+COUNTIFS('[11]PCs e Impresoras'!$E$95:$E$125,D40,'[11]PCs e Impresoras'!$F$95:$F$125,"PMT*")+COUNTIFS('[10]PCs e Impresoras'!$E$83:$E$104,D40,'[10]PCs e Impresoras'!$F$83:$F$104,"PMT*")+COUNTIFS('[9]PCs e Impresoras'!$E$61:$E$64,D40,'[9]PCs e Impresoras'!$F$61:$F$64,"PMT*")+COUNTIFS('[8]PCs e Impresoras'!$E$194:$E$258,D40,'[8]PCs e Impresoras'!$F$194:$F$258,"PMT*")+COUNTIFS('[7]PCs e Impresoras'!$E$244:$E$313,D40,'[7]PCs e Impresoras'!$F$244:$F$313,"PMT*")+COUNTIFS('[6]PCs e Impresoras'!$E$91:$E$105,D40,'[6]PCs e Impresoras'!$F$91:$F$105,"PMT*")+COUNTIFS('[5]PCs e Impresoras'!$E$126:$E$190,D40,'[5]PCs e Impresoras'!$F$126:$F$190,"PMT*")+COUNTIFS('[4]PCs e Impresoras'!$E$144:$E$175,D40,'[4]PCs e Impresoras'!$F$144:$F$175,"PMT*")+COUNTIFS('[3]PCs e Impresoras'!$E$194:$E$275,D40,'[3]PCs e Impresoras'!$F$194:$F$275,"PMT*")+COUNTIFS('[2]PCs e Impresoras'!$E$76:$E$105,D40,'[2]PCs e Impresoras'!$F$76:$F$105,"PMT*")+COUNTIFS('[1]PCs e Impresoras'!$E$85:$E$113,D40,'[1]PCs e Impresoras'!$F$85:$F$113,"PMT*")</f>
        <v>#VALUE!</v>
      </c>
      <c r="H40" s="11" t="e">
        <f>COUNTIFS('[13]PCs e Impresoras'!$E$26:$E$29,D40,'[13]PCs e Impresoras'!$F$26:$F$29,"PCB*")+COUNTIFS('[12]PCs e Impresoras'!$E$49:$E$61,D40,'[12]PCs e Impresoras'!$F$49:$F$61,"PCB*")+COUNTIFS('[11]PCs e Impresoras'!$E$95:$E$125,D40,'[11]PCs e Impresoras'!$F$95:$F$125,"PCB*")+COUNTIFS('[10]PCs e Impresoras'!$E$83:$E$104,D40,'[10]PCs e Impresoras'!$F$83:$F$104,"PCB*")+COUNTIFS('[9]PCs e Impresoras'!$E$61:$E$64,D40,'[9]PCs e Impresoras'!$F$61:$F$64,"PCB*")+COUNTIFS('[8]PCs e Impresoras'!$E$194:$E$258,D40,'[8]PCs e Impresoras'!$F$194:$F$258,"PCB*")+COUNTIFS('[7]PCs e Impresoras'!$E$244:$E$313,D40,'[7]PCs e Impresoras'!$F$244:$F$313,"PCB*")+COUNTIFS('[6]PCs e Impresoras'!$E$91:$E$105,D40,'[6]PCs e Impresoras'!$F$91:$F$105,"PCB*")+COUNTIFS('[5]PCs e Impresoras'!$E$126:$E$190,D40,'[5]PCs e Impresoras'!$F$126:$F$190,"PCB*")+COUNTIFS('[4]PCs e Impresoras'!$E$144:$E$175,D40,'[4]PCs e Impresoras'!$F$144:$F$175,"PCB*")+COUNTIFS('[3]PCs e Impresoras'!$E$194:$E$275,D40,'[3]PCs e Impresoras'!$F$194:$F$275,"PCB*")+COUNTIFS('[2]PCs e Impresoras'!$E$76:$E$105,D40,'[2]PCs e Impresoras'!$F$76:$F$105,"PCB*")+COUNTIFS('[1]PCs e Impresoras'!$E$85:$E$113,D40,'[1]PCs e Impresoras'!$F$85:$F$113,"PCB*")</f>
        <v>#VALUE!</v>
      </c>
      <c r="I40" s="11" t="e">
        <f>COUNTIFS('[13]PCs e Impresoras'!$E$26:$E$29,D40,'[13]PCs e Impresoras'!$F$26:$F$29,"PBA*")+COUNTIFS('[12]PCs e Impresoras'!$E$49:$E$61,D40,'[12]PCs e Impresoras'!$F$49:$F$61,"PBA*")+COUNTIFS('[11]PCs e Impresoras'!$E$95:$E$125,D40,'[11]PCs e Impresoras'!$F$95:$F$125,"PBA*")+COUNTIFS('[10]PCs e Impresoras'!$E$83:$E$104,D40,'[10]PCs e Impresoras'!$F$83:$F$104,"PBA*")+COUNTIFS('[9]PCs e Impresoras'!$E$61:$E$64,D40,'[9]PCs e Impresoras'!$F$61:$F$64,"PBA*")+COUNTIFS('[8]PCs e Impresoras'!$E$194:$E$258,D40,'[8]PCs e Impresoras'!$F$194:$F$258,"PBA*")+COUNTIFS('[7]PCs e Impresoras'!$E$244:$E$313,D40,'[7]PCs e Impresoras'!$F$244:$F$313,"PBA*")+COUNTIFS('[6]PCs e Impresoras'!$E$91:$E$105,D40,'[6]PCs e Impresoras'!$F$91:$F$105,"PBA*")+COUNTIFS('[5]PCs e Impresoras'!$E$126:$E$190,D40,'[5]PCs e Impresoras'!$F$126:$F$190,"PBA*")+COUNTIFS('[4]PCs e Impresoras'!$E$144:$E$175,D40,'[4]PCs e Impresoras'!$F$144:$F$175,"PBA*")+COUNTIFS('[3]PCs e Impresoras'!$E$194:$E$275,D40,'[3]PCs e Impresoras'!$F$194:$F$275,"PBA*")+COUNTIFS('[2]PCs e Impresoras'!$E$76:$E$105,D40,'[2]PCs e Impresoras'!$F$76:$F$105,"PBA*")+COUNTIFS('[1]PCs e Impresoras'!$E$85:$E$113,D40,'[1]PCs e Impresoras'!$F$85:$F$113,"PBA*")</f>
        <v>#VALUE!</v>
      </c>
      <c r="J40" s="11" t="e">
        <f>COUNTIFS('[13]PCs e Impresoras'!$E$26:$E$29,D40,'[13]PCs e Impresoras'!$F$26:$F$29,"PVL*")+COUNTIFS('[12]PCs e Impresoras'!$E$49:$E$61,D40,'[12]PCs e Impresoras'!$F$49:$F$61,"PVL*")+COUNTIFS('[11]PCs e Impresoras'!$E$95:$E$125,D40,'[11]PCs e Impresoras'!$F$95:$F$125,"PVL*")+COUNTIFS('[10]PCs e Impresoras'!$E$83:$E$104,D40,'[10]PCs e Impresoras'!$F$83:$F$104,"PVL*")+COUNTIFS('[9]PCs e Impresoras'!$E$61:$E$64,D40,'[9]PCs e Impresoras'!$F$61:$F$64,"PVL*")+COUNTIFS('[8]PCs e Impresoras'!$E$194:$E$258,D40,'[8]PCs e Impresoras'!$F$194:$F$258,"PVL*")+COUNTIFS('[7]PCs e Impresoras'!$E$244:$E$313,D40,'[7]PCs e Impresoras'!$F$244:$F$313,"PVL*")+COUNTIFS('[6]PCs e Impresoras'!$E$91:$E$105,D40,'[6]PCs e Impresoras'!$F$91:$F$105,"PVL*")+COUNTIFS('[5]PCs e Impresoras'!$E$126:$E$190,D40,'[5]PCs e Impresoras'!$F$126:$F$190,"PVL*")+COUNTIFS('[4]PCs e Impresoras'!$E$144:$E$175,D40,'[4]PCs e Impresoras'!$F$144:$F$175,"PVL*")+COUNTIFS('[3]PCs e Impresoras'!$E$194:$E$275,D40,'[3]PCs e Impresoras'!$F$194:$F$275,"PVL*")+COUNTIFS('[2]PCs e Impresoras'!$E$76:$E$105,D40,'[2]PCs e Impresoras'!$F$76:$F$105,"PVL*")+COUNTIFS('[1]PCs e Impresoras'!$E$85:$E$113,D40,'[1]PCs e Impresoras'!$F$85:$F$113,"PVL*")</f>
        <v>#VALUE!</v>
      </c>
      <c r="K40" s="11" t="e">
        <f>COUNTIFS('[13]PCs e Impresoras'!$E$26:$E$29,D40,'[13]PCs e Impresoras'!$F$26:$F$29,"PBQ*")+COUNTIFS('[12]PCs e Impresoras'!$E$49:$E$61,D40,'[12]PCs e Impresoras'!$F$49:$F$61,"PBQ*")+COUNTIFS('[11]PCs e Impresoras'!$E$95:$E$125,D40,'[11]PCs e Impresoras'!$F$95:$F$125,"PBQ*")+COUNTIFS('[10]PCs e Impresoras'!$E$83:$E$104,D40,'[10]PCs e Impresoras'!$F$83:$F$104,"PBQ*")+COUNTIFS('[9]PCs e Impresoras'!$E$61:$E$64,D40,'[9]PCs e Impresoras'!$F$61:$F$64,"PBQ*")+COUNTIFS('[8]PCs e Impresoras'!$E$194:$E$258,D40,'[8]PCs e Impresoras'!$F$194:$F$258,"PBQ*")+COUNTIFS('[7]PCs e Impresoras'!$E$244:$E$313,D40,'[7]PCs e Impresoras'!$F$244:$F$313,"PBQ*")+COUNTIFS('[6]PCs e Impresoras'!$E$91:$E$105,D40,'[6]PCs e Impresoras'!$F$91:$F$105,"PBQ*")+COUNTIFS('[5]PCs e Impresoras'!$E$126:$E$190,D40,'[5]PCs e Impresoras'!$F$126:$F$190,"PBQ*")+COUNTIFS('[4]PCs e Impresoras'!$E$144:$E$175,D40,'[4]PCs e Impresoras'!$F$144:$F$175,"PBQ*")+COUNTIFS('[3]PCs e Impresoras'!$E$194:$E$275,D40,'[3]PCs e Impresoras'!$F$194:$F$275,"PBQ*")+COUNTIFS('[2]PCs e Impresoras'!$E$76:$E$105,D40,'[2]PCs e Impresoras'!$F$76:$F$105,"PBQ*")+COUNTIFS('[1]PCs e Impresoras'!$E$85:$E$113,D40,'[1]PCs e Impresoras'!$F$85:$F$113,"PBQ*")</f>
        <v>#VALUE!</v>
      </c>
      <c r="L40" s="11" t="e">
        <f>COUNTIFS('[13]PCs e Impresoras'!$E$26:$E$29,D40,'[13]PCs e Impresoras'!$F$26:$F$29,"PMB*")+COUNTIFS('[12]PCs e Impresoras'!$E$49:$E$61,D40,'[12]PCs e Impresoras'!$F$49:$F$61,"PMB*")+COUNTIFS('[11]PCs e Impresoras'!$E$95:$E$125,D40,'[11]PCs e Impresoras'!$F$95:$F$125,"PMB*")+COUNTIFS('[10]PCs e Impresoras'!$E$83:$E$104,D40,'[10]PCs e Impresoras'!$F$83:$F$104,"PMB*")+COUNTIFS('[9]PCs e Impresoras'!$E$61:$E$64,D40,'[9]PCs e Impresoras'!$F$61:$F$64,"PMB*")+COUNTIFS('[8]PCs e Impresoras'!$E$194:$E$258,D40,'[8]PCs e Impresoras'!$F$194:$F$258,"PMB*")+COUNTIFS('[7]PCs e Impresoras'!$E$244:$E$313,D40,'[7]PCs e Impresoras'!$F$244:$F$313,"PMB*")+COUNTIFS('[6]PCs e Impresoras'!$E$91:$E$105,D40,'[6]PCs e Impresoras'!$F$91:$F$105,"PMB*")+COUNTIFS('[5]PCs e Impresoras'!$E$126:$E$190,D40,'[5]PCs e Impresoras'!$F$126:$F$190,"PMB*")+COUNTIFS('[4]PCs e Impresoras'!$E$144:$E$175,D40,'[4]PCs e Impresoras'!$F$144:$F$175,"PMB*")+COUNTIFS('[3]PCs e Impresoras'!$E$194:$E$275,D40,'[3]PCs e Impresoras'!$F$194:$F$275,"PMB*")+COUNTIFS('[2]PCs e Impresoras'!$E$76:$E$105,D40,'[2]PCs e Impresoras'!$F$76:$F$105,"PMB*")+COUNTIFS('[1]PCs e Impresoras'!$E$85:$E$113,D40,'[1]PCs e Impresoras'!$F$85:$F$113,"PMB*")</f>
        <v>#VALUE!</v>
      </c>
      <c r="M40" s="11" t="e">
        <f>COUNTIFS('[13]PCs e Impresoras'!$E$26:$E$29,D40,'[13]PCs e Impresoras'!$F$26:$F$29,"PBJ*")+COUNTIFS('[12]PCs e Impresoras'!$E$49:$E$61,D40,'[12]PCs e Impresoras'!$F$49:$F$61,"PBJ*")+COUNTIFS('[11]PCs e Impresoras'!$E$95:$E$125,D40,'[11]PCs e Impresoras'!$F$95:$F$125,"PBJ*")+COUNTIFS('[10]PCs e Impresoras'!$E$83:$E$104,D40,'[10]PCs e Impresoras'!$F$83:$F$104,"PBJ*")+COUNTIFS('[9]PCs e Impresoras'!$E$61:$E$64,D40,'[9]PCs e Impresoras'!$F$61:$F$64,"PBJ*")+COUNTIFS('[8]PCs e Impresoras'!$E$194:$E$258,D40,'[8]PCs e Impresoras'!$F$194:$F$258,"PBJ*")+COUNTIFS('[7]PCs e Impresoras'!$E$244:$E$313,D40,'[7]PCs e Impresoras'!$F$244:$F$313,"PBJ*")+COUNTIFS('[6]PCs e Impresoras'!$E$91:$E$105,D40,'[6]PCs e Impresoras'!$F$91:$F$105,"PBJ*")+COUNTIFS('[5]PCs e Impresoras'!$E$126:$E$190,D40,'[5]PCs e Impresoras'!$F$126:$F$190,"PBJ*")+COUNTIFS('[4]PCs e Impresoras'!$E$144:$E$175,D40,'[4]PCs e Impresoras'!$F$144:$F$175,"PBJ*")+COUNTIFS('[3]PCs e Impresoras'!$E$194:$E$275,D40,'[3]PCs e Impresoras'!$F$194:$F$275,"PBJ*")+COUNTIFS('[2]PCs e Impresoras'!$E$76:$E$105,D40,'[2]PCs e Impresoras'!$F$76:$F$105,"PBJ*")+COUNTIFS('[1]PCs e Impresoras'!$E$85:$E$113,D40,'[1]PCs e Impresoras'!$F$85:$F$113,"PBJ*")</f>
        <v>#VALUE!</v>
      </c>
      <c r="N40" s="11" t="e">
        <f>COUNTIFS('[13]PCs e Impresoras'!$E$26:$E$29,D40,'[13]PCs e Impresoras'!$F$26:$F$29,"PCL*")+COUNTIFS('[12]PCs e Impresoras'!$E$49:$E$61,D40,'[12]PCs e Impresoras'!$F$49:$F$61,"PCL*")+COUNTIFS('[11]PCs e Impresoras'!$E$95:$E$125,D40,'[11]PCs e Impresoras'!$F$95:$F$125,"PCL*")+COUNTIFS('[10]PCs e Impresoras'!$E$83:$E$104,D40,'[10]PCs e Impresoras'!$F$83:$F$104,"PCL*")+COUNTIFS('[9]PCs e Impresoras'!$E$61:$E$64,D40,'[9]PCs e Impresoras'!$F$61:$F$64,"PCL*")+COUNTIFS('[8]PCs e Impresoras'!$E$194:$E$258,D40,'[8]PCs e Impresoras'!$F$194:$F$258,"PCL*")+COUNTIFS('[7]PCs e Impresoras'!$E$244:$E$313,D40,'[7]PCs e Impresoras'!$F$244:$F$313,"PCL*")+COUNTIFS('[6]PCs e Impresoras'!$E$91:$E$105,D40,'[6]PCs e Impresoras'!$F$91:$F$105,"PCL*")+COUNTIFS('[5]PCs e Impresoras'!$E$126:$E$190,D40,'[5]PCs e Impresoras'!$F$126:$F$190,"PCL*")+COUNTIFS('[4]PCs e Impresoras'!$E$144:$E$175,D40,'[4]PCs e Impresoras'!$F$144:$F$175,"PCL*")+COUNTIFS('[3]PCs e Impresoras'!$E$194:$E$275,D40,'[3]PCs e Impresoras'!$F$194:$F$275,"PCL*")+COUNTIFS('[2]PCs e Impresoras'!$E$76:$E$105,D40,'[2]PCs e Impresoras'!$F$76:$F$105,"PCL*")+COUNTIFS('[1]PCs e Impresoras'!$E$85:$E$113,D40,'[1]PCs e Impresoras'!$F$85:$F$113,"PCL*")</f>
        <v>#VALUE!</v>
      </c>
      <c r="O40" s="11" t="e">
        <f>COUNTIFS('[13]PCs e Impresoras'!$E$26:$E$29,D40,'[13]PCs e Impresoras'!$F$26:$F$29,"PQB*")+COUNTIFS('[12]PCs e Impresoras'!$E$49:$E$61,D40,'[12]PCs e Impresoras'!$F$49:$F$61,"PQB*")+COUNTIFS('[11]PCs e Impresoras'!$E$95:$E$125,D40,'[11]PCs e Impresoras'!$F$95:$F$125,"PQB*")+COUNTIFS('[10]PCs e Impresoras'!$E$83:$E$104,D40,'[10]PCs e Impresoras'!$F$83:$F$104,"PQB*")+COUNTIFS('[9]PCs e Impresoras'!$E$61:$E$64,D40,'[9]PCs e Impresoras'!$F$61:$F$64,"PQB*")+COUNTIFS('[8]PCs e Impresoras'!$E$194:$E$258,D40,'[8]PCs e Impresoras'!$F$194:$F$258,"PQB*")+COUNTIFS('[7]PCs e Impresoras'!$E$244:$E$313,D40,'[7]PCs e Impresoras'!$F$244:$F$313,"PQB*")+COUNTIFS('[6]PCs e Impresoras'!$E$91:$E$105,D40,'[6]PCs e Impresoras'!$F$91:$F$105,"PQB*")+COUNTIFS('[5]PCs e Impresoras'!$E$126:$E$190,D40,'[5]PCs e Impresoras'!$F$126:$F$190,"PQB*")+COUNTIFS('[4]PCs e Impresoras'!$E$144:$E$175,D40,'[4]PCs e Impresoras'!$F$144:$F$175,"PQB*")+COUNTIFS('[3]PCs e Impresoras'!$E$194:$E$275,D40,'[3]PCs e Impresoras'!$F$194:$F$275,"PQB*")+COUNTIFS('[2]PCs e Impresoras'!$E$76:$E$105,D40,'[2]PCs e Impresoras'!$F$76:$F$105,"PQB*")+COUNTIFS('[1]PCs e Impresoras'!$E$85:$E$113,D40,'[1]PCs e Impresoras'!$F$85:$F$113,"PQB*")</f>
        <v>#VALUE!</v>
      </c>
      <c r="P40" s="11" t="e">
        <f>COUNTIFS('[13]PCs e Impresoras'!$E$26:$E$29,D40,'[13]PCs e Impresoras'!$F$26:$F$29,"PPO*")+COUNTIFS('[12]PCs e Impresoras'!$E$49:$E$61,D40,'[12]PCs e Impresoras'!$F$49:$F$61,"PPO*")+COUNTIFS('[11]PCs e Impresoras'!$E$95:$E$125,D40,'[11]PCs e Impresoras'!$F$95:$F$125,"PPO*")+COUNTIFS('[10]PCs e Impresoras'!$E$83:$E$104,D40,'[10]PCs e Impresoras'!$F$83:$F$104,"PPO*")+COUNTIFS('[9]PCs e Impresoras'!$E$61:$E$64,D40,'[9]PCs e Impresoras'!$F$61:$F$64,"PPO*")+COUNTIFS('[8]PCs e Impresoras'!$E$194:$E$258,D40,'[8]PCs e Impresoras'!$F$194:$F$258,"PPO*")+COUNTIFS('[7]PCs e Impresoras'!$E$244:$E$313,D40,'[7]PCs e Impresoras'!$F$244:$F$313,"PPO*")+COUNTIFS('[6]PCs e Impresoras'!$E$91:$E$105,D40,'[6]PCs e Impresoras'!$F$91:$F$105,"PPO*")+COUNTIFS('[5]PCs e Impresoras'!$E$126:$E$190,D40,'[5]PCs e Impresoras'!$F$126:$F$190,"PPO*")+COUNTIFS('[4]PCs e Impresoras'!$E$144:$E$175,D40,'[4]PCs e Impresoras'!$F$144:$F$175,"PPO*")+COUNTIFS('[3]PCs e Impresoras'!$E$194:$E$275,D40,'[3]PCs e Impresoras'!$F$194:$F$275,"PPO*")+COUNTIFS('[2]PCs e Impresoras'!$E$76:$E$105,D40,'[2]PCs e Impresoras'!$F$76:$F$105,"PPO*")+COUNTIFS('[1]PCs e Impresoras'!$E$85:$E$113,D40,'[1]PCs e Impresoras'!$F$85:$F$113,"PPO*")</f>
        <v>#VALUE!</v>
      </c>
      <c r="Q40" s="11" t="e">
        <f>COUNTIFS('[13]PCs e Impresoras'!$E$26:$E$29,D40,'[13]PCs e Impresoras'!$F$26:$F$29,"PTJ*")+COUNTIFS('[12]PCs e Impresoras'!$E$49:$E$61,D40,'[12]PCs e Impresoras'!$F$49:$F$61,"PTJ*")+COUNTIFS('[11]PCs e Impresoras'!$E$95:$E$125,D40,'[11]PCs e Impresoras'!$F$95:$F$125,"PTJ*")+COUNTIFS('[10]PCs e Impresoras'!$E$83:$E$104,D40,'[10]PCs e Impresoras'!$F$83:$F$104,"PTJ*")+COUNTIFS('[9]PCs e Impresoras'!$E$61:$E$64,D40,'[9]PCs e Impresoras'!$F$61:$F$64,"PTJ*")+COUNTIFS('[8]PCs e Impresoras'!$E$194:$E$258,D40,'[8]PCs e Impresoras'!$F$194:$F$258,"PTJ*")+COUNTIFS('[7]PCs e Impresoras'!$E$244:$E$313,D40,'[7]PCs e Impresoras'!$F$244:$F$313,"PTJ*")+COUNTIFS('[6]PCs e Impresoras'!$E$91:$E$105,D40,'[6]PCs e Impresoras'!$F$91:$F$105,"PTJ*")+COUNTIFS('[5]PCs e Impresoras'!$E$126:$E$190,D40,'[5]PCs e Impresoras'!$F$126:$F$190,"PTJ*")+COUNTIFS('[4]PCs e Impresoras'!$E$144:$E$175,D40,'[4]PCs e Impresoras'!$F$144:$F$175,"PTJ*")+COUNTIFS('[3]PCs e Impresoras'!$E$194:$E$275,D40,'[3]PCs e Impresoras'!$F$194:$F$275,"PTJ*")+COUNTIFS('[2]PCs e Impresoras'!$E$76:$E$105,D40,'[2]PCs e Impresoras'!$F$76:$F$105,"PTJ*")+COUNTIFS('[1]PCs e Impresoras'!$E$85:$E$113,D40,'[1]PCs e Impresoras'!$F$85:$F$113,"PTJ*")</f>
        <v>#VALUE!</v>
      </c>
      <c r="R40" s="11" t="e">
        <f>COUNTIFS('[13]PCs e Impresoras'!$E$26:$E$29,D40,'[13]PCs e Impresoras'!$F$26:$F$29,"PBO*")+COUNTIFS('[12]PCs e Impresoras'!$E$49:$E$61,D40,'[12]PCs e Impresoras'!$F$49:$F$61,"PBO*")+COUNTIFS('[11]PCs e Impresoras'!$E$95:$E$125,D40,'[11]PCs e Impresoras'!$F$95:$F$125,"PBO*")+COUNTIFS('[10]PCs e Impresoras'!$E$83:$E$104,D40,'[10]PCs e Impresoras'!$F$83:$F$104,"PBO*")+COUNTIFS('[9]PCs e Impresoras'!$E$61:$E$64,D40,'[9]PCs e Impresoras'!$F$61:$F$64,"PBO*")+COUNTIFS('[8]PCs e Impresoras'!$E$194:$E$258,D40,'[8]PCs e Impresoras'!$F$194:$F$258,"PBO*")+COUNTIFS('[7]PCs e Impresoras'!$E$244:$E$313,D40,'[7]PCs e Impresoras'!$F$244:$F$313,"PBO*")+COUNTIFS('[6]PCs e Impresoras'!$E$91:$E$105,D40,'[6]PCs e Impresoras'!$F$91:$F$105,"PBO*")+COUNTIFS('[5]PCs e Impresoras'!$E$126:$E$190,D40,'[5]PCs e Impresoras'!$F$126:$F$190,"PBO*")+COUNTIFS('[4]PCs e Impresoras'!$E$144:$E$175,D40,'[4]PCs e Impresoras'!$F$144:$F$175,"PBO*")+COUNTIFS('[3]PCs e Impresoras'!$E$194:$E$275,D40,'[3]PCs e Impresoras'!$F$194:$F$275,"PBO*")+COUNTIFS('[2]PCs e Impresoras'!$E$76:$E$105,D40,'[2]PCs e Impresoras'!$F$76:$F$105,"PBO*")+COUNTIFS('[1]PCs e Impresoras'!$E$85:$E$113,D40,'[1]PCs e Impresoras'!$F$85:$F$113,"PBO*")</f>
        <v>#VALUE!</v>
      </c>
      <c r="S40" s="11" t="e">
        <f>COUNTIFS('[13]PCs e Impresoras'!$E$26:$E$29,D40,'[13]PCs e Impresoras'!$F$26:$F$29,"PSC*")+COUNTIFS('[12]PCs e Impresoras'!$E$49:$E$61,D40,'[12]PCs e Impresoras'!$F$49:$F$61,"PSC*")+COUNTIFS('[11]PCs e Impresoras'!$E$95:$E$125,D40,'[11]PCs e Impresoras'!$F$95:$F$125,"PSC*")+COUNTIFS('[10]PCs e Impresoras'!$E$83:$E$104,D40,'[10]PCs e Impresoras'!$F$83:$F$104,"PSC*")+COUNTIFS('[9]PCs e Impresoras'!$E$61:$E$64,D40,'[9]PCs e Impresoras'!$F$61:$F$64,"PSC*")+COUNTIFS('[8]PCs e Impresoras'!$E$194:$E$258,D40,'[8]PCs e Impresoras'!$F$194:$F$258,"PSC*")+COUNTIFS('[7]PCs e Impresoras'!$E$244:$E$313,D40,'[7]PCs e Impresoras'!$F$244:$F$313,"PSC*")+COUNTIFS('[6]PCs e Impresoras'!$E$91:$E$105,D40,'[6]PCs e Impresoras'!$F$91:$F$105,"PSC*")+COUNTIFS('[5]PCs e Impresoras'!$E$126:$E$190,D40,'[5]PCs e Impresoras'!$F$126:$F$190,"PSC*")+COUNTIFS('[4]PCs e Impresoras'!$E$144:$E$175,D40,'[4]PCs e Impresoras'!$F$144:$F$175,"PSC*")+COUNTIFS('[3]PCs e Impresoras'!$E$194:$E$275,D40,'[3]PCs e Impresoras'!$F$194:$F$275,"PSC*")+COUNTIFS('[2]PCs e Impresoras'!$E$76:$E$105,D40,'[2]PCs e Impresoras'!$F$76:$F$105,"PSC*")+COUNTIFS('[1]PCs e Impresoras'!$E$85:$E$113,D40,'[1]PCs e Impresoras'!$F$85:$F$113,"PSC*")</f>
        <v>#VALUE!</v>
      </c>
      <c r="T40" s="21" t="e">
        <f t="shared" si="4"/>
        <v>#VALUE!</v>
      </c>
      <c r="U40" s="32" t="e">
        <f t="shared" si="1"/>
        <v>#VALUE!</v>
      </c>
    </row>
    <row r="41" spans="1:21" ht="15.75" x14ac:dyDescent="0.25">
      <c r="A41" s="95"/>
      <c r="B41" s="71" t="s">
        <v>172</v>
      </c>
      <c r="C41" s="71" t="s">
        <v>48</v>
      </c>
      <c r="D41" s="71" t="s">
        <v>168</v>
      </c>
      <c r="E41" s="11" t="e">
        <f>COUNTIFS('[13]PCs e Impresoras'!$E$26:$E$29,D41,'[13]PCs e Impresoras'!$F$26:$F$29,"PCG*")+COUNTIFS('[12]PCs e Impresoras'!$E$49:$E$61,D41,'[12]PCs e Impresoras'!$F$49:$F$61,"PCG*")+COUNTIFS('[11]PCs e Impresoras'!$E$95:$E$125,D41,'[11]PCs e Impresoras'!$F$95:$F$125,"PCG*")+COUNTIFS('[10]PCs e Impresoras'!$E$83:$E$104,D41,'[10]PCs e Impresoras'!$F$83:$F$104,"PCG*")+COUNTIFS('[9]PCs e Impresoras'!$E$61:$E$64,D41,'[9]PCs e Impresoras'!$F$61:$F$64,"PCG*")+COUNTIFS('[8]PCs e Impresoras'!$E$194:$E$258,D41,'[8]PCs e Impresoras'!$F$194:$F$258,"PCG*")+COUNTIFS('[7]PCs e Impresoras'!$E$244:$E$313,D41,'[7]PCs e Impresoras'!$F$244:$F$313,"PCG*")+COUNTIFS('[6]PCs e Impresoras'!$E$91:$E$105,D41,'[6]PCs e Impresoras'!$F$91:$F$105,"PCG*")+COUNTIFS('[5]PCs e Impresoras'!$E$126:$E$190,D41,'[5]PCs e Impresoras'!$F$126:$F$190,"PCG*")+COUNTIFS('[4]PCs e Impresoras'!$E$144:$E$175,D41,'[4]PCs e Impresoras'!$F$144:$F$175,"PCG*")+COUNTIFS('[3]PCs e Impresoras'!$E$194:$E$275,D41,'[3]PCs e Impresoras'!$F$194:$F$275,"PCG*")+COUNTIFS('[2]PCs e Impresoras'!$E$76:$E$105,D41,'[2]PCs e Impresoras'!$F$76:$F$105,"PCG*")+COUNTIFS('[1]PCs e Impresoras'!$E$85:$E$113,D41,'[1]PCs e Impresoras'!$F$85:$F$113,"PCG*")</f>
        <v>#VALUE!</v>
      </c>
      <c r="F41" s="11" t="e">
        <f>COUNTIFS('[13]PCs e Impresoras'!$E$26:$E$29,D41,'[13]PCs e Impresoras'!$F$26:$F$29,"PCS*")+COUNTIFS('[12]PCs e Impresoras'!$E$49:$E$61,D41,'[12]PCs e Impresoras'!$F$49:$F$61,"PCS*")+COUNTIFS('[11]PCs e Impresoras'!$E$95:$E$125,D41,'[11]PCs e Impresoras'!$F$95:$F$125,"PCS*")+COUNTIFS('[10]PCs e Impresoras'!$E$83:$E$104,D41,'[10]PCs e Impresoras'!$F$83:$F$104,"PCS*")+COUNTIFS('[9]PCs e Impresoras'!$E$61:$E$64,D41,'[9]PCs e Impresoras'!$F$61:$F$64,"PCS*")+COUNTIFS('[8]PCs e Impresoras'!$E$194:$E$258,D41,'[8]PCs e Impresoras'!$F$194:$F$258,"PCS*")+COUNTIFS('[7]PCs e Impresoras'!$E$244:$E$313,D41,'[7]PCs e Impresoras'!$F$244:$F$313,"PCS*")+COUNTIFS('[6]PCs e Impresoras'!$E$91:$E$105,D41,'[6]PCs e Impresoras'!$F$91:$F$105,"PCS*")+COUNTIFS('[5]PCs e Impresoras'!$E$126:$E$190,D41,'[5]PCs e Impresoras'!$F$126:$F$190,"PCS*")+COUNTIFS('[4]PCs e Impresoras'!$E$144:$E$175,D41,'[4]PCs e Impresoras'!$F$144:$F$175,"PCS*")+COUNTIFS('[3]PCs e Impresoras'!$E$194:$E$275,D41,'[3]PCs e Impresoras'!$F$194:$F$275,"PCS*")+COUNTIFS('[2]PCs e Impresoras'!$E$76:$E$105,D41,'[2]PCs e Impresoras'!$F$76:$F$105,"PCS*")+COUNTIFS('[1]PCs e Impresoras'!$E$85:$E$113,D41,'[1]PCs e Impresoras'!$F$85:$F$113,"PCS*")</f>
        <v>#VALUE!</v>
      </c>
      <c r="G41" s="11" t="e">
        <f>COUNTIFS('[13]PCs e Impresoras'!$E$26:$E$29,D41,'[13]PCs e Impresoras'!$F$26:$F$29,"PMT*")+COUNTIFS('[12]PCs e Impresoras'!$E$49:$E$61,D41,'[12]PCs e Impresoras'!$F$49:$F$61,"PMT*")+COUNTIFS('[11]PCs e Impresoras'!$E$95:$E$125,D41,'[11]PCs e Impresoras'!$F$95:$F$125,"PMT*")+COUNTIFS('[10]PCs e Impresoras'!$E$83:$E$104,D41,'[10]PCs e Impresoras'!$F$83:$F$104,"PMT*")+COUNTIFS('[9]PCs e Impresoras'!$E$61:$E$64,D41,'[9]PCs e Impresoras'!$F$61:$F$64,"PMT*")+COUNTIFS('[8]PCs e Impresoras'!$E$194:$E$258,D41,'[8]PCs e Impresoras'!$F$194:$F$258,"PMT*")+COUNTIFS('[7]PCs e Impresoras'!$E$244:$E$313,D41,'[7]PCs e Impresoras'!$F$244:$F$313,"PMT*")+COUNTIFS('[6]PCs e Impresoras'!$E$91:$E$105,D41,'[6]PCs e Impresoras'!$F$91:$F$105,"PMT*")+COUNTIFS('[5]PCs e Impresoras'!$E$126:$E$190,D41,'[5]PCs e Impresoras'!$F$126:$F$190,"PMT*")+COUNTIFS('[4]PCs e Impresoras'!$E$144:$E$175,D41,'[4]PCs e Impresoras'!$F$144:$F$175,"PMT*")+COUNTIFS('[3]PCs e Impresoras'!$E$194:$E$275,D41,'[3]PCs e Impresoras'!$F$194:$F$275,"PMT*")+COUNTIFS('[2]PCs e Impresoras'!$E$76:$E$105,D41,'[2]PCs e Impresoras'!$F$76:$F$105,"PMT*")+COUNTIFS('[1]PCs e Impresoras'!$E$85:$E$113,D41,'[1]PCs e Impresoras'!$F$85:$F$113,"PMT*")</f>
        <v>#VALUE!</v>
      </c>
      <c r="H41" s="11" t="e">
        <f>COUNTIFS('[13]PCs e Impresoras'!$E$26:$E$29,D41,'[13]PCs e Impresoras'!$F$26:$F$29,"PCB*")+COUNTIFS('[12]PCs e Impresoras'!$E$49:$E$61,D41,'[12]PCs e Impresoras'!$F$49:$F$61,"PCB*")+COUNTIFS('[11]PCs e Impresoras'!$E$95:$E$125,D41,'[11]PCs e Impresoras'!$F$95:$F$125,"PCB*")+COUNTIFS('[10]PCs e Impresoras'!$E$83:$E$104,D41,'[10]PCs e Impresoras'!$F$83:$F$104,"PCB*")+COUNTIFS('[9]PCs e Impresoras'!$E$61:$E$64,D41,'[9]PCs e Impresoras'!$F$61:$F$64,"PCB*")+COUNTIFS('[8]PCs e Impresoras'!$E$194:$E$258,D41,'[8]PCs e Impresoras'!$F$194:$F$258,"PCB*")+COUNTIFS('[7]PCs e Impresoras'!$E$244:$E$313,D41,'[7]PCs e Impresoras'!$F$244:$F$313,"PCB*")+COUNTIFS('[6]PCs e Impresoras'!$E$91:$E$105,D41,'[6]PCs e Impresoras'!$F$91:$F$105,"PCB*")+COUNTIFS('[5]PCs e Impresoras'!$E$126:$E$190,D41,'[5]PCs e Impresoras'!$F$126:$F$190,"PCB*")+COUNTIFS('[4]PCs e Impresoras'!$E$144:$E$175,D41,'[4]PCs e Impresoras'!$F$144:$F$175,"PCB*")+COUNTIFS('[3]PCs e Impresoras'!$E$194:$E$275,D41,'[3]PCs e Impresoras'!$F$194:$F$275,"PCB*")+COUNTIFS('[2]PCs e Impresoras'!$E$76:$E$105,D41,'[2]PCs e Impresoras'!$F$76:$F$105,"PCB*")+COUNTIFS('[1]PCs e Impresoras'!$E$85:$E$113,D41,'[1]PCs e Impresoras'!$F$85:$F$113,"PCB*")</f>
        <v>#VALUE!</v>
      </c>
      <c r="I41" s="11" t="e">
        <f>COUNTIFS('[13]PCs e Impresoras'!$E$26:$E$29,D41,'[13]PCs e Impresoras'!$F$26:$F$29,"PBA*")+COUNTIFS('[12]PCs e Impresoras'!$E$49:$E$61,D41,'[12]PCs e Impresoras'!$F$49:$F$61,"PBA*")+COUNTIFS('[11]PCs e Impresoras'!$E$95:$E$125,D41,'[11]PCs e Impresoras'!$F$95:$F$125,"PBA*")+COUNTIFS('[10]PCs e Impresoras'!$E$83:$E$104,D41,'[10]PCs e Impresoras'!$F$83:$F$104,"PBA*")+COUNTIFS('[9]PCs e Impresoras'!$E$61:$E$64,D41,'[9]PCs e Impresoras'!$F$61:$F$64,"PBA*")+COUNTIFS('[8]PCs e Impresoras'!$E$194:$E$258,D41,'[8]PCs e Impresoras'!$F$194:$F$258,"PBA*")+COUNTIFS('[7]PCs e Impresoras'!$E$244:$E$313,D41,'[7]PCs e Impresoras'!$F$244:$F$313,"PBA*")+COUNTIFS('[6]PCs e Impresoras'!$E$91:$E$105,D41,'[6]PCs e Impresoras'!$F$91:$F$105,"PBA*")+COUNTIFS('[5]PCs e Impresoras'!$E$126:$E$190,D41,'[5]PCs e Impresoras'!$F$126:$F$190,"PBA*")+COUNTIFS('[4]PCs e Impresoras'!$E$144:$E$175,D41,'[4]PCs e Impresoras'!$F$144:$F$175,"PBA*")+COUNTIFS('[3]PCs e Impresoras'!$E$194:$E$275,D41,'[3]PCs e Impresoras'!$F$194:$F$275,"PBA*")+COUNTIFS('[2]PCs e Impresoras'!$E$76:$E$105,D41,'[2]PCs e Impresoras'!$F$76:$F$105,"PBA*")+COUNTIFS('[1]PCs e Impresoras'!$E$85:$E$113,D41,'[1]PCs e Impresoras'!$F$85:$F$113,"PBA*")</f>
        <v>#VALUE!</v>
      </c>
      <c r="J41" s="11" t="e">
        <f>COUNTIFS('[13]PCs e Impresoras'!$E$26:$E$29,D41,'[13]PCs e Impresoras'!$F$26:$F$29,"PVL*")+COUNTIFS('[12]PCs e Impresoras'!$E$49:$E$61,D41,'[12]PCs e Impresoras'!$F$49:$F$61,"PVL*")+COUNTIFS('[11]PCs e Impresoras'!$E$95:$E$125,D41,'[11]PCs e Impresoras'!$F$95:$F$125,"PVL*")+COUNTIFS('[10]PCs e Impresoras'!$E$83:$E$104,D41,'[10]PCs e Impresoras'!$F$83:$F$104,"PVL*")+COUNTIFS('[9]PCs e Impresoras'!$E$61:$E$64,D41,'[9]PCs e Impresoras'!$F$61:$F$64,"PVL*")+COUNTIFS('[8]PCs e Impresoras'!$E$194:$E$258,D41,'[8]PCs e Impresoras'!$F$194:$F$258,"PVL*")+COUNTIFS('[7]PCs e Impresoras'!$E$244:$E$313,D41,'[7]PCs e Impresoras'!$F$244:$F$313,"PVL*")+COUNTIFS('[6]PCs e Impresoras'!$E$91:$E$105,D41,'[6]PCs e Impresoras'!$F$91:$F$105,"PVL*")+COUNTIFS('[5]PCs e Impresoras'!$E$126:$E$190,D41,'[5]PCs e Impresoras'!$F$126:$F$190,"PVL*")+COUNTIFS('[4]PCs e Impresoras'!$E$144:$E$175,D41,'[4]PCs e Impresoras'!$F$144:$F$175,"PVL*")+COUNTIFS('[3]PCs e Impresoras'!$E$194:$E$275,D41,'[3]PCs e Impresoras'!$F$194:$F$275,"PVL*")+COUNTIFS('[2]PCs e Impresoras'!$E$76:$E$105,D41,'[2]PCs e Impresoras'!$F$76:$F$105,"PVL*")+COUNTIFS('[1]PCs e Impresoras'!$E$85:$E$113,D41,'[1]PCs e Impresoras'!$F$85:$F$113,"PVL*")</f>
        <v>#VALUE!</v>
      </c>
      <c r="K41" s="11" t="e">
        <f>COUNTIFS('[13]PCs e Impresoras'!$E$26:$E$29,D41,'[13]PCs e Impresoras'!$F$26:$F$29,"PBQ*")+COUNTIFS('[12]PCs e Impresoras'!$E$49:$E$61,D41,'[12]PCs e Impresoras'!$F$49:$F$61,"PBQ*")+COUNTIFS('[11]PCs e Impresoras'!$E$95:$E$125,D41,'[11]PCs e Impresoras'!$F$95:$F$125,"PBQ*")+COUNTIFS('[10]PCs e Impresoras'!$E$83:$E$104,D41,'[10]PCs e Impresoras'!$F$83:$F$104,"PBQ*")+COUNTIFS('[9]PCs e Impresoras'!$E$61:$E$64,D41,'[9]PCs e Impresoras'!$F$61:$F$64,"PBQ*")+COUNTIFS('[8]PCs e Impresoras'!$E$194:$E$258,D41,'[8]PCs e Impresoras'!$F$194:$F$258,"PBQ*")+COUNTIFS('[7]PCs e Impresoras'!$E$244:$E$313,D41,'[7]PCs e Impresoras'!$F$244:$F$313,"PBQ*")+COUNTIFS('[6]PCs e Impresoras'!$E$91:$E$105,D41,'[6]PCs e Impresoras'!$F$91:$F$105,"PBQ*")+COUNTIFS('[5]PCs e Impresoras'!$E$126:$E$190,D41,'[5]PCs e Impresoras'!$F$126:$F$190,"PBQ*")+COUNTIFS('[4]PCs e Impresoras'!$E$144:$E$175,D41,'[4]PCs e Impresoras'!$F$144:$F$175,"PBQ*")+COUNTIFS('[3]PCs e Impresoras'!$E$194:$E$275,D41,'[3]PCs e Impresoras'!$F$194:$F$275,"PBQ*")+COUNTIFS('[2]PCs e Impresoras'!$E$76:$E$105,D41,'[2]PCs e Impresoras'!$F$76:$F$105,"PBQ*")+COUNTIFS('[1]PCs e Impresoras'!$E$85:$E$113,D41,'[1]PCs e Impresoras'!$F$85:$F$113,"PBQ*")</f>
        <v>#VALUE!</v>
      </c>
      <c r="L41" s="11" t="e">
        <f>COUNTIFS('[13]PCs e Impresoras'!$E$26:$E$29,D41,'[13]PCs e Impresoras'!$F$26:$F$29,"PMB*")+COUNTIFS('[12]PCs e Impresoras'!$E$49:$E$61,D41,'[12]PCs e Impresoras'!$F$49:$F$61,"PMB*")+COUNTIFS('[11]PCs e Impresoras'!$E$95:$E$125,D41,'[11]PCs e Impresoras'!$F$95:$F$125,"PMB*")+COUNTIFS('[10]PCs e Impresoras'!$E$83:$E$104,D41,'[10]PCs e Impresoras'!$F$83:$F$104,"PMB*")+COUNTIFS('[9]PCs e Impresoras'!$E$61:$E$64,D41,'[9]PCs e Impresoras'!$F$61:$F$64,"PMB*")+COUNTIFS('[8]PCs e Impresoras'!$E$194:$E$258,D41,'[8]PCs e Impresoras'!$F$194:$F$258,"PMB*")+COUNTIFS('[7]PCs e Impresoras'!$E$244:$E$313,D41,'[7]PCs e Impresoras'!$F$244:$F$313,"PMB*")+COUNTIFS('[6]PCs e Impresoras'!$E$91:$E$105,D41,'[6]PCs e Impresoras'!$F$91:$F$105,"PMB*")+COUNTIFS('[5]PCs e Impresoras'!$E$126:$E$190,D41,'[5]PCs e Impresoras'!$F$126:$F$190,"PMB*")+COUNTIFS('[4]PCs e Impresoras'!$E$144:$E$175,D41,'[4]PCs e Impresoras'!$F$144:$F$175,"PMB*")+COUNTIFS('[3]PCs e Impresoras'!$E$194:$E$275,D41,'[3]PCs e Impresoras'!$F$194:$F$275,"PMB*")+COUNTIFS('[2]PCs e Impresoras'!$E$76:$E$105,D41,'[2]PCs e Impresoras'!$F$76:$F$105,"PMB*")+COUNTIFS('[1]PCs e Impresoras'!$E$85:$E$113,D41,'[1]PCs e Impresoras'!$F$85:$F$113,"PMB*")</f>
        <v>#VALUE!</v>
      </c>
      <c r="M41" s="11" t="e">
        <f>COUNTIFS('[13]PCs e Impresoras'!$E$26:$E$29,D41,'[13]PCs e Impresoras'!$F$26:$F$29,"PBJ*")+COUNTIFS('[12]PCs e Impresoras'!$E$49:$E$61,D41,'[12]PCs e Impresoras'!$F$49:$F$61,"PBJ*")+COUNTIFS('[11]PCs e Impresoras'!$E$95:$E$125,D41,'[11]PCs e Impresoras'!$F$95:$F$125,"PBJ*")+COUNTIFS('[10]PCs e Impresoras'!$E$83:$E$104,D41,'[10]PCs e Impresoras'!$F$83:$F$104,"PBJ*")+COUNTIFS('[9]PCs e Impresoras'!$E$61:$E$64,D41,'[9]PCs e Impresoras'!$F$61:$F$64,"PBJ*")+COUNTIFS('[8]PCs e Impresoras'!$E$194:$E$258,D41,'[8]PCs e Impresoras'!$F$194:$F$258,"PBJ*")+COUNTIFS('[7]PCs e Impresoras'!$E$244:$E$313,D41,'[7]PCs e Impresoras'!$F$244:$F$313,"PBJ*")+COUNTIFS('[6]PCs e Impresoras'!$E$91:$E$105,D41,'[6]PCs e Impresoras'!$F$91:$F$105,"PBJ*")+COUNTIFS('[5]PCs e Impresoras'!$E$126:$E$190,D41,'[5]PCs e Impresoras'!$F$126:$F$190,"PBJ*")+COUNTIFS('[4]PCs e Impresoras'!$E$144:$E$175,D41,'[4]PCs e Impresoras'!$F$144:$F$175,"PBJ*")+COUNTIFS('[3]PCs e Impresoras'!$E$194:$E$275,D41,'[3]PCs e Impresoras'!$F$194:$F$275,"PBJ*")+COUNTIFS('[2]PCs e Impresoras'!$E$76:$E$105,D41,'[2]PCs e Impresoras'!$F$76:$F$105,"PBJ*")+COUNTIFS('[1]PCs e Impresoras'!$E$85:$E$113,D41,'[1]PCs e Impresoras'!$F$85:$F$113,"PBJ*")</f>
        <v>#VALUE!</v>
      </c>
      <c r="N41" s="11" t="e">
        <f>COUNTIFS('[13]PCs e Impresoras'!$E$26:$E$29,D41,'[13]PCs e Impresoras'!$F$26:$F$29,"PCL*")+COUNTIFS('[12]PCs e Impresoras'!$E$49:$E$61,D41,'[12]PCs e Impresoras'!$F$49:$F$61,"PCL*")+COUNTIFS('[11]PCs e Impresoras'!$E$95:$E$125,D41,'[11]PCs e Impresoras'!$F$95:$F$125,"PCL*")+COUNTIFS('[10]PCs e Impresoras'!$E$83:$E$104,D41,'[10]PCs e Impresoras'!$F$83:$F$104,"PCL*")+COUNTIFS('[9]PCs e Impresoras'!$E$61:$E$64,D41,'[9]PCs e Impresoras'!$F$61:$F$64,"PCL*")+COUNTIFS('[8]PCs e Impresoras'!$E$194:$E$258,D41,'[8]PCs e Impresoras'!$F$194:$F$258,"PCL*")+COUNTIFS('[7]PCs e Impresoras'!$E$244:$E$313,D41,'[7]PCs e Impresoras'!$F$244:$F$313,"PCL*")+COUNTIFS('[6]PCs e Impresoras'!$E$91:$E$105,D41,'[6]PCs e Impresoras'!$F$91:$F$105,"PCL*")+COUNTIFS('[5]PCs e Impresoras'!$E$126:$E$190,D41,'[5]PCs e Impresoras'!$F$126:$F$190,"PCL*")+COUNTIFS('[4]PCs e Impresoras'!$E$144:$E$175,D41,'[4]PCs e Impresoras'!$F$144:$F$175,"PCL*")+COUNTIFS('[3]PCs e Impresoras'!$E$194:$E$275,D41,'[3]PCs e Impresoras'!$F$194:$F$275,"PCL*")+COUNTIFS('[2]PCs e Impresoras'!$E$76:$E$105,D41,'[2]PCs e Impresoras'!$F$76:$F$105,"PCL*")+COUNTIFS('[1]PCs e Impresoras'!$E$85:$E$113,D41,'[1]PCs e Impresoras'!$F$85:$F$113,"PCL*")</f>
        <v>#VALUE!</v>
      </c>
      <c r="O41" s="11" t="e">
        <f>COUNTIFS('[13]PCs e Impresoras'!$E$26:$E$29,D41,'[13]PCs e Impresoras'!$F$26:$F$29,"PQB*")+COUNTIFS('[12]PCs e Impresoras'!$E$49:$E$61,D41,'[12]PCs e Impresoras'!$F$49:$F$61,"PQB*")+COUNTIFS('[11]PCs e Impresoras'!$E$95:$E$125,D41,'[11]PCs e Impresoras'!$F$95:$F$125,"PQB*")+COUNTIFS('[10]PCs e Impresoras'!$E$83:$E$104,D41,'[10]PCs e Impresoras'!$F$83:$F$104,"PQB*")+COUNTIFS('[9]PCs e Impresoras'!$E$61:$E$64,D41,'[9]PCs e Impresoras'!$F$61:$F$64,"PQB*")+COUNTIFS('[8]PCs e Impresoras'!$E$194:$E$258,D41,'[8]PCs e Impresoras'!$F$194:$F$258,"PQB*")+COUNTIFS('[7]PCs e Impresoras'!$E$244:$E$313,D41,'[7]PCs e Impresoras'!$F$244:$F$313,"PQB*")+COUNTIFS('[6]PCs e Impresoras'!$E$91:$E$105,D41,'[6]PCs e Impresoras'!$F$91:$F$105,"PQB*")+COUNTIFS('[5]PCs e Impresoras'!$E$126:$E$190,D41,'[5]PCs e Impresoras'!$F$126:$F$190,"PQB*")+COUNTIFS('[4]PCs e Impresoras'!$E$144:$E$175,D41,'[4]PCs e Impresoras'!$F$144:$F$175,"PQB*")+COUNTIFS('[3]PCs e Impresoras'!$E$194:$E$275,D41,'[3]PCs e Impresoras'!$F$194:$F$275,"PQB*")+COUNTIFS('[2]PCs e Impresoras'!$E$76:$E$105,D41,'[2]PCs e Impresoras'!$F$76:$F$105,"PQB*")+COUNTIFS('[1]PCs e Impresoras'!$E$85:$E$113,D41,'[1]PCs e Impresoras'!$F$85:$F$113,"PQB*")</f>
        <v>#VALUE!</v>
      </c>
      <c r="P41" s="11" t="e">
        <f>COUNTIFS('[13]PCs e Impresoras'!$E$26:$E$29,D41,'[13]PCs e Impresoras'!$F$26:$F$29,"PPO*")+COUNTIFS('[12]PCs e Impresoras'!$E$49:$E$61,D41,'[12]PCs e Impresoras'!$F$49:$F$61,"PPO*")+COUNTIFS('[11]PCs e Impresoras'!$E$95:$E$125,D41,'[11]PCs e Impresoras'!$F$95:$F$125,"PPO*")+COUNTIFS('[10]PCs e Impresoras'!$E$83:$E$104,D41,'[10]PCs e Impresoras'!$F$83:$F$104,"PPO*")+COUNTIFS('[9]PCs e Impresoras'!$E$61:$E$64,D41,'[9]PCs e Impresoras'!$F$61:$F$64,"PPO*")+COUNTIFS('[8]PCs e Impresoras'!$E$194:$E$258,D41,'[8]PCs e Impresoras'!$F$194:$F$258,"PPO*")+COUNTIFS('[7]PCs e Impresoras'!$E$244:$E$313,D41,'[7]PCs e Impresoras'!$F$244:$F$313,"PPO*")+COUNTIFS('[6]PCs e Impresoras'!$E$91:$E$105,D41,'[6]PCs e Impresoras'!$F$91:$F$105,"PPO*")+COUNTIFS('[5]PCs e Impresoras'!$E$126:$E$190,D41,'[5]PCs e Impresoras'!$F$126:$F$190,"PPO*")+COUNTIFS('[4]PCs e Impresoras'!$E$144:$E$175,D41,'[4]PCs e Impresoras'!$F$144:$F$175,"PPO*")+COUNTIFS('[3]PCs e Impresoras'!$E$194:$E$275,D41,'[3]PCs e Impresoras'!$F$194:$F$275,"PPO*")+COUNTIFS('[2]PCs e Impresoras'!$E$76:$E$105,D41,'[2]PCs e Impresoras'!$F$76:$F$105,"PPO*")+COUNTIFS('[1]PCs e Impresoras'!$E$85:$E$113,D41,'[1]PCs e Impresoras'!$F$85:$F$113,"PPO*")</f>
        <v>#VALUE!</v>
      </c>
      <c r="Q41" s="11" t="e">
        <f>COUNTIFS('[13]PCs e Impresoras'!$E$26:$E$29,D41,'[13]PCs e Impresoras'!$F$26:$F$29,"PTJ*")+COUNTIFS('[12]PCs e Impresoras'!$E$49:$E$61,D41,'[12]PCs e Impresoras'!$F$49:$F$61,"PTJ*")+COUNTIFS('[11]PCs e Impresoras'!$E$95:$E$125,D41,'[11]PCs e Impresoras'!$F$95:$F$125,"PTJ*")+COUNTIFS('[10]PCs e Impresoras'!$E$83:$E$104,D41,'[10]PCs e Impresoras'!$F$83:$F$104,"PTJ*")+COUNTIFS('[9]PCs e Impresoras'!$E$61:$E$64,D41,'[9]PCs e Impresoras'!$F$61:$F$64,"PTJ*")+COUNTIFS('[8]PCs e Impresoras'!$E$194:$E$258,D41,'[8]PCs e Impresoras'!$F$194:$F$258,"PTJ*")+COUNTIFS('[7]PCs e Impresoras'!$E$244:$E$313,D41,'[7]PCs e Impresoras'!$F$244:$F$313,"PTJ*")+COUNTIFS('[6]PCs e Impresoras'!$E$91:$E$105,D41,'[6]PCs e Impresoras'!$F$91:$F$105,"PTJ*")+COUNTIFS('[5]PCs e Impresoras'!$E$126:$E$190,D41,'[5]PCs e Impresoras'!$F$126:$F$190,"PTJ*")+COUNTIFS('[4]PCs e Impresoras'!$E$144:$E$175,D41,'[4]PCs e Impresoras'!$F$144:$F$175,"PTJ*")+COUNTIFS('[3]PCs e Impresoras'!$E$194:$E$275,D41,'[3]PCs e Impresoras'!$F$194:$F$275,"PTJ*")+COUNTIFS('[2]PCs e Impresoras'!$E$76:$E$105,D41,'[2]PCs e Impresoras'!$F$76:$F$105,"PTJ*")+COUNTIFS('[1]PCs e Impresoras'!$E$85:$E$113,D41,'[1]PCs e Impresoras'!$F$85:$F$113,"PTJ*")</f>
        <v>#VALUE!</v>
      </c>
      <c r="R41" s="11" t="e">
        <f>COUNTIFS('[13]PCs e Impresoras'!$E$26:$E$29,D41,'[13]PCs e Impresoras'!$F$26:$F$29,"PBO*")+COUNTIFS('[12]PCs e Impresoras'!$E$49:$E$61,D41,'[12]PCs e Impresoras'!$F$49:$F$61,"PBO*")+COUNTIFS('[11]PCs e Impresoras'!$E$95:$E$125,D41,'[11]PCs e Impresoras'!$F$95:$F$125,"PBO*")+COUNTIFS('[10]PCs e Impresoras'!$E$83:$E$104,D41,'[10]PCs e Impresoras'!$F$83:$F$104,"PBO*")+COUNTIFS('[9]PCs e Impresoras'!$E$61:$E$64,D41,'[9]PCs e Impresoras'!$F$61:$F$64,"PBO*")+COUNTIFS('[8]PCs e Impresoras'!$E$194:$E$258,D41,'[8]PCs e Impresoras'!$F$194:$F$258,"PBO*")+COUNTIFS('[7]PCs e Impresoras'!$E$244:$E$313,D41,'[7]PCs e Impresoras'!$F$244:$F$313,"PBO*")+COUNTIFS('[6]PCs e Impresoras'!$E$91:$E$105,D41,'[6]PCs e Impresoras'!$F$91:$F$105,"PBO*")+COUNTIFS('[5]PCs e Impresoras'!$E$126:$E$190,D41,'[5]PCs e Impresoras'!$F$126:$F$190,"PBO*")+COUNTIFS('[4]PCs e Impresoras'!$E$144:$E$175,D41,'[4]PCs e Impresoras'!$F$144:$F$175,"PBO*")+COUNTIFS('[3]PCs e Impresoras'!$E$194:$E$275,D41,'[3]PCs e Impresoras'!$F$194:$F$275,"PBO*")+COUNTIFS('[2]PCs e Impresoras'!$E$76:$E$105,D41,'[2]PCs e Impresoras'!$F$76:$F$105,"PBO*")+COUNTIFS('[1]PCs e Impresoras'!$E$85:$E$113,D41,'[1]PCs e Impresoras'!$F$85:$F$113,"PBO*")</f>
        <v>#VALUE!</v>
      </c>
      <c r="S41" s="11" t="e">
        <f>COUNTIFS('[13]PCs e Impresoras'!$E$26:$E$29,D41,'[13]PCs e Impresoras'!$F$26:$F$29,"PSC*")+COUNTIFS('[12]PCs e Impresoras'!$E$49:$E$61,D41,'[12]PCs e Impresoras'!$F$49:$F$61,"PSC*")+COUNTIFS('[11]PCs e Impresoras'!$E$95:$E$125,D41,'[11]PCs e Impresoras'!$F$95:$F$125,"PSC*")+COUNTIFS('[10]PCs e Impresoras'!$E$83:$E$104,D41,'[10]PCs e Impresoras'!$F$83:$F$104,"PSC*")+COUNTIFS('[9]PCs e Impresoras'!$E$61:$E$64,D41,'[9]PCs e Impresoras'!$F$61:$F$64,"PSC*")+COUNTIFS('[8]PCs e Impresoras'!$E$194:$E$258,D41,'[8]PCs e Impresoras'!$F$194:$F$258,"PSC*")+COUNTIFS('[7]PCs e Impresoras'!$E$244:$E$313,D41,'[7]PCs e Impresoras'!$F$244:$F$313,"PSC*")+COUNTIFS('[6]PCs e Impresoras'!$E$91:$E$105,D41,'[6]PCs e Impresoras'!$F$91:$F$105,"PSC*")+COUNTIFS('[5]PCs e Impresoras'!$E$126:$E$190,D41,'[5]PCs e Impresoras'!$F$126:$F$190,"PSC*")+COUNTIFS('[4]PCs e Impresoras'!$E$144:$E$175,D41,'[4]PCs e Impresoras'!$F$144:$F$175,"PSC*")+COUNTIFS('[3]PCs e Impresoras'!$E$194:$E$275,D41,'[3]PCs e Impresoras'!$F$194:$F$275,"PSC*")+COUNTIFS('[2]PCs e Impresoras'!$E$76:$E$105,D41,'[2]PCs e Impresoras'!$F$76:$F$105,"PSC*")+COUNTIFS('[1]PCs e Impresoras'!$E$85:$E$113,D41,'[1]PCs e Impresoras'!$F$85:$F$113,"PSC*")</f>
        <v>#VALUE!</v>
      </c>
      <c r="T41" s="21" t="e">
        <f t="shared" si="4"/>
        <v>#VALUE!</v>
      </c>
      <c r="U41" s="32" t="e">
        <f t="shared" si="1"/>
        <v>#VALUE!</v>
      </c>
    </row>
    <row r="42" spans="1:21" ht="15.75" x14ac:dyDescent="0.25">
      <c r="A42" s="95"/>
      <c r="B42" s="71" t="s">
        <v>52</v>
      </c>
      <c r="C42" s="71" t="s">
        <v>49</v>
      </c>
      <c r="D42" s="71">
        <v>1025</v>
      </c>
      <c r="E42" s="11" t="e">
        <f>COUNTIFS('[13]PCs e Impresoras'!$E$26:$E$29,D42,'[13]PCs e Impresoras'!$F$26:$F$29,"PCG*")+COUNTIFS('[12]PCs e Impresoras'!$E$49:$E$61,D42,'[12]PCs e Impresoras'!$F$49:$F$61,"PCG*")+COUNTIFS('[11]PCs e Impresoras'!$E$95:$E$125,D42,'[11]PCs e Impresoras'!$F$95:$F$125,"PCG*")+COUNTIFS('[10]PCs e Impresoras'!$E$83:$E$104,D42,'[10]PCs e Impresoras'!$F$83:$F$104,"PCG*")+COUNTIFS('[9]PCs e Impresoras'!$E$61:$E$64,D42,'[9]PCs e Impresoras'!$F$61:$F$64,"PCG*")+COUNTIFS('[8]PCs e Impresoras'!$E$194:$E$258,D42,'[8]PCs e Impresoras'!$F$194:$F$258,"PCG*")+COUNTIFS('[7]PCs e Impresoras'!$E$244:$E$313,D42,'[7]PCs e Impresoras'!$F$244:$F$313,"PCG*")+COUNTIFS('[6]PCs e Impresoras'!$E$91:$E$105,D42,'[6]PCs e Impresoras'!$F$91:$F$105,"PCG*")+COUNTIFS('[5]PCs e Impresoras'!$E$126:$E$190,D42,'[5]PCs e Impresoras'!$F$126:$F$190,"PCG*")+COUNTIFS('[4]PCs e Impresoras'!$E$144:$E$175,D42,'[4]PCs e Impresoras'!$F$144:$F$175,"PCG*")+COUNTIFS('[3]PCs e Impresoras'!$E$194:$E$275,D42,'[3]PCs e Impresoras'!$F$194:$F$275,"PCG*")+COUNTIFS('[2]PCs e Impresoras'!$E$76:$E$105,D42,'[2]PCs e Impresoras'!$F$76:$F$105,"PCG*")+COUNTIFS('[1]PCs e Impresoras'!$E$85:$E$113,D42,'[1]PCs e Impresoras'!$F$85:$F$113,"PCG*")</f>
        <v>#VALUE!</v>
      </c>
      <c r="F42" s="11" t="e">
        <f>COUNTIFS('[13]PCs e Impresoras'!$E$26:$E$29,D42,'[13]PCs e Impresoras'!$F$26:$F$29,"PCS*")+COUNTIFS('[12]PCs e Impresoras'!$E$49:$E$61,D42,'[12]PCs e Impresoras'!$F$49:$F$61,"PCS*")+COUNTIFS('[11]PCs e Impresoras'!$E$95:$E$125,D42,'[11]PCs e Impresoras'!$F$95:$F$125,"PCS*")+COUNTIFS('[10]PCs e Impresoras'!$E$83:$E$104,D42,'[10]PCs e Impresoras'!$F$83:$F$104,"PCS*")+COUNTIFS('[9]PCs e Impresoras'!$E$61:$E$64,D42,'[9]PCs e Impresoras'!$F$61:$F$64,"PCS*")+COUNTIFS('[8]PCs e Impresoras'!$E$194:$E$258,D42,'[8]PCs e Impresoras'!$F$194:$F$258,"PCS*")+COUNTIFS('[7]PCs e Impresoras'!$E$244:$E$313,D42,'[7]PCs e Impresoras'!$F$244:$F$313,"PCS*")+COUNTIFS('[6]PCs e Impresoras'!$E$91:$E$105,D42,'[6]PCs e Impresoras'!$F$91:$F$105,"PCS*")+COUNTIFS('[5]PCs e Impresoras'!$E$126:$E$190,D42,'[5]PCs e Impresoras'!$F$126:$F$190,"PCS*")+COUNTIFS('[4]PCs e Impresoras'!$E$144:$E$175,D42,'[4]PCs e Impresoras'!$F$144:$F$175,"PCS*")+COUNTIFS('[3]PCs e Impresoras'!$E$194:$E$275,D42,'[3]PCs e Impresoras'!$F$194:$F$275,"PCS*")+COUNTIFS('[2]PCs e Impresoras'!$E$76:$E$105,D42,'[2]PCs e Impresoras'!$F$76:$F$105,"PCS*")+COUNTIFS('[1]PCs e Impresoras'!$E$85:$E$113,D42,'[1]PCs e Impresoras'!$F$85:$F$113,"PCS*")</f>
        <v>#VALUE!</v>
      </c>
      <c r="G42" s="11" t="e">
        <f>COUNTIFS('[13]PCs e Impresoras'!$E$26:$E$29,D42,'[13]PCs e Impresoras'!$F$26:$F$29,"PMT*")+COUNTIFS('[12]PCs e Impresoras'!$E$49:$E$61,D42,'[12]PCs e Impresoras'!$F$49:$F$61,"PMT*")+COUNTIFS('[11]PCs e Impresoras'!$E$95:$E$125,D42,'[11]PCs e Impresoras'!$F$95:$F$125,"PMT*")+COUNTIFS('[10]PCs e Impresoras'!$E$83:$E$104,D42,'[10]PCs e Impresoras'!$F$83:$F$104,"PMT*")+COUNTIFS('[9]PCs e Impresoras'!$E$61:$E$64,D42,'[9]PCs e Impresoras'!$F$61:$F$64,"PMT*")+COUNTIFS('[8]PCs e Impresoras'!$E$194:$E$258,D42,'[8]PCs e Impresoras'!$F$194:$F$258,"PMT*")+COUNTIFS('[7]PCs e Impresoras'!$E$244:$E$313,D42,'[7]PCs e Impresoras'!$F$244:$F$313,"PMT*")+COUNTIFS('[6]PCs e Impresoras'!$E$91:$E$105,D42,'[6]PCs e Impresoras'!$F$91:$F$105,"PMT*")+COUNTIFS('[5]PCs e Impresoras'!$E$126:$E$190,D42,'[5]PCs e Impresoras'!$F$126:$F$190,"PMT*")+COUNTIFS('[4]PCs e Impresoras'!$E$144:$E$175,D42,'[4]PCs e Impresoras'!$F$144:$F$175,"PMT*")+COUNTIFS('[3]PCs e Impresoras'!$E$194:$E$275,D42,'[3]PCs e Impresoras'!$F$194:$F$275,"PMT*")+COUNTIFS('[2]PCs e Impresoras'!$E$76:$E$105,D42,'[2]PCs e Impresoras'!$F$76:$F$105,"PMT*")+COUNTIFS('[1]PCs e Impresoras'!$E$85:$E$113,D42,'[1]PCs e Impresoras'!$F$85:$F$113,"PMT*")</f>
        <v>#VALUE!</v>
      </c>
      <c r="H42" s="11" t="e">
        <f>COUNTIFS('[13]PCs e Impresoras'!$E$26:$E$29,D42,'[13]PCs e Impresoras'!$F$26:$F$29,"PCB*")+COUNTIFS('[12]PCs e Impresoras'!$E$49:$E$61,D42,'[12]PCs e Impresoras'!$F$49:$F$61,"PCB*")+COUNTIFS('[11]PCs e Impresoras'!$E$95:$E$125,D42,'[11]PCs e Impresoras'!$F$95:$F$125,"PCB*")+COUNTIFS('[10]PCs e Impresoras'!$E$83:$E$104,D42,'[10]PCs e Impresoras'!$F$83:$F$104,"PCB*")+COUNTIFS('[9]PCs e Impresoras'!$E$61:$E$64,D42,'[9]PCs e Impresoras'!$F$61:$F$64,"PCB*")+COUNTIFS('[8]PCs e Impresoras'!$E$194:$E$258,D42,'[8]PCs e Impresoras'!$F$194:$F$258,"PCB*")+COUNTIFS('[7]PCs e Impresoras'!$E$244:$E$313,D42,'[7]PCs e Impresoras'!$F$244:$F$313,"PCB*")+COUNTIFS('[6]PCs e Impresoras'!$E$91:$E$105,D42,'[6]PCs e Impresoras'!$F$91:$F$105,"PCB*")+COUNTIFS('[5]PCs e Impresoras'!$E$126:$E$190,D42,'[5]PCs e Impresoras'!$F$126:$F$190,"PCB*")+COUNTIFS('[4]PCs e Impresoras'!$E$144:$E$175,D42,'[4]PCs e Impresoras'!$F$144:$F$175,"PCB*")+COUNTIFS('[3]PCs e Impresoras'!$E$194:$E$275,D42,'[3]PCs e Impresoras'!$F$194:$F$275,"PCB*")+COUNTIFS('[2]PCs e Impresoras'!$E$76:$E$105,D42,'[2]PCs e Impresoras'!$F$76:$F$105,"PCB*")+COUNTIFS('[1]PCs e Impresoras'!$E$85:$E$113,D42,'[1]PCs e Impresoras'!$F$85:$F$113,"PCB*")</f>
        <v>#VALUE!</v>
      </c>
      <c r="I42" s="11" t="e">
        <f>COUNTIFS('[13]PCs e Impresoras'!$E$26:$E$29,D42,'[13]PCs e Impresoras'!$F$26:$F$29,"PBA*")+COUNTIFS('[12]PCs e Impresoras'!$E$49:$E$61,D42,'[12]PCs e Impresoras'!$F$49:$F$61,"PBA*")+COUNTIFS('[11]PCs e Impresoras'!$E$95:$E$125,D42,'[11]PCs e Impresoras'!$F$95:$F$125,"PBA*")+COUNTIFS('[10]PCs e Impresoras'!$E$83:$E$104,D42,'[10]PCs e Impresoras'!$F$83:$F$104,"PBA*")+COUNTIFS('[9]PCs e Impresoras'!$E$61:$E$64,D42,'[9]PCs e Impresoras'!$F$61:$F$64,"PBA*")+COUNTIFS('[8]PCs e Impresoras'!$E$194:$E$258,D42,'[8]PCs e Impresoras'!$F$194:$F$258,"PBA*")+COUNTIFS('[7]PCs e Impresoras'!$E$244:$E$313,D42,'[7]PCs e Impresoras'!$F$244:$F$313,"PBA*")+COUNTIFS('[6]PCs e Impresoras'!$E$91:$E$105,D42,'[6]PCs e Impresoras'!$F$91:$F$105,"PBA*")+COUNTIFS('[5]PCs e Impresoras'!$E$126:$E$190,D42,'[5]PCs e Impresoras'!$F$126:$F$190,"PBA*")+COUNTIFS('[4]PCs e Impresoras'!$E$144:$E$175,D42,'[4]PCs e Impresoras'!$F$144:$F$175,"PBA*")+COUNTIFS('[3]PCs e Impresoras'!$E$194:$E$275,D42,'[3]PCs e Impresoras'!$F$194:$F$275,"PBA*")+COUNTIFS('[2]PCs e Impresoras'!$E$76:$E$105,D42,'[2]PCs e Impresoras'!$F$76:$F$105,"PBA*")+COUNTIFS('[1]PCs e Impresoras'!$E$85:$E$113,D42,'[1]PCs e Impresoras'!$F$85:$F$113,"PBA*")</f>
        <v>#VALUE!</v>
      </c>
      <c r="J42" s="11" t="e">
        <f>COUNTIFS('[13]PCs e Impresoras'!$E$26:$E$29,D42,'[13]PCs e Impresoras'!$F$26:$F$29,"PVL*")+COUNTIFS('[12]PCs e Impresoras'!$E$49:$E$61,D42,'[12]PCs e Impresoras'!$F$49:$F$61,"PVL*")+COUNTIFS('[11]PCs e Impresoras'!$E$95:$E$125,D42,'[11]PCs e Impresoras'!$F$95:$F$125,"PVL*")+COUNTIFS('[10]PCs e Impresoras'!$E$83:$E$104,D42,'[10]PCs e Impresoras'!$F$83:$F$104,"PVL*")+COUNTIFS('[9]PCs e Impresoras'!$E$61:$E$64,D42,'[9]PCs e Impresoras'!$F$61:$F$64,"PVL*")+COUNTIFS('[8]PCs e Impresoras'!$E$194:$E$258,D42,'[8]PCs e Impresoras'!$F$194:$F$258,"PVL*")+COUNTIFS('[7]PCs e Impresoras'!$E$244:$E$313,D42,'[7]PCs e Impresoras'!$F$244:$F$313,"PVL*")+COUNTIFS('[6]PCs e Impresoras'!$E$91:$E$105,D42,'[6]PCs e Impresoras'!$F$91:$F$105,"PVL*")+COUNTIFS('[5]PCs e Impresoras'!$E$126:$E$190,D42,'[5]PCs e Impresoras'!$F$126:$F$190,"PVL*")+COUNTIFS('[4]PCs e Impresoras'!$E$144:$E$175,D42,'[4]PCs e Impresoras'!$F$144:$F$175,"PVL*")+COUNTIFS('[3]PCs e Impresoras'!$E$194:$E$275,D42,'[3]PCs e Impresoras'!$F$194:$F$275,"PVL*")+COUNTIFS('[2]PCs e Impresoras'!$E$76:$E$105,D42,'[2]PCs e Impresoras'!$F$76:$F$105,"PVL*")+COUNTIFS('[1]PCs e Impresoras'!$E$85:$E$113,D42,'[1]PCs e Impresoras'!$F$85:$F$113,"PVL*")</f>
        <v>#VALUE!</v>
      </c>
      <c r="K42" s="11" t="e">
        <f>COUNTIFS('[13]PCs e Impresoras'!$E$26:$E$29,D42,'[13]PCs e Impresoras'!$F$26:$F$29,"PBQ*")+COUNTIFS('[12]PCs e Impresoras'!$E$49:$E$61,D42,'[12]PCs e Impresoras'!$F$49:$F$61,"PBQ*")+COUNTIFS('[11]PCs e Impresoras'!$E$95:$E$125,D42,'[11]PCs e Impresoras'!$F$95:$F$125,"PBQ*")+COUNTIFS('[10]PCs e Impresoras'!$E$83:$E$104,D42,'[10]PCs e Impresoras'!$F$83:$F$104,"PBQ*")+COUNTIFS('[9]PCs e Impresoras'!$E$61:$E$64,D42,'[9]PCs e Impresoras'!$F$61:$F$64,"PBQ*")+COUNTIFS('[8]PCs e Impresoras'!$E$194:$E$258,D42,'[8]PCs e Impresoras'!$F$194:$F$258,"PBQ*")+COUNTIFS('[7]PCs e Impresoras'!$E$244:$E$313,D42,'[7]PCs e Impresoras'!$F$244:$F$313,"PBQ*")+COUNTIFS('[6]PCs e Impresoras'!$E$91:$E$105,D42,'[6]PCs e Impresoras'!$F$91:$F$105,"PBQ*")+COUNTIFS('[5]PCs e Impresoras'!$E$126:$E$190,D42,'[5]PCs e Impresoras'!$F$126:$F$190,"PBQ*")+COUNTIFS('[4]PCs e Impresoras'!$E$144:$E$175,D42,'[4]PCs e Impresoras'!$F$144:$F$175,"PBQ*")+COUNTIFS('[3]PCs e Impresoras'!$E$194:$E$275,D42,'[3]PCs e Impresoras'!$F$194:$F$275,"PBQ*")+COUNTIFS('[2]PCs e Impresoras'!$E$76:$E$105,D42,'[2]PCs e Impresoras'!$F$76:$F$105,"PBQ*")+COUNTIFS('[1]PCs e Impresoras'!$E$85:$E$113,D42,'[1]PCs e Impresoras'!$F$85:$F$113,"PBQ*")</f>
        <v>#VALUE!</v>
      </c>
      <c r="L42" s="11" t="e">
        <f>COUNTIFS('[13]PCs e Impresoras'!$E$26:$E$29,D42,'[13]PCs e Impresoras'!$F$26:$F$29,"PMB*")+COUNTIFS('[12]PCs e Impresoras'!$E$49:$E$61,D42,'[12]PCs e Impresoras'!$F$49:$F$61,"PMB*")+COUNTIFS('[11]PCs e Impresoras'!$E$95:$E$125,D42,'[11]PCs e Impresoras'!$F$95:$F$125,"PMB*")+COUNTIFS('[10]PCs e Impresoras'!$E$83:$E$104,D42,'[10]PCs e Impresoras'!$F$83:$F$104,"PMB*")+COUNTIFS('[9]PCs e Impresoras'!$E$61:$E$64,D42,'[9]PCs e Impresoras'!$F$61:$F$64,"PMB*")+COUNTIFS('[8]PCs e Impresoras'!$E$194:$E$258,D42,'[8]PCs e Impresoras'!$F$194:$F$258,"PMB*")+COUNTIFS('[7]PCs e Impresoras'!$E$244:$E$313,D42,'[7]PCs e Impresoras'!$F$244:$F$313,"PMB*")+COUNTIFS('[6]PCs e Impresoras'!$E$91:$E$105,D42,'[6]PCs e Impresoras'!$F$91:$F$105,"PMB*")+COUNTIFS('[5]PCs e Impresoras'!$E$126:$E$190,D42,'[5]PCs e Impresoras'!$F$126:$F$190,"PMB*")+COUNTIFS('[4]PCs e Impresoras'!$E$144:$E$175,D42,'[4]PCs e Impresoras'!$F$144:$F$175,"PMB*")+COUNTIFS('[3]PCs e Impresoras'!$E$194:$E$275,D42,'[3]PCs e Impresoras'!$F$194:$F$275,"PMB*")+COUNTIFS('[2]PCs e Impresoras'!$E$76:$E$105,D42,'[2]PCs e Impresoras'!$F$76:$F$105,"PMB*")+COUNTIFS('[1]PCs e Impresoras'!$E$85:$E$113,D42,'[1]PCs e Impresoras'!$F$85:$F$113,"PMB*")</f>
        <v>#VALUE!</v>
      </c>
      <c r="M42" s="11" t="e">
        <f>COUNTIFS('[13]PCs e Impresoras'!$E$26:$E$29,D42,'[13]PCs e Impresoras'!$F$26:$F$29,"PBJ*")+COUNTIFS('[12]PCs e Impresoras'!$E$49:$E$61,D42,'[12]PCs e Impresoras'!$F$49:$F$61,"PBJ*")+COUNTIFS('[11]PCs e Impresoras'!$E$95:$E$125,D42,'[11]PCs e Impresoras'!$F$95:$F$125,"PBJ*")+COUNTIFS('[10]PCs e Impresoras'!$E$83:$E$104,D42,'[10]PCs e Impresoras'!$F$83:$F$104,"PBJ*")+COUNTIFS('[9]PCs e Impresoras'!$E$61:$E$64,D42,'[9]PCs e Impresoras'!$F$61:$F$64,"PBJ*")+COUNTIFS('[8]PCs e Impresoras'!$E$194:$E$258,D42,'[8]PCs e Impresoras'!$F$194:$F$258,"PBJ*")+COUNTIFS('[7]PCs e Impresoras'!$E$244:$E$313,D42,'[7]PCs e Impresoras'!$F$244:$F$313,"PBJ*")+COUNTIFS('[6]PCs e Impresoras'!$E$91:$E$105,D42,'[6]PCs e Impresoras'!$F$91:$F$105,"PBJ*")+COUNTIFS('[5]PCs e Impresoras'!$E$126:$E$190,D42,'[5]PCs e Impresoras'!$F$126:$F$190,"PBJ*")+COUNTIFS('[4]PCs e Impresoras'!$E$144:$E$175,D42,'[4]PCs e Impresoras'!$F$144:$F$175,"PBJ*")+COUNTIFS('[3]PCs e Impresoras'!$E$194:$E$275,D42,'[3]PCs e Impresoras'!$F$194:$F$275,"PBJ*")+COUNTIFS('[2]PCs e Impresoras'!$E$76:$E$105,D42,'[2]PCs e Impresoras'!$F$76:$F$105,"PBJ*")+COUNTIFS('[1]PCs e Impresoras'!$E$85:$E$113,D42,'[1]PCs e Impresoras'!$F$85:$F$113,"PBJ*")</f>
        <v>#VALUE!</v>
      </c>
      <c r="N42" s="11" t="e">
        <f>COUNTIFS('[13]PCs e Impresoras'!$E$26:$E$29,D42,'[13]PCs e Impresoras'!$F$26:$F$29,"PCL*")+COUNTIFS('[12]PCs e Impresoras'!$E$49:$E$61,D42,'[12]PCs e Impresoras'!$F$49:$F$61,"PCL*")+COUNTIFS('[11]PCs e Impresoras'!$E$95:$E$125,D42,'[11]PCs e Impresoras'!$F$95:$F$125,"PCL*")+COUNTIFS('[10]PCs e Impresoras'!$E$83:$E$104,D42,'[10]PCs e Impresoras'!$F$83:$F$104,"PCL*")+COUNTIFS('[9]PCs e Impresoras'!$E$61:$E$64,D42,'[9]PCs e Impresoras'!$F$61:$F$64,"PCL*")+COUNTIFS('[8]PCs e Impresoras'!$E$194:$E$258,D42,'[8]PCs e Impresoras'!$F$194:$F$258,"PCL*")+COUNTIFS('[7]PCs e Impresoras'!$E$244:$E$313,D42,'[7]PCs e Impresoras'!$F$244:$F$313,"PCL*")+COUNTIFS('[6]PCs e Impresoras'!$E$91:$E$105,D42,'[6]PCs e Impresoras'!$F$91:$F$105,"PCL*")+COUNTIFS('[5]PCs e Impresoras'!$E$126:$E$190,D42,'[5]PCs e Impresoras'!$F$126:$F$190,"PCL*")+COUNTIFS('[4]PCs e Impresoras'!$E$144:$E$175,D42,'[4]PCs e Impresoras'!$F$144:$F$175,"PCL*")+COUNTIFS('[3]PCs e Impresoras'!$E$194:$E$275,D42,'[3]PCs e Impresoras'!$F$194:$F$275,"PCL*")+COUNTIFS('[2]PCs e Impresoras'!$E$76:$E$105,D42,'[2]PCs e Impresoras'!$F$76:$F$105,"PCL*")+COUNTIFS('[1]PCs e Impresoras'!$E$85:$E$113,D42,'[1]PCs e Impresoras'!$F$85:$F$113,"PCL*")</f>
        <v>#VALUE!</v>
      </c>
      <c r="O42" s="11" t="e">
        <f>COUNTIFS('[13]PCs e Impresoras'!$E$26:$E$29,D42,'[13]PCs e Impresoras'!$F$26:$F$29,"PQB*")+COUNTIFS('[12]PCs e Impresoras'!$E$49:$E$61,D42,'[12]PCs e Impresoras'!$F$49:$F$61,"PQB*")+COUNTIFS('[11]PCs e Impresoras'!$E$95:$E$125,D42,'[11]PCs e Impresoras'!$F$95:$F$125,"PQB*")+COUNTIFS('[10]PCs e Impresoras'!$E$83:$E$104,D42,'[10]PCs e Impresoras'!$F$83:$F$104,"PQB*")+COUNTIFS('[9]PCs e Impresoras'!$E$61:$E$64,D42,'[9]PCs e Impresoras'!$F$61:$F$64,"PQB*")+COUNTIFS('[8]PCs e Impresoras'!$E$194:$E$258,D42,'[8]PCs e Impresoras'!$F$194:$F$258,"PQB*")+COUNTIFS('[7]PCs e Impresoras'!$E$244:$E$313,D42,'[7]PCs e Impresoras'!$F$244:$F$313,"PQB*")+COUNTIFS('[6]PCs e Impresoras'!$E$91:$E$105,D42,'[6]PCs e Impresoras'!$F$91:$F$105,"PQB*")+COUNTIFS('[5]PCs e Impresoras'!$E$126:$E$190,D42,'[5]PCs e Impresoras'!$F$126:$F$190,"PQB*")+COUNTIFS('[4]PCs e Impresoras'!$E$144:$E$175,D42,'[4]PCs e Impresoras'!$F$144:$F$175,"PQB*")+COUNTIFS('[3]PCs e Impresoras'!$E$194:$E$275,D42,'[3]PCs e Impresoras'!$F$194:$F$275,"PQB*")+COUNTIFS('[2]PCs e Impresoras'!$E$76:$E$105,D42,'[2]PCs e Impresoras'!$F$76:$F$105,"PQB*")+COUNTIFS('[1]PCs e Impresoras'!$E$85:$E$113,D42,'[1]PCs e Impresoras'!$F$85:$F$113,"PQB*")</f>
        <v>#VALUE!</v>
      </c>
      <c r="P42" s="11" t="e">
        <f>COUNTIFS('[13]PCs e Impresoras'!$E$26:$E$29,D42,'[13]PCs e Impresoras'!$F$26:$F$29,"PPO*")+COUNTIFS('[12]PCs e Impresoras'!$E$49:$E$61,D42,'[12]PCs e Impresoras'!$F$49:$F$61,"PPO*")+COUNTIFS('[11]PCs e Impresoras'!$E$95:$E$125,D42,'[11]PCs e Impresoras'!$F$95:$F$125,"PPO*")+COUNTIFS('[10]PCs e Impresoras'!$E$83:$E$104,D42,'[10]PCs e Impresoras'!$F$83:$F$104,"PPO*")+COUNTIFS('[9]PCs e Impresoras'!$E$61:$E$64,D42,'[9]PCs e Impresoras'!$F$61:$F$64,"PPO*")+COUNTIFS('[8]PCs e Impresoras'!$E$194:$E$258,D42,'[8]PCs e Impresoras'!$F$194:$F$258,"PPO*")+COUNTIFS('[7]PCs e Impresoras'!$E$244:$E$313,D42,'[7]PCs e Impresoras'!$F$244:$F$313,"PPO*")+COUNTIFS('[6]PCs e Impresoras'!$E$91:$E$105,D42,'[6]PCs e Impresoras'!$F$91:$F$105,"PPO*")+COUNTIFS('[5]PCs e Impresoras'!$E$126:$E$190,D42,'[5]PCs e Impresoras'!$F$126:$F$190,"PPO*")+COUNTIFS('[4]PCs e Impresoras'!$E$144:$E$175,D42,'[4]PCs e Impresoras'!$F$144:$F$175,"PPO*")+COUNTIFS('[3]PCs e Impresoras'!$E$194:$E$275,D42,'[3]PCs e Impresoras'!$F$194:$F$275,"PPO*")+COUNTIFS('[2]PCs e Impresoras'!$E$76:$E$105,D42,'[2]PCs e Impresoras'!$F$76:$F$105,"PPO*")+COUNTIFS('[1]PCs e Impresoras'!$E$85:$E$113,D42,'[1]PCs e Impresoras'!$F$85:$F$113,"PPO*")</f>
        <v>#VALUE!</v>
      </c>
      <c r="Q42" s="11" t="e">
        <f>COUNTIFS('[13]PCs e Impresoras'!$E$26:$E$29,D42,'[13]PCs e Impresoras'!$F$26:$F$29,"PTJ*")+COUNTIFS('[12]PCs e Impresoras'!$E$49:$E$61,D42,'[12]PCs e Impresoras'!$F$49:$F$61,"PTJ*")+COUNTIFS('[11]PCs e Impresoras'!$E$95:$E$125,D42,'[11]PCs e Impresoras'!$F$95:$F$125,"PTJ*")+COUNTIFS('[10]PCs e Impresoras'!$E$83:$E$104,D42,'[10]PCs e Impresoras'!$F$83:$F$104,"PTJ*")+COUNTIFS('[9]PCs e Impresoras'!$E$61:$E$64,D42,'[9]PCs e Impresoras'!$F$61:$F$64,"PTJ*")+COUNTIFS('[8]PCs e Impresoras'!$E$194:$E$258,D42,'[8]PCs e Impresoras'!$F$194:$F$258,"PTJ*")+COUNTIFS('[7]PCs e Impresoras'!$E$244:$E$313,D42,'[7]PCs e Impresoras'!$F$244:$F$313,"PTJ*")+COUNTIFS('[6]PCs e Impresoras'!$E$91:$E$105,D42,'[6]PCs e Impresoras'!$F$91:$F$105,"PTJ*")+COUNTIFS('[5]PCs e Impresoras'!$E$126:$E$190,D42,'[5]PCs e Impresoras'!$F$126:$F$190,"PTJ*")+COUNTIFS('[4]PCs e Impresoras'!$E$144:$E$175,D42,'[4]PCs e Impresoras'!$F$144:$F$175,"PTJ*")+COUNTIFS('[3]PCs e Impresoras'!$E$194:$E$275,D42,'[3]PCs e Impresoras'!$F$194:$F$275,"PTJ*")+COUNTIFS('[2]PCs e Impresoras'!$E$76:$E$105,D42,'[2]PCs e Impresoras'!$F$76:$F$105,"PTJ*")+COUNTIFS('[1]PCs e Impresoras'!$E$85:$E$113,D42,'[1]PCs e Impresoras'!$F$85:$F$113,"PTJ*")</f>
        <v>#VALUE!</v>
      </c>
      <c r="R42" s="11" t="e">
        <f>COUNTIFS('[13]PCs e Impresoras'!$E$26:$E$29,D42,'[13]PCs e Impresoras'!$F$26:$F$29,"PBO*")+COUNTIFS('[12]PCs e Impresoras'!$E$49:$E$61,D42,'[12]PCs e Impresoras'!$F$49:$F$61,"PBO*")+COUNTIFS('[11]PCs e Impresoras'!$E$95:$E$125,D42,'[11]PCs e Impresoras'!$F$95:$F$125,"PBO*")+COUNTIFS('[10]PCs e Impresoras'!$E$83:$E$104,D42,'[10]PCs e Impresoras'!$F$83:$F$104,"PBO*")+COUNTIFS('[9]PCs e Impresoras'!$E$61:$E$64,D42,'[9]PCs e Impresoras'!$F$61:$F$64,"PBO*")+COUNTIFS('[8]PCs e Impresoras'!$E$194:$E$258,D42,'[8]PCs e Impresoras'!$F$194:$F$258,"PBO*")+COUNTIFS('[7]PCs e Impresoras'!$E$244:$E$313,D42,'[7]PCs e Impresoras'!$F$244:$F$313,"PBO*")+COUNTIFS('[6]PCs e Impresoras'!$E$91:$E$105,D42,'[6]PCs e Impresoras'!$F$91:$F$105,"PBO*")+COUNTIFS('[5]PCs e Impresoras'!$E$126:$E$190,D42,'[5]PCs e Impresoras'!$F$126:$F$190,"PBO*")+COUNTIFS('[4]PCs e Impresoras'!$E$144:$E$175,D42,'[4]PCs e Impresoras'!$F$144:$F$175,"PBO*")+COUNTIFS('[3]PCs e Impresoras'!$E$194:$E$275,D42,'[3]PCs e Impresoras'!$F$194:$F$275,"PBO*")+COUNTIFS('[2]PCs e Impresoras'!$E$76:$E$105,D42,'[2]PCs e Impresoras'!$F$76:$F$105,"PBO*")+COUNTIFS('[1]PCs e Impresoras'!$E$85:$E$113,D42,'[1]PCs e Impresoras'!$F$85:$F$113,"PBO*")</f>
        <v>#VALUE!</v>
      </c>
      <c r="S42" s="11" t="e">
        <f>COUNTIFS('[13]PCs e Impresoras'!$E$26:$E$29,D42,'[13]PCs e Impresoras'!$F$26:$F$29,"PSC*")+COUNTIFS('[12]PCs e Impresoras'!$E$49:$E$61,D42,'[12]PCs e Impresoras'!$F$49:$F$61,"PSC*")+COUNTIFS('[11]PCs e Impresoras'!$E$95:$E$125,D42,'[11]PCs e Impresoras'!$F$95:$F$125,"PSC*")+COUNTIFS('[10]PCs e Impresoras'!$E$83:$E$104,D42,'[10]PCs e Impresoras'!$F$83:$F$104,"PSC*")+COUNTIFS('[9]PCs e Impresoras'!$E$61:$E$64,D42,'[9]PCs e Impresoras'!$F$61:$F$64,"PSC*")+COUNTIFS('[8]PCs e Impresoras'!$E$194:$E$258,D42,'[8]PCs e Impresoras'!$F$194:$F$258,"PSC*")+COUNTIFS('[7]PCs e Impresoras'!$E$244:$E$313,D42,'[7]PCs e Impresoras'!$F$244:$F$313,"PSC*")+COUNTIFS('[6]PCs e Impresoras'!$E$91:$E$105,D42,'[6]PCs e Impresoras'!$F$91:$F$105,"PSC*")+COUNTIFS('[5]PCs e Impresoras'!$E$126:$E$190,D42,'[5]PCs e Impresoras'!$F$126:$F$190,"PSC*")+COUNTIFS('[4]PCs e Impresoras'!$E$144:$E$175,D42,'[4]PCs e Impresoras'!$F$144:$F$175,"PSC*")+COUNTIFS('[3]PCs e Impresoras'!$E$194:$E$275,D42,'[3]PCs e Impresoras'!$F$194:$F$275,"PSC*")+COUNTIFS('[2]PCs e Impresoras'!$E$76:$E$105,D42,'[2]PCs e Impresoras'!$F$76:$F$105,"PSC*")+COUNTIFS('[1]PCs e Impresoras'!$E$85:$E$113,D42,'[1]PCs e Impresoras'!$F$85:$F$113,"PSC*")</f>
        <v>#VALUE!</v>
      </c>
      <c r="T42" s="21" t="e">
        <f t="shared" si="4"/>
        <v>#VALUE!</v>
      </c>
      <c r="U42" s="32" t="e">
        <f t="shared" si="1"/>
        <v>#VALUE!</v>
      </c>
    </row>
    <row r="43" spans="1:21" ht="15.75" x14ac:dyDescent="0.25">
      <c r="A43" s="95"/>
      <c r="B43" s="71" t="s">
        <v>52</v>
      </c>
      <c r="C43" s="71" t="s">
        <v>49</v>
      </c>
      <c r="D43" s="71" t="s">
        <v>46</v>
      </c>
      <c r="E43" s="11" t="e">
        <f>COUNTIFS('[13]PCs e Impresoras'!$E$26:$E$29,D43,'[13]PCs e Impresoras'!$F$26:$F$29,"PCG*")+COUNTIFS('[12]PCs e Impresoras'!$E$49:$E$61,D43,'[12]PCs e Impresoras'!$F$49:$F$61,"PCG*")+COUNTIFS('[11]PCs e Impresoras'!$E$95:$E$125,D43,'[11]PCs e Impresoras'!$F$95:$F$125,"PCG*")+COUNTIFS('[10]PCs e Impresoras'!$E$83:$E$104,D43,'[10]PCs e Impresoras'!$F$83:$F$104,"PCG*")+COUNTIFS('[9]PCs e Impresoras'!$E$61:$E$64,D43,'[9]PCs e Impresoras'!$F$61:$F$64,"PCG*")+COUNTIFS('[8]PCs e Impresoras'!$E$194:$E$258,D43,'[8]PCs e Impresoras'!$F$194:$F$258,"PCG*")+COUNTIFS('[7]PCs e Impresoras'!$E$244:$E$313,D43,'[7]PCs e Impresoras'!$F$244:$F$313,"PCG*")+COUNTIFS('[6]PCs e Impresoras'!$E$91:$E$105,D43,'[6]PCs e Impresoras'!$F$91:$F$105,"PCG*")+COUNTIFS('[5]PCs e Impresoras'!$E$126:$E$190,D43,'[5]PCs e Impresoras'!$F$126:$F$190,"PCG*")+COUNTIFS('[4]PCs e Impresoras'!$E$144:$E$175,D43,'[4]PCs e Impresoras'!$F$144:$F$175,"PCG*")+COUNTIFS('[3]PCs e Impresoras'!$E$194:$E$275,D43,'[3]PCs e Impresoras'!$F$194:$F$275,"PCG*")+COUNTIFS('[2]PCs e Impresoras'!$E$76:$E$105,D43,'[2]PCs e Impresoras'!$F$76:$F$105,"PCG*")+COUNTIFS('[1]PCs e Impresoras'!$E$85:$E$113,D43,'[1]PCs e Impresoras'!$F$85:$F$113,"PCG*")</f>
        <v>#VALUE!</v>
      </c>
      <c r="F43" s="11" t="e">
        <f>COUNTIFS('[13]PCs e Impresoras'!$E$26:$E$29,D43,'[13]PCs e Impresoras'!$F$26:$F$29,"PCS*")+COUNTIFS('[12]PCs e Impresoras'!$E$49:$E$61,D43,'[12]PCs e Impresoras'!$F$49:$F$61,"PCS*")+COUNTIFS('[11]PCs e Impresoras'!$E$95:$E$125,D43,'[11]PCs e Impresoras'!$F$95:$F$125,"PCS*")+COUNTIFS('[10]PCs e Impresoras'!$E$83:$E$104,D43,'[10]PCs e Impresoras'!$F$83:$F$104,"PCS*")+COUNTIFS('[9]PCs e Impresoras'!$E$61:$E$64,D43,'[9]PCs e Impresoras'!$F$61:$F$64,"PCS*")+COUNTIFS('[8]PCs e Impresoras'!$E$194:$E$258,D43,'[8]PCs e Impresoras'!$F$194:$F$258,"PCS*")+COUNTIFS('[7]PCs e Impresoras'!$E$244:$E$313,D43,'[7]PCs e Impresoras'!$F$244:$F$313,"PCS*")+COUNTIFS('[6]PCs e Impresoras'!$E$91:$E$105,D43,'[6]PCs e Impresoras'!$F$91:$F$105,"PCS*")+COUNTIFS('[5]PCs e Impresoras'!$E$126:$E$190,D43,'[5]PCs e Impresoras'!$F$126:$F$190,"PCS*")+COUNTIFS('[4]PCs e Impresoras'!$E$144:$E$175,D43,'[4]PCs e Impresoras'!$F$144:$F$175,"PCS*")+COUNTIFS('[3]PCs e Impresoras'!$E$194:$E$275,D43,'[3]PCs e Impresoras'!$F$194:$F$275,"PCS*")+COUNTIFS('[2]PCs e Impresoras'!$E$76:$E$105,D43,'[2]PCs e Impresoras'!$F$76:$F$105,"PCS*")+COUNTIFS('[1]PCs e Impresoras'!$E$85:$E$113,D43,'[1]PCs e Impresoras'!$F$85:$F$113,"PCS*")</f>
        <v>#VALUE!</v>
      </c>
      <c r="G43" s="11" t="e">
        <f>COUNTIFS('[13]PCs e Impresoras'!$E$26:$E$29,D43,'[13]PCs e Impresoras'!$F$26:$F$29,"PMT*")+COUNTIFS('[12]PCs e Impresoras'!$E$49:$E$61,D43,'[12]PCs e Impresoras'!$F$49:$F$61,"PMT*")+COUNTIFS('[11]PCs e Impresoras'!$E$95:$E$125,D43,'[11]PCs e Impresoras'!$F$95:$F$125,"PMT*")+COUNTIFS('[10]PCs e Impresoras'!$E$83:$E$104,D43,'[10]PCs e Impresoras'!$F$83:$F$104,"PMT*")+COUNTIFS('[9]PCs e Impresoras'!$E$61:$E$64,D43,'[9]PCs e Impresoras'!$F$61:$F$64,"PMT*")+COUNTIFS('[8]PCs e Impresoras'!$E$194:$E$258,D43,'[8]PCs e Impresoras'!$F$194:$F$258,"PMT*")+COUNTIFS('[7]PCs e Impresoras'!$E$244:$E$313,D43,'[7]PCs e Impresoras'!$F$244:$F$313,"PMT*")+COUNTIFS('[6]PCs e Impresoras'!$E$91:$E$105,D43,'[6]PCs e Impresoras'!$F$91:$F$105,"PMT*")+COUNTIFS('[5]PCs e Impresoras'!$E$126:$E$190,D43,'[5]PCs e Impresoras'!$F$126:$F$190,"PMT*")+COUNTIFS('[4]PCs e Impresoras'!$E$144:$E$175,D43,'[4]PCs e Impresoras'!$F$144:$F$175,"PMT*")+COUNTIFS('[3]PCs e Impresoras'!$E$194:$E$275,D43,'[3]PCs e Impresoras'!$F$194:$F$275,"PMT*")+COUNTIFS('[2]PCs e Impresoras'!$E$76:$E$105,D43,'[2]PCs e Impresoras'!$F$76:$F$105,"PMT*")+COUNTIFS('[1]PCs e Impresoras'!$E$85:$E$113,D43,'[1]PCs e Impresoras'!$F$85:$F$113,"PMT*")</f>
        <v>#VALUE!</v>
      </c>
      <c r="H43" s="11" t="e">
        <f>COUNTIFS('[13]PCs e Impresoras'!$E$26:$E$29,D43,'[13]PCs e Impresoras'!$F$26:$F$29,"PCB*")+COUNTIFS('[12]PCs e Impresoras'!$E$49:$E$61,D43,'[12]PCs e Impresoras'!$F$49:$F$61,"PCB*")+COUNTIFS('[11]PCs e Impresoras'!$E$95:$E$125,D43,'[11]PCs e Impresoras'!$F$95:$F$125,"PCB*")+COUNTIFS('[10]PCs e Impresoras'!$E$83:$E$104,D43,'[10]PCs e Impresoras'!$F$83:$F$104,"PCB*")+COUNTIFS('[9]PCs e Impresoras'!$E$61:$E$64,D43,'[9]PCs e Impresoras'!$F$61:$F$64,"PCB*")+COUNTIFS('[8]PCs e Impresoras'!$E$194:$E$258,D43,'[8]PCs e Impresoras'!$F$194:$F$258,"PCB*")+COUNTIFS('[7]PCs e Impresoras'!$E$244:$E$313,D43,'[7]PCs e Impresoras'!$F$244:$F$313,"PCB*")+COUNTIFS('[6]PCs e Impresoras'!$E$91:$E$105,D43,'[6]PCs e Impresoras'!$F$91:$F$105,"PCB*")+COUNTIFS('[5]PCs e Impresoras'!$E$126:$E$190,D43,'[5]PCs e Impresoras'!$F$126:$F$190,"PCB*")+COUNTIFS('[4]PCs e Impresoras'!$E$144:$E$175,D43,'[4]PCs e Impresoras'!$F$144:$F$175,"PCB*")+COUNTIFS('[3]PCs e Impresoras'!$E$194:$E$275,D43,'[3]PCs e Impresoras'!$F$194:$F$275,"PCB*")+COUNTIFS('[2]PCs e Impresoras'!$E$76:$E$105,D43,'[2]PCs e Impresoras'!$F$76:$F$105,"PCB*")+COUNTIFS('[1]PCs e Impresoras'!$E$85:$E$113,D43,'[1]PCs e Impresoras'!$F$85:$F$113,"PCB*")</f>
        <v>#VALUE!</v>
      </c>
      <c r="I43" s="11" t="e">
        <f>COUNTIFS('[13]PCs e Impresoras'!$E$26:$E$29,D43,'[13]PCs e Impresoras'!$F$26:$F$29,"PBA*")+COUNTIFS('[12]PCs e Impresoras'!$E$49:$E$61,D43,'[12]PCs e Impresoras'!$F$49:$F$61,"PBA*")+COUNTIFS('[11]PCs e Impresoras'!$E$95:$E$125,D43,'[11]PCs e Impresoras'!$F$95:$F$125,"PBA*")+COUNTIFS('[10]PCs e Impresoras'!$E$83:$E$104,D43,'[10]PCs e Impresoras'!$F$83:$F$104,"PBA*")+COUNTIFS('[9]PCs e Impresoras'!$E$61:$E$64,D43,'[9]PCs e Impresoras'!$F$61:$F$64,"PBA*")+COUNTIFS('[8]PCs e Impresoras'!$E$194:$E$258,D43,'[8]PCs e Impresoras'!$F$194:$F$258,"PBA*")+COUNTIFS('[7]PCs e Impresoras'!$E$244:$E$313,D43,'[7]PCs e Impresoras'!$F$244:$F$313,"PBA*")+COUNTIFS('[6]PCs e Impresoras'!$E$91:$E$105,D43,'[6]PCs e Impresoras'!$F$91:$F$105,"PBA*")+COUNTIFS('[5]PCs e Impresoras'!$E$126:$E$190,D43,'[5]PCs e Impresoras'!$F$126:$F$190,"PBA*")+COUNTIFS('[4]PCs e Impresoras'!$E$144:$E$175,D43,'[4]PCs e Impresoras'!$F$144:$F$175,"PBA*")+COUNTIFS('[3]PCs e Impresoras'!$E$194:$E$275,D43,'[3]PCs e Impresoras'!$F$194:$F$275,"PBA*")+COUNTIFS('[2]PCs e Impresoras'!$E$76:$E$105,D43,'[2]PCs e Impresoras'!$F$76:$F$105,"PBA*")+COUNTIFS('[1]PCs e Impresoras'!$E$85:$E$113,D43,'[1]PCs e Impresoras'!$F$85:$F$113,"PBA*")</f>
        <v>#VALUE!</v>
      </c>
      <c r="J43" s="11" t="e">
        <f>COUNTIFS('[13]PCs e Impresoras'!$E$26:$E$29,D43,'[13]PCs e Impresoras'!$F$26:$F$29,"PVL*")+COUNTIFS('[12]PCs e Impresoras'!$E$49:$E$61,D43,'[12]PCs e Impresoras'!$F$49:$F$61,"PVL*")+COUNTIFS('[11]PCs e Impresoras'!$E$95:$E$125,D43,'[11]PCs e Impresoras'!$F$95:$F$125,"PVL*")+COUNTIFS('[10]PCs e Impresoras'!$E$83:$E$104,D43,'[10]PCs e Impresoras'!$F$83:$F$104,"PVL*")+COUNTIFS('[9]PCs e Impresoras'!$E$61:$E$64,D43,'[9]PCs e Impresoras'!$F$61:$F$64,"PVL*")+COUNTIFS('[8]PCs e Impresoras'!$E$194:$E$258,D43,'[8]PCs e Impresoras'!$F$194:$F$258,"PVL*")+COUNTIFS('[7]PCs e Impresoras'!$E$244:$E$313,D43,'[7]PCs e Impresoras'!$F$244:$F$313,"PVL*")+COUNTIFS('[6]PCs e Impresoras'!$E$91:$E$105,D43,'[6]PCs e Impresoras'!$F$91:$F$105,"PVL*")+COUNTIFS('[5]PCs e Impresoras'!$E$126:$E$190,D43,'[5]PCs e Impresoras'!$F$126:$F$190,"PVL*")+COUNTIFS('[4]PCs e Impresoras'!$E$144:$E$175,D43,'[4]PCs e Impresoras'!$F$144:$F$175,"PVL*")+COUNTIFS('[3]PCs e Impresoras'!$E$194:$E$275,D43,'[3]PCs e Impresoras'!$F$194:$F$275,"PVL*")+COUNTIFS('[2]PCs e Impresoras'!$E$76:$E$105,D43,'[2]PCs e Impresoras'!$F$76:$F$105,"PVL*")+COUNTIFS('[1]PCs e Impresoras'!$E$85:$E$113,D43,'[1]PCs e Impresoras'!$F$85:$F$113,"PVL*")</f>
        <v>#VALUE!</v>
      </c>
      <c r="K43" s="11" t="e">
        <f>COUNTIFS('[13]PCs e Impresoras'!$E$26:$E$29,D43,'[13]PCs e Impresoras'!$F$26:$F$29,"PBQ*")+COUNTIFS('[12]PCs e Impresoras'!$E$49:$E$61,D43,'[12]PCs e Impresoras'!$F$49:$F$61,"PBQ*")+COUNTIFS('[11]PCs e Impresoras'!$E$95:$E$125,D43,'[11]PCs e Impresoras'!$F$95:$F$125,"PBQ*")+COUNTIFS('[10]PCs e Impresoras'!$E$83:$E$104,D43,'[10]PCs e Impresoras'!$F$83:$F$104,"PBQ*")+COUNTIFS('[9]PCs e Impresoras'!$E$61:$E$64,D43,'[9]PCs e Impresoras'!$F$61:$F$64,"PBQ*")+COUNTIFS('[8]PCs e Impresoras'!$E$194:$E$258,D43,'[8]PCs e Impresoras'!$F$194:$F$258,"PBQ*")+COUNTIFS('[7]PCs e Impresoras'!$E$244:$E$313,D43,'[7]PCs e Impresoras'!$F$244:$F$313,"PBQ*")+COUNTIFS('[6]PCs e Impresoras'!$E$91:$E$105,D43,'[6]PCs e Impresoras'!$F$91:$F$105,"PBQ*")+COUNTIFS('[5]PCs e Impresoras'!$E$126:$E$190,D43,'[5]PCs e Impresoras'!$F$126:$F$190,"PBQ*")+COUNTIFS('[4]PCs e Impresoras'!$E$144:$E$175,D43,'[4]PCs e Impresoras'!$F$144:$F$175,"PBQ*")+COUNTIFS('[3]PCs e Impresoras'!$E$194:$E$275,D43,'[3]PCs e Impresoras'!$F$194:$F$275,"PBQ*")+COUNTIFS('[2]PCs e Impresoras'!$E$76:$E$105,D43,'[2]PCs e Impresoras'!$F$76:$F$105,"PBQ*")+COUNTIFS('[1]PCs e Impresoras'!$E$85:$E$113,D43,'[1]PCs e Impresoras'!$F$85:$F$113,"PBQ*")</f>
        <v>#VALUE!</v>
      </c>
      <c r="L43" s="11" t="e">
        <f>COUNTIFS('[13]PCs e Impresoras'!$E$26:$E$29,D43,'[13]PCs e Impresoras'!$F$26:$F$29,"PMB*")+COUNTIFS('[12]PCs e Impresoras'!$E$49:$E$61,D43,'[12]PCs e Impresoras'!$F$49:$F$61,"PMB*")+COUNTIFS('[11]PCs e Impresoras'!$E$95:$E$125,D43,'[11]PCs e Impresoras'!$F$95:$F$125,"PMB*")+COUNTIFS('[10]PCs e Impresoras'!$E$83:$E$104,D43,'[10]PCs e Impresoras'!$F$83:$F$104,"PMB*")+COUNTIFS('[9]PCs e Impresoras'!$E$61:$E$64,D43,'[9]PCs e Impresoras'!$F$61:$F$64,"PMB*")+COUNTIFS('[8]PCs e Impresoras'!$E$194:$E$258,D43,'[8]PCs e Impresoras'!$F$194:$F$258,"PMB*")+COUNTIFS('[7]PCs e Impresoras'!$E$244:$E$313,D43,'[7]PCs e Impresoras'!$F$244:$F$313,"PMB*")+COUNTIFS('[6]PCs e Impresoras'!$E$91:$E$105,D43,'[6]PCs e Impresoras'!$F$91:$F$105,"PMB*")+COUNTIFS('[5]PCs e Impresoras'!$E$126:$E$190,D43,'[5]PCs e Impresoras'!$F$126:$F$190,"PMB*")+COUNTIFS('[4]PCs e Impresoras'!$E$144:$E$175,D43,'[4]PCs e Impresoras'!$F$144:$F$175,"PMB*")+COUNTIFS('[3]PCs e Impresoras'!$E$194:$E$275,D43,'[3]PCs e Impresoras'!$F$194:$F$275,"PMB*")+COUNTIFS('[2]PCs e Impresoras'!$E$76:$E$105,D43,'[2]PCs e Impresoras'!$F$76:$F$105,"PMB*")+COUNTIFS('[1]PCs e Impresoras'!$E$85:$E$113,D43,'[1]PCs e Impresoras'!$F$85:$F$113,"PMB*")</f>
        <v>#VALUE!</v>
      </c>
      <c r="M43" s="11" t="e">
        <f>COUNTIFS('[13]PCs e Impresoras'!$E$26:$E$29,D43,'[13]PCs e Impresoras'!$F$26:$F$29,"PBJ*")+COUNTIFS('[12]PCs e Impresoras'!$E$49:$E$61,D43,'[12]PCs e Impresoras'!$F$49:$F$61,"PBJ*")+COUNTIFS('[11]PCs e Impresoras'!$E$95:$E$125,D43,'[11]PCs e Impresoras'!$F$95:$F$125,"PBJ*")+COUNTIFS('[10]PCs e Impresoras'!$E$83:$E$104,D43,'[10]PCs e Impresoras'!$F$83:$F$104,"PBJ*")+COUNTIFS('[9]PCs e Impresoras'!$E$61:$E$64,D43,'[9]PCs e Impresoras'!$F$61:$F$64,"PBJ*")+COUNTIFS('[8]PCs e Impresoras'!$E$194:$E$258,D43,'[8]PCs e Impresoras'!$F$194:$F$258,"PBJ*")+COUNTIFS('[7]PCs e Impresoras'!$E$244:$E$313,D43,'[7]PCs e Impresoras'!$F$244:$F$313,"PBJ*")+COUNTIFS('[6]PCs e Impresoras'!$E$91:$E$105,D43,'[6]PCs e Impresoras'!$F$91:$F$105,"PBJ*")+COUNTIFS('[5]PCs e Impresoras'!$E$126:$E$190,D43,'[5]PCs e Impresoras'!$F$126:$F$190,"PBJ*")+COUNTIFS('[4]PCs e Impresoras'!$E$144:$E$175,D43,'[4]PCs e Impresoras'!$F$144:$F$175,"PBJ*")+COUNTIFS('[3]PCs e Impresoras'!$E$194:$E$275,D43,'[3]PCs e Impresoras'!$F$194:$F$275,"PBJ*")+COUNTIFS('[2]PCs e Impresoras'!$E$76:$E$105,D43,'[2]PCs e Impresoras'!$F$76:$F$105,"PBJ*")+COUNTIFS('[1]PCs e Impresoras'!$E$85:$E$113,D43,'[1]PCs e Impresoras'!$F$85:$F$113,"PBJ*")</f>
        <v>#VALUE!</v>
      </c>
      <c r="N43" s="11" t="e">
        <f>COUNTIFS('[13]PCs e Impresoras'!$E$26:$E$29,D43,'[13]PCs e Impresoras'!$F$26:$F$29,"PCL*")+COUNTIFS('[12]PCs e Impresoras'!$E$49:$E$61,D43,'[12]PCs e Impresoras'!$F$49:$F$61,"PCL*")+COUNTIFS('[11]PCs e Impresoras'!$E$95:$E$125,D43,'[11]PCs e Impresoras'!$F$95:$F$125,"PCL*")+COUNTIFS('[10]PCs e Impresoras'!$E$83:$E$104,D43,'[10]PCs e Impresoras'!$F$83:$F$104,"PCL*")+COUNTIFS('[9]PCs e Impresoras'!$E$61:$E$64,D43,'[9]PCs e Impresoras'!$F$61:$F$64,"PCL*")+COUNTIFS('[8]PCs e Impresoras'!$E$194:$E$258,D43,'[8]PCs e Impresoras'!$F$194:$F$258,"PCL*")+COUNTIFS('[7]PCs e Impresoras'!$E$244:$E$313,D43,'[7]PCs e Impresoras'!$F$244:$F$313,"PCL*")+COUNTIFS('[6]PCs e Impresoras'!$E$91:$E$105,D43,'[6]PCs e Impresoras'!$F$91:$F$105,"PCL*")+COUNTIFS('[5]PCs e Impresoras'!$E$126:$E$190,D43,'[5]PCs e Impresoras'!$F$126:$F$190,"PCL*")+COUNTIFS('[4]PCs e Impresoras'!$E$144:$E$175,D43,'[4]PCs e Impresoras'!$F$144:$F$175,"PCL*")+COUNTIFS('[3]PCs e Impresoras'!$E$194:$E$275,D43,'[3]PCs e Impresoras'!$F$194:$F$275,"PCL*")+COUNTIFS('[2]PCs e Impresoras'!$E$76:$E$105,D43,'[2]PCs e Impresoras'!$F$76:$F$105,"PCL*")+COUNTIFS('[1]PCs e Impresoras'!$E$85:$E$113,D43,'[1]PCs e Impresoras'!$F$85:$F$113,"PCL*")</f>
        <v>#VALUE!</v>
      </c>
      <c r="O43" s="11" t="e">
        <f>COUNTIFS('[13]PCs e Impresoras'!$E$26:$E$29,D43,'[13]PCs e Impresoras'!$F$26:$F$29,"PQB*")+COUNTIFS('[12]PCs e Impresoras'!$E$49:$E$61,D43,'[12]PCs e Impresoras'!$F$49:$F$61,"PQB*")+COUNTIFS('[11]PCs e Impresoras'!$E$95:$E$125,D43,'[11]PCs e Impresoras'!$F$95:$F$125,"PQB*")+COUNTIFS('[10]PCs e Impresoras'!$E$83:$E$104,D43,'[10]PCs e Impresoras'!$F$83:$F$104,"PQB*")+COUNTIFS('[9]PCs e Impresoras'!$E$61:$E$64,D43,'[9]PCs e Impresoras'!$F$61:$F$64,"PQB*")+COUNTIFS('[8]PCs e Impresoras'!$E$194:$E$258,D43,'[8]PCs e Impresoras'!$F$194:$F$258,"PQB*")+COUNTIFS('[7]PCs e Impresoras'!$E$244:$E$313,D43,'[7]PCs e Impresoras'!$F$244:$F$313,"PQB*")+COUNTIFS('[6]PCs e Impresoras'!$E$91:$E$105,D43,'[6]PCs e Impresoras'!$F$91:$F$105,"PQB*")+COUNTIFS('[5]PCs e Impresoras'!$E$126:$E$190,D43,'[5]PCs e Impresoras'!$F$126:$F$190,"PQB*")+COUNTIFS('[4]PCs e Impresoras'!$E$144:$E$175,D43,'[4]PCs e Impresoras'!$F$144:$F$175,"PQB*")+COUNTIFS('[3]PCs e Impresoras'!$E$194:$E$275,D43,'[3]PCs e Impresoras'!$F$194:$F$275,"PQB*")+COUNTIFS('[2]PCs e Impresoras'!$E$76:$E$105,D43,'[2]PCs e Impresoras'!$F$76:$F$105,"PQB*")+COUNTIFS('[1]PCs e Impresoras'!$E$85:$E$113,D43,'[1]PCs e Impresoras'!$F$85:$F$113,"PQB*")</f>
        <v>#VALUE!</v>
      </c>
      <c r="P43" s="11" t="e">
        <f>COUNTIFS('[13]PCs e Impresoras'!$E$26:$E$29,D43,'[13]PCs e Impresoras'!$F$26:$F$29,"PPO*")+COUNTIFS('[12]PCs e Impresoras'!$E$49:$E$61,D43,'[12]PCs e Impresoras'!$F$49:$F$61,"PPO*")+COUNTIFS('[11]PCs e Impresoras'!$E$95:$E$125,D43,'[11]PCs e Impresoras'!$F$95:$F$125,"PPO*")+COUNTIFS('[10]PCs e Impresoras'!$E$83:$E$104,D43,'[10]PCs e Impresoras'!$F$83:$F$104,"PPO*")+COUNTIFS('[9]PCs e Impresoras'!$E$61:$E$64,D43,'[9]PCs e Impresoras'!$F$61:$F$64,"PPO*")+COUNTIFS('[8]PCs e Impresoras'!$E$194:$E$258,D43,'[8]PCs e Impresoras'!$F$194:$F$258,"PPO*")+COUNTIFS('[7]PCs e Impresoras'!$E$244:$E$313,D43,'[7]PCs e Impresoras'!$F$244:$F$313,"PPO*")+COUNTIFS('[6]PCs e Impresoras'!$E$91:$E$105,D43,'[6]PCs e Impresoras'!$F$91:$F$105,"PPO*")+COUNTIFS('[5]PCs e Impresoras'!$E$126:$E$190,D43,'[5]PCs e Impresoras'!$F$126:$F$190,"PPO*")+COUNTIFS('[4]PCs e Impresoras'!$E$144:$E$175,D43,'[4]PCs e Impresoras'!$F$144:$F$175,"PPO*")+COUNTIFS('[3]PCs e Impresoras'!$E$194:$E$275,D43,'[3]PCs e Impresoras'!$F$194:$F$275,"PPO*")+COUNTIFS('[2]PCs e Impresoras'!$E$76:$E$105,D43,'[2]PCs e Impresoras'!$F$76:$F$105,"PPO*")+COUNTIFS('[1]PCs e Impresoras'!$E$85:$E$113,D43,'[1]PCs e Impresoras'!$F$85:$F$113,"PPO*")</f>
        <v>#VALUE!</v>
      </c>
      <c r="Q43" s="11" t="e">
        <f>COUNTIFS('[13]PCs e Impresoras'!$E$26:$E$29,D43,'[13]PCs e Impresoras'!$F$26:$F$29,"PTJ*")+COUNTIFS('[12]PCs e Impresoras'!$E$49:$E$61,D43,'[12]PCs e Impresoras'!$F$49:$F$61,"PTJ*")+COUNTIFS('[11]PCs e Impresoras'!$E$95:$E$125,D43,'[11]PCs e Impresoras'!$F$95:$F$125,"PTJ*")+COUNTIFS('[10]PCs e Impresoras'!$E$83:$E$104,D43,'[10]PCs e Impresoras'!$F$83:$F$104,"PTJ*")+COUNTIFS('[9]PCs e Impresoras'!$E$61:$E$64,D43,'[9]PCs e Impresoras'!$F$61:$F$64,"PTJ*")+COUNTIFS('[8]PCs e Impresoras'!$E$194:$E$258,D43,'[8]PCs e Impresoras'!$F$194:$F$258,"PTJ*")+COUNTIFS('[7]PCs e Impresoras'!$E$244:$E$313,D43,'[7]PCs e Impresoras'!$F$244:$F$313,"PTJ*")+COUNTIFS('[6]PCs e Impresoras'!$E$91:$E$105,D43,'[6]PCs e Impresoras'!$F$91:$F$105,"PTJ*")+COUNTIFS('[5]PCs e Impresoras'!$E$126:$E$190,D43,'[5]PCs e Impresoras'!$F$126:$F$190,"PTJ*")+COUNTIFS('[4]PCs e Impresoras'!$E$144:$E$175,D43,'[4]PCs e Impresoras'!$F$144:$F$175,"PTJ*")+COUNTIFS('[3]PCs e Impresoras'!$E$194:$E$275,D43,'[3]PCs e Impresoras'!$F$194:$F$275,"PTJ*")+COUNTIFS('[2]PCs e Impresoras'!$E$76:$E$105,D43,'[2]PCs e Impresoras'!$F$76:$F$105,"PTJ*")+COUNTIFS('[1]PCs e Impresoras'!$E$85:$E$113,D43,'[1]PCs e Impresoras'!$F$85:$F$113,"PTJ*")</f>
        <v>#VALUE!</v>
      </c>
      <c r="R43" s="11" t="e">
        <f>COUNTIFS('[13]PCs e Impresoras'!$E$26:$E$29,D43,'[13]PCs e Impresoras'!$F$26:$F$29,"PBO*")+COUNTIFS('[12]PCs e Impresoras'!$E$49:$E$61,D43,'[12]PCs e Impresoras'!$F$49:$F$61,"PBO*")+COUNTIFS('[11]PCs e Impresoras'!$E$95:$E$125,D43,'[11]PCs e Impresoras'!$F$95:$F$125,"PBO*")+COUNTIFS('[10]PCs e Impresoras'!$E$83:$E$104,D43,'[10]PCs e Impresoras'!$F$83:$F$104,"PBO*")+COUNTIFS('[9]PCs e Impresoras'!$E$61:$E$64,D43,'[9]PCs e Impresoras'!$F$61:$F$64,"PBO*")+COUNTIFS('[8]PCs e Impresoras'!$E$194:$E$258,D43,'[8]PCs e Impresoras'!$F$194:$F$258,"PBO*")+COUNTIFS('[7]PCs e Impresoras'!$E$244:$E$313,D43,'[7]PCs e Impresoras'!$F$244:$F$313,"PBO*")+COUNTIFS('[6]PCs e Impresoras'!$E$91:$E$105,D43,'[6]PCs e Impresoras'!$F$91:$F$105,"PBO*")+COUNTIFS('[5]PCs e Impresoras'!$E$126:$E$190,D43,'[5]PCs e Impresoras'!$F$126:$F$190,"PBO*")+COUNTIFS('[4]PCs e Impresoras'!$E$144:$E$175,D43,'[4]PCs e Impresoras'!$F$144:$F$175,"PBO*")+COUNTIFS('[3]PCs e Impresoras'!$E$194:$E$275,D43,'[3]PCs e Impresoras'!$F$194:$F$275,"PBO*")+COUNTIFS('[2]PCs e Impresoras'!$E$76:$E$105,D43,'[2]PCs e Impresoras'!$F$76:$F$105,"PBO*")+COUNTIFS('[1]PCs e Impresoras'!$E$85:$E$113,D43,'[1]PCs e Impresoras'!$F$85:$F$113,"PBO*")</f>
        <v>#VALUE!</v>
      </c>
      <c r="S43" s="11" t="e">
        <f>COUNTIFS('[13]PCs e Impresoras'!$E$26:$E$29,D43,'[13]PCs e Impresoras'!$F$26:$F$29,"PSC*")+COUNTIFS('[12]PCs e Impresoras'!$E$49:$E$61,D43,'[12]PCs e Impresoras'!$F$49:$F$61,"PSC*")+COUNTIFS('[11]PCs e Impresoras'!$E$95:$E$125,D43,'[11]PCs e Impresoras'!$F$95:$F$125,"PSC*")+COUNTIFS('[10]PCs e Impresoras'!$E$83:$E$104,D43,'[10]PCs e Impresoras'!$F$83:$F$104,"PSC*")+COUNTIFS('[9]PCs e Impresoras'!$E$61:$E$64,D43,'[9]PCs e Impresoras'!$F$61:$F$64,"PSC*")+COUNTIFS('[8]PCs e Impresoras'!$E$194:$E$258,D43,'[8]PCs e Impresoras'!$F$194:$F$258,"PSC*")+COUNTIFS('[7]PCs e Impresoras'!$E$244:$E$313,D43,'[7]PCs e Impresoras'!$F$244:$F$313,"PSC*")+COUNTIFS('[6]PCs e Impresoras'!$E$91:$E$105,D43,'[6]PCs e Impresoras'!$F$91:$F$105,"PSC*")+COUNTIFS('[5]PCs e Impresoras'!$E$126:$E$190,D43,'[5]PCs e Impresoras'!$F$126:$F$190,"PSC*")+COUNTIFS('[4]PCs e Impresoras'!$E$144:$E$175,D43,'[4]PCs e Impresoras'!$F$144:$F$175,"PSC*")+COUNTIFS('[3]PCs e Impresoras'!$E$194:$E$275,D43,'[3]PCs e Impresoras'!$F$194:$F$275,"PSC*")+COUNTIFS('[2]PCs e Impresoras'!$E$76:$E$105,D43,'[2]PCs e Impresoras'!$F$76:$F$105,"PSC*")+COUNTIFS('[1]PCs e Impresoras'!$E$85:$E$113,D43,'[1]PCs e Impresoras'!$F$85:$F$113,"PSC*")</f>
        <v>#VALUE!</v>
      </c>
      <c r="T43" s="21" t="e">
        <f t="shared" si="4"/>
        <v>#VALUE!</v>
      </c>
      <c r="U43" s="32" t="e">
        <f t="shared" si="1"/>
        <v>#VALUE!</v>
      </c>
    </row>
    <row r="44" spans="1:21" ht="15.75" x14ac:dyDescent="0.25">
      <c r="A44" s="95"/>
      <c r="B44" s="71" t="s">
        <v>52</v>
      </c>
      <c r="C44" s="71" t="s">
        <v>49</v>
      </c>
      <c r="D44" s="71" t="s">
        <v>47</v>
      </c>
      <c r="E44" s="11" t="e">
        <f>COUNTIFS('[13]PCs e Impresoras'!$E$26:$E$29,D44,'[13]PCs e Impresoras'!$F$26:$F$29,"PCG*")+COUNTIFS('[12]PCs e Impresoras'!$E$49:$E$61,D44,'[12]PCs e Impresoras'!$F$49:$F$61,"PCG*")+COUNTIFS('[11]PCs e Impresoras'!$E$95:$E$125,D44,'[11]PCs e Impresoras'!$F$95:$F$125,"PCG*")+COUNTIFS('[10]PCs e Impresoras'!$E$83:$E$104,D44,'[10]PCs e Impresoras'!$F$83:$F$104,"PCG*")+COUNTIFS('[9]PCs e Impresoras'!$E$61:$E$64,D44,'[9]PCs e Impresoras'!$F$61:$F$64,"PCG*")+COUNTIFS('[8]PCs e Impresoras'!$E$194:$E$258,D44,'[8]PCs e Impresoras'!$F$194:$F$258,"PCG*")+COUNTIFS('[7]PCs e Impresoras'!$E$244:$E$313,D44,'[7]PCs e Impresoras'!$F$244:$F$313,"PCG*")+COUNTIFS('[6]PCs e Impresoras'!$E$91:$E$105,D44,'[6]PCs e Impresoras'!$F$91:$F$105,"PCG*")+COUNTIFS('[5]PCs e Impresoras'!$E$126:$E$190,D44,'[5]PCs e Impresoras'!$F$126:$F$190,"PCG*")+COUNTIFS('[4]PCs e Impresoras'!$E$144:$E$175,D44,'[4]PCs e Impresoras'!$F$144:$F$175,"PCG*")+COUNTIFS('[3]PCs e Impresoras'!$E$194:$E$275,D44,'[3]PCs e Impresoras'!$F$194:$F$275,"PCG*")+COUNTIFS('[2]PCs e Impresoras'!$E$76:$E$105,D44,'[2]PCs e Impresoras'!$F$76:$F$105,"PCG*")+COUNTIFS('[1]PCs e Impresoras'!$E$85:$E$113,D44,'[1]PCs e Impresoras'!$F$85:$F$113,"PCG*")</f>
        <v>#VALUE!</v>
      </c>
      <c r="F44" s="11" t="e">
        <f>COUNTIFS('[13]PCs e Impresoras'!$E$26:$E$29,D44,'[13]PCs e Impresoras'!$F$26:$F$29,"PCS*")+COUNTIFS('[12]PCs e Impresoras'!$E$49:$E$61,D44,'[12]PCs e Impresoras'!$F$49:$F$61,"PCS*")+COUNTIFS('[11]PCs e Impresoras'!$E$95:$E$125,D44,'[11]PCs e Impresoras'!$F$95:$F$125,"PCS*")+COUNTIFS('[10]PCs e Impresoras'!$E$83:$E$104,D44,'[10]PCs e Impresoras'!$F$83:$F$104,"PCS*")+COUNTIFS('[9]PCs e Impresoras'!$E$61:$E$64,D44,'[9]PCs e Impresoras'!$F$61:$F$64,"PCS*")+COUNTIFS('[8]PCs e Impresoras'!$E$194:$E$258,D44,'[8]PCs e Impresoras'!$F$194:$F$258,"PCS*")+COUNTIFS('[7]PCs e Impresoras'!$E$244:$E$313,D44,'[7]PCs e Impresoras'!$F$244:$F$313,"PCS*")+COUNTIFS('[6]PCs e Impresoras'!$E$91:$E$105,D44,'[6]PCs e Impresoras'!$F$91:$F$105,"PCS*")+COUNTIFS('[5]PCs e Impresoras'!$E$126:$E$190,D44,'[5]PCs e Impresoras'!$F$126:$F$190,"PCS*")+COUNTIFS('[4]PCs e Impresoras'!$E$144:$E$175,D44,'[4]PCs e Impresoras'!$F$144:$F$175,"PCS*")+COUNTIFS('[3]PCs e Impresoras'!$E$194:$E$275,D44,'[3]PCs e Impresoras'!$F$194:$F$275,"PCS*")+COUNTIFS('[2]PCs e Impresoras'!$E$76:$E$105,D44,'[2]PCs e Impresoras'!$F$76:$F$105,"PCS*")+COUNTIFS('[1]PCs e Impresoras'!$E$85:$E$113,D44,'[1]PCs e Impresoras'!$F$85:$F$113,"PCS*")</f>
        <v>#VALUE!</v>
      </c>
      <c r="G44" s="11" t="e">
        <f>COUNTIFS('[13]PCs e Impresoras'!$E$26:$E$29,D44,'[13]PCs e Impresoras'!$F$26:$F$29,"PMT*")+COUNTIFS('[12]PCs e Impresoras'!$E$49:$E$61,D44,'[12]PCs e Impresoras'!$F$49:$F$61,"PMT*")+COUNTIFS('[11]PCs e Impresoras'!$E$95:$E$125,D44,'[11]PCs e Impresoras'!$F$95:$F$125,"PMT*")+COUNTIFS('[10]PCs e Impresoras'!$E$83:$E$104,D44,'[10]PCs e Impresoras'!$F$83:$F$104,"PMT*")+COUNTIFS('[9]PCs e Impresoras'!$E$61:$E$64,D44,'[9]PCs e Impresoras'!$F$61:$F$64,"PMT*")+COUNTIFS('[8]PCs e Impresoras'!$E$194:$E$258,D44,'[8]PCs e Impresoras'!$F$194:$F$258,"PMT*")+COUNTIFS('[7]PCs e Impresoras'!$E$244:$E$313,D44,'[7]PCs e Impresoras'!$F$244:$F$313,"PMT*")+COUNTIFS('[6]PCs e Impresoras'!$E$91:$E$105,D44,'[6]PCs e Impresoras'!$F$91:$F$105,"PMT*")+COUNTIFS('[5]PCs e Impresoras'!$E$126:$E$190,D44,'[5]PCs e Impresoras'!$F$126:$F$190,"PMT*")+COUNTIFS('[4]PCs e Impresoras'!$E$144:$E$175,D44,'[4]PCs e Impresoras'!$F$144:$F$175,"PMT*")+COUNTIFS('[3]PCs e Impresoras'!$E$194:$E$275,D44,'[3]PCs e Impresoras'!$F$194:$F$275,"PMT*")+COUNTIFS('[2]PCs e Impresoras'!$E$76:$E$105,D44,'[2]PCs e Impresoras'!$F$76:$F$105,"PMT*")+COUNTIFS('[1]PCs e Impresoras'!$E$85:$E$113,D44,'[1]PCs e Impresoras'!$F$85:$F$113,"PMT*")</f>
        <v>#VALUE!</v>
      </c>
      <c r="H44" s="11" t="e">
        <f>COUNTIFS('[13]PCs e Impresoras'!$E$26:$E$29,D44,'[13]PCs e Impresoras'!$F$26:$F$29,"PCB*")+COUNTIFS('[12]PCs e Impresoras'!$E$49:$E$61,D44,'[12]PCs e Impresoras'!$F$49:$F$61,"PCB*")+COUNTIFS('[11]PCs e Impresoras'!$E$95:$E$125,D44,'[11]PCs e Impresoras'!$F$95:$F$125,"PCB*")+COUNTIFS('[10]PCs e Impresoras'!$E$83:$E$104,D44,'[10]PCs e Impresoras'!$F$83:$F$104,"PCB*")+COUNTIFS('[9]PCs e Impresoras'!$E$61:$E$64,D44,'[9]PCs e Impresoras'!$F$61:$F$64,"PCB*")+COUNTIFS('[8]PCs e Impresoras'!$E$194:$E$258,D44,'[8]PCs e Impresoras'!$F$194:$F$258,"PCB*")+COUNTIFS('[7]PCs e Impresoras'!$E$244:$E$313,D44,'[7]PCs e Impresoras'!$F$244:$F$313,"PCB*")+COUNTIFS('[6]PCs e Impresoras'!$E$91:$E$105,D44,'[6]PCs e Impresoras'!$F$91:$F$105,"PCB*")+COUNTIFS('[5]PCs e Impresoras'!$E$126:$E$190,D44,'[5]PCs e Impresoras'!$F$126:$F$190,"PCB*")+COUNTIFS('[4]PCs e Impresoras'!$E$144:$E$175,D44,'[4]PCs e Impresoras'!$F$144:$F$175,"PCB*")+COUNTIFS('[3]PCs e Impresoras'!$E$194:$E$275,D44,'[3]PCs e Impresoras'!$F$194:$F$275,"PCB*")+COUNTIFS('[2]PCs e Impresoras'!$E$76:$E$105,D44,'[2]PCs e Impresoras'!$F$76:$F$105,"PCB*")+COUNTIFS('[1]PCs e Impresoras'!$E$85:$E$113,D44,'[1]PCs e Impresoras'!$F$85:$F$113,"PCB*")</f>
        <v>#VALUE!</v>
      </c>
      <c r="I44" s="11" t="e">
        <f>COUNTIFS('[13]PCs e Impresoras'!$E$26:$E$29,D44,'[13]PCs e Impresoras'!$F$26:$F$29,"PBA*")+COUNTIFS('[12]PCs e Impresoras'!$E$49:$E$61,D44,'[12]PCs e Impresoras'!$F$49:$F$61,"PBA*")+COUNTIFS('[11]PCs e Impresoras'!$E$95:$E$125,D44,'[11]PCs e Impresoras'!$F$95:$F$125,"PBA*")+COUNTIFS('[10]PCs e Impresoras'!$E$83:$E$104,D44,'[10]PCs e Impresoras'!$F$83:$F$104,"PBA*")+COUNTIFS('[9]PCs e Impresoras'!$E$61:$E$64,D44,'[9]PCs e Impresoras'!$F$61:$F$64,"PBA*")+COUNTIFS('[8]PCs e Impresoras'!$E$194:$E$258,D44,'[8]PCs e Impresoras'!$F$194:$F$258,"PBA*")+COUNTIFS('[7]PCs e Impresoras'!$E$244:$E$313,D44,'[7]PCs e Impresoras'!$F$244:$F$313,"PBA*")+COUNTIFS('[6]PCs e Impresoras'!$E$91:$E$105,D44,'[6]PCs e Impresoras'!$F$91:$F$105,"PBA*")+COUNTIFS('[5]PCs e Impresoras'!$E$126:$E$190,D44,'[5]PCs e Impresoras'!$F$126:$F$190,"PBA*")+COUNTIFS('[4]PCs e Impresoras'!$E$144:$E$175,D44,'[4]PCs e Impresoras'!$F$144:$F$175,"PBA*")+COUNTIFS('[3]PCs e Impresoras'!$E$194:$E$275,D44,'[3]PCs e Impresoras'!$F$194:$F$275,"PBA*")+COUNTIFS('[2]PCs e Impresoras'!$E$76:$E$105,D44,'[2]PCs e Impresoras'!$F$76:$F$105,"PBA*")+COUNTIFS('[1]PCs e Impresoras'!$E$85:$E$113,D44,'[1]PCs e Impresoras'!$F$85:$F$113,"PBA*")</f>
        <v>#VALUE!</v>
      </c>
      <c r="J44" s="11" t="e">
        <f>COUNTIFS('[13]PCs e Impresoras'!$E$26:$E$29,D44,'[13]PCs e Impresoras'!$F$26:$F$29,"PVL*")+COUNTIFS('[12]PCs e Impresoras'!$E$49:$E$61,D44,'[12]PCs e Impresoras'!$F$49:$F$61,"PVL*")+COUNTIFS('[11]PCs e Impresoras'!$E$95:$E$125,D44,'[11]PCs e Impresoras'!$F$95:$F$125,"PVL*")+COUNTIFS('[10]PCs e Impresoras'!$E$83:$E$104,D44,'[10]PCs e Impresoras'!$F$83:$F$104,"PVL*")+COUNTIFS('[9]PCs e Impresoras'!$E$61:$E$64,D44,'[9]PCs e Impresoras'!$F$61:$F$64,"PVL*")+COUNTIFS('[8]PCs e Impresoras'!$E$194:$E$258,D44,'[8]PCs e Impresoras'!$F$194:$F$258,"PVL*")+COUNTIFS('[7]PCs e Impresoras'!$E$244:$E$313,D44,'[7]PCs e Impresoras'!$F$244:$F$313,"PVL*")+COUNTIFS('[6]PCs e Impresoras'!$E$91:$E$105,D44,'[6]PCs e Impresoras'!$F$91:$F$105,"PVL*")+COUNTIFS('[5]PCs e Impresoras'!$E$126:$E$190,D44,'[5]PCs e Impresoras'!$F$126:$F$190,"PVL*")+COUNTIFS('[4]PCs e Impresoras'!$E$144:$E$175,D44,'[4]PCs e Impresoras'!$F$144:$F$175,"PVL*")+COUNTIFS('[3]PCs e Impresoras'!$E$194:$E$275,D44,'[3]PCs e Impresoras'!$F$194:$F$275,"PVL*")+COUNTIFS('[2]PCs e Impresoras'!$E$76:$E$105,D44,'[2]PCs e Impresoras'!$F$76:$F$105,"PVL*")+COUNTIFS('[1]PCs e Impresoras'!$E$85:$E$113,D44,'[1]PCs e Impresoras'!$F$85:$F$113,"PVL*")</f>
        <v>#VALUE!</v>
      </c>
      <c r="K44" s="11" t="e">
        <f>COUNTIFS('[13]PCs e Impresoras'!$E$26:$E$29,D44,'[13]PCs e Impresoras'!$F$26:$F$29,"PBQ*")+COUNTIFS('[12]PCs e Impresoras'!$E$49:$E$61,D44,'[12]PCs e Impresoras'!$F$49:$F$61,"PBQ*")+COUNTIFS('[11]PCs e Impresoras'!$E$95:$E$125,D44,'[11]PCs e Impresoras'!$F$95:$F$125,"PBQ*")+COUNTIFS('[10]PCs e Impresoras'!$E$83:$E$104,D44,'[10]PCs e Impresoras'!$F$83:$F$104,"PBQ*")+COUNTIFS('[9]PCs e Impresoras'!$E$61:$E$64,D44,'[9]PCs e Impresoras'!$F$61:$F$64,"PBQ*")+COUNTIFS('[8]PCs e Impresoras'!$E$194:$E$258,D44,'[8]PCs e Impresoras'!$F$194:$F$258,"PBQ*")+COUNTIFS('[7]PCs e Impresoras'!$E$244:$E$313,D44,'[7]PCs e Impresoras'!$F$244:$F$313,"PBQ*")+COUNTIFS('[6]PCs e Impresoras'!$E$91:$E$105,D44,'[6]PCs e Impresoras'!$F$91:$F$105,"PBQ*")+COUNTIFS('[5]PCs e Impresoras'!$E$126:$E$190,D44,'[5]PCs e Impresoras'!$F$126:$F$190,"PBQ*")+COUNTIFS('[4]PCs e Impresoras'!$E$144:$E$175,D44,'[4]PCs e Impresoras'!$F$144:$F$175,"PBQ*")+COUNTIFS('[3]PCs e Impresoras'!$E$194:$E$275,D44,'[3]PCs e Impresoras'!$F$194:$F$275,"PBQ*")+COUNTIFS('[2]PCs e Impresoras'!$E$76:$E$105,D44,'[2]PCs e Impresoras'!$F$76:$F$105,"PBQ*")+COUNTIFS('[1]PCs e Impresoras'!$E$85:$E$113,D44,'[1]PCs e Impresoras'!$F$85:$F$113,"PBQ*")</f>
        <v>#VALUE!</v>
      </c>
      <c r="L44" s="11" t="e">
        <f>COUNTIFS('[13]PCs e Impresoras'!$E$26:$E$29,D44,'[13]PCs e Impresoras'!$F$26:$F$29,"PMB*")+COUNTIFS('[12]PCs e Impresoras'!$E$49:$E$61,D44,'[12]PCs e Impresoras'!$F$49:$F$61,"PMB*")+COUNTIFS('[11]PCs e Impresoras'!$E$95:$E$125,D44,'[11]PCs e Impresoras'!$F$95:$F$125,"PMB*")+COUNTIFS('[10]PCs e Impresoras'!$E$83:$E$104,D44,'[10]PCs e Impresoras'!$F$83:$F$104,"PMB*")+COUNTIFS('[9]PCs e Impresoras'!$E$61:$E$64,D44,'[9]PCs e Impresoras'!$F$61:$F$64,"PMB*")+COUNTIFS('[8]PCs e Impresoras'!$E$194:$E$258,D44,'[8]PCs e Impresoras'!$F$194:$F$258,"PMB*")+COUNTIFS('[7]PCs e Impresoras'!$E$244:$E$313,D44,'[7]PCs e Impresoras'!$F$244:$F$313,"PMB*")+COUNTIFS('[6]PCs e Impresoras'!$E$91:$E$105,D44,'[6]PCs e Impresoras'!$F$91:$F$105,"PMB*")+COUNTIFS('[5]PCs e Impresoras'!$E$126:$E$190,D44,'[5]PCs e Impresoras'!$F$126:$F$190,"PMB*")+COUNTIFS('[4]PCs e Impresoras'!$E$144:$E$175,D44,'[4]PCs e Impresoras'!$F$144:$F$175,"PMB*")+COUNTIFS('[3]PCs e Impresoras'!$E$194:$E$275,D44,'[3]PCs e Impresoras'!$F$194:$F$275,"PMB*")+COUNTIFS('[2]PCs e Impresoras'!$E$76:$E$105,D44,'[2]PCs e Impresoras'!$F$76:$F$105,"PMB*")+COUNTIFS('[1]PCs e Impresoras'!$E$85:$E$113,D44,'[1]PCs e Impresoras'!$F$85:$F$113,"PMB*")</f>
        <v>#VALUE!</v>
      </c>
      <c r="M44" s="11" t="e">
        <f>COUNTIFS('[13]PCs e Impresoras'!$E$26:$E$29,D44,'[13]PCs e Impresoras'!$F$26:$F$29,"PBJ*")+COUNTIFS('[12]PCs e Impresoras'!$E$49:$E$61,D44,'[12]PCs e Impresoras'!$F$49:$F$61,"PBJ*")+COUNTIFS('[11]PCs e Impresoras'!$E$95:$E$125,D44,'[11]PCs e Impresoras'!$F$95:$F$125,"PBJ*")+COUNTIFS('[10]PCs e Impresoras'!$E$83:$E$104,D44,'[10]PCs e Impresoras'!$F$83:$F$104,"PBJ*")+COUNTIFS('[9]PCs e Impresoras'!$E$61:$E$64,D44,'[9]PCs e Impresoras'!$F$61:$F$64,"PBJ*")+COUNTIFS('[8]PCs e Impresoras'!$E$194:$E$258,D44,'[8]PCs e Impresoras'!$F$194:$F$258,"PBJ*")+COUNTIFS('[7]PCs e Impresoras'!$E$244:$E$313,D44,'[7]PCs e Impresoras'!$F$244:$F$313,"PBJ*")+COUNTIFS('[6]PCs e Impresoras'!$E$91:$E$105,D44,'[6]PCs e Impresoras'!$F$91:$F$105,"PBJ*")+COUNTIFS('[5]PCs e Impresoras'!$E$126:$E$190,D44,'[5]PCs e Impresoras'!$F$126:$F$190,"PBJ*")+COUNTIFS('[4]PCs e Impresoras'!$E$144:$E$175,D44,'[4]PCs e Impresoras'!$F$144:$F$175,"PBJ*")+COUNTIFS('[3]PCs e Impresoras'!$E$194:$E$275,D44,'[3]PCs e Impresoras'!$F$194:$F$275,"PBJ*")+COUNTIFS('[2]PCs e Impresoras'!$E$76:$E$105,D44,'[2]PCs e Impresoras'!$F$76:$F$105,"PBJ*")+COUNTIFS('[1]PCs e Impresoras'!$E$85:$E$113,D44,'[1]PCs e Impresoras'!$F$85:$F$113,"PBJ*")</f>
        <v>#VALUE!</v>
      </c>
      <c r="N44" s="11" t="e">
        <f>COUNTIFS('[13]PCs e Impresoras'!$E$26:$E$29,D44,'[13]PCs e Impresoras'!$F$26:$F$29,"PCL*")+COUNTIFS('[12]PCs e Impresoras'!$E$49:$E$61,D44,'[12]PCs e Impresoras'!$F$49:$F$61,"PCL*")+COUNTIFS('[11]PCs e Impresoras'!$E$95:$E$125,D44,'[11]PCs e Impresoras'!$F$95:$F$125,"PCL*")+COUNTIFS('[10]PCs e Impresoras'!$E$83:$E$104,D44,'[10]PCs e Impresoras'!$F$83:$F$104,"PCL*")+COUNTIFS('[9]PCs e Impresoras'!$E$61:$E$64,D44,'[9]PCs e Impresoras'!$F$61:$F$64,"PCL*")+COUNTIFS('[8]PCs e Impresoras'!$E$194:$E$258,D44,'[8]PCs e Impresoras'!$F$194:$F$258,"PCL*")+COUNTIFS('[7]PCs e Impresoras'!$E$244:$E$313,D44,'[7]PCs e Impresoras'!$F$244:$F$313,"PCL*")+COUNTIFS('[6]PCs e Impresoras'!$E$91:$E$105,D44,'[6]PCs e Impresoras'!$F$91:$F$105,"PCL*")+COUNTIFS('[5]PCs e Impresoras'!$E$126:$E$190,D44,'[5]PCs e Impresoras'!$F$126:$F$190,"PCL*")+COUNTIFS('[4]PCs e Impresoras'!$E$144:$E$175,D44,'[4]PCs e Impresoras'!$F$144:$F$175,"PCL*")+COUNTIFS('[3]PCs e Impresoras'!$E$194:$E$275,D44,'[3]PCs e Impresoras'!$F$194:$F$275,"PCL*")+COUNTIFS('[2]PCs e Impresoras'!$E$76:$E$105,D44,'[2]PCs e Impresoras'!$F$76:$F$105,"PCL*")+COUNTIFS('[1]PCs e Impresoras'!$E$85:$E$113,D44,'[1]PCs e Impresoras'!$F$85:$F$113,"PCL*")</f>
        <v>#VALUE!</v>
      </c>
      <c r="O44" s="11" t="e">
        <f>COUNTIFS('[13]PCs e Impresoras'!$E$26:$E$29,D44,'[13]PCs e Impresoras'!$F$26:$F$29,"PQB*")+COUNTIFS('[12]PCs e Impresoras'!$E$49:$E$61,D44,'[12]PCs e Impresoras'!$F$49:$F$61,"PQB*")+COUNTIFS('[11]PCs e Impresoras'!$E$95:$E$125,D44,'[11]PCs e Impresoras'!$F$95:$F$125,"PQB*")+COUNTIFS('[10]PCs e Impresoras'!$E$83:$E$104,D44,'[10]PCs e Impresoras'!$F$83:$F$104,"PQB*")+COUNTIFS('[9]PCs e Impresoras'!$E$61:$E$64,D44,'[9]PCs e Impresoras'!$F$61:$F$64,"PQB*")+COUNTIFS('[8]PCs e Impresoras'!$E$194:$E$258,D44,'[8]PCs e Impresoras'!$F$194:$F$258,"PQB*")+COUNTIFS('[7]PCs e Impresoras'!$E$244:$E$313,D44,'[7]PCs e Impresoras'!$F$244:$F$313,"PQB*")+COUNTIFS('[6]PCs e Impresoras'!$E$91:$E$105,D44,'[6]PCs e Impresoras'!$F$91:$F$105,"PQB*")+COUNTIFS('[5]PCs e Impresoras'!$E$126:$E$190,D44,'[5]PCs e Impresoras'!$F$126:$F$190,"PQB*")+COUNTIFS('[4]PCs e Impresoras'!$E$144:$E$175,D44,'[4]PCs e Impresoras'!$F$144:$F$175,"PQB*")+COUNTIFS('[3]PCs e Impresoras'!$E$194:$E$275,D44,'[3]PCs e Impresoras'!$F$194:$F$275,"PQB*")+COUNTIFS('[2]PCs e Impresoras'!$E$76:$E$105,D44,'[2]PCs e Impresoras'!$F$76:$F$105,"PQB*")+COUNTIFS('[1]PCs e Impresoras'!$E$85:$E$113,D44,'[1]PCs e Impresoras'!$F$85:$F$113,"PQB*")</f>
        <v>#VALUE!</v>
      </c>
      <c r="P44" s="11" t="e">
        <f>COUNTIFS('[13]PCs e Impresoras'!$E$26:$E$29,D44,'[13]PCs e Impresoras'!$F$26:$F$29,"PPO*")+COUNTIFS('[12]PCs e Impresoras'!$E$49:$E$61,D44,'[12]PCs e Impresoras'!$F$49:$F$61,"PPO*")+COUNTIFS('[11]PCs e Impresoras'!$E$95:$E$125,D44,'[11]PCs e Impresoras'!$F$95:$F$125,"PPO*")+COUNTIFS('[10]PCs e Impresoras'!$E$83:$E$104,D44,'[10]PCs e Impresoras'!$F$83:$F$104,"PPO*")+COUNTIFS('[9]PCs e Impresoras'!$E$61:$E$64,D44,'[9]PCs e Impresoras'!$F$61:$F$64,"PPO*")+COUNTIFS('[8]PCs e Impresoras'!$E$194:$E$258,D44,'[8]PCs e Impresoras'!$F$194:$F$258,"PPO*")+COUNTIFS('[7]PCs e Impresoras'!$E$244:$E$313,D44,'[7]PCs e Impresoras'!$F$244:$F$313,"PPO*")+COUNTIFS('[6]PCs e Impresoras'!$E$91:$E$105,D44,'[6]PCs e Impresoras'!$F$91:$F$105,"PPO*")+COUNTIFS('[5]PCs e Impresoras'!$E$126:$E$190,D44,'[5]PCs e Impresoras'!$F$126:$F$190,"PPO*")+COUNTIFS('[4]PCs e Impresoras'!$E$144:$E$175,D44,'[4]PCs e Impresoras'!$F$144:$F$175,"PPO*")+COUNTIFS('[3]PCs e Impresoras'!$E$194:$E$275,D44,'[3]PCs e Impresoras'!$F$194:$F$275,"PPO*")+COUNTIFS('[2]PCs e Impresoras'!$E$76:$E$105,D44,'[2]PCs e Impresoras'!$F$76:$F$105,"PPO*")+COUNTIFS('[1]PCs e Impresoras'!$E$85:$E$113,D44,'[1]PCs e Impresoras'!$F$85:$F$113,"PPO*")</f>
        <v>#VALUE!</v>
      </c>
      <c r="Q44" s="11" t="e">
        <f>COUNTIFS('[13]PCs e Impresoras'!$E$26:$E$29,D44,'[13]PCs e Impresoras'!$F$26:$F$29,"PTJ*")+COUNTIFS('[12]PCs e Impresoras'!$E$49:$E$61,D44,'[12]PCs e Impresoras'!$F$49:$F$61,"PTJ*")+COUNTIFS('[11]PCs e Impresoras'!$E$95:$E$125,D44,'[11]PCs e Impresoras'!$F$95:$F$125,"PTJ*")+COUNTIFS('[10]PCs e Impresoras'!$E$83:$E$104,D44,'[10]PCs e Impresoras'!$F$83:$F$104,"PTJ*")+COUNTIFS('[9]PCs e Impresoras'!$E$61:$E$64,D44,'[9]PCs e Impresoras'!$F$61:$F$64,"PTJ*")+COUNTIFS('[8]PCs e Impresoras'!$E$194:$E$258,D44,'[8]PCs e Impresoras'!$F$194:$F$258,"PTJ*")+COUNTIFS('[7]PCs e Impresoras'!$E$244:$E$313,D44,'[7]PCs e Impresoras'!$F$244:$F$313,"PTJ*")+COUNTIFS('[6]PCs e Impresoras'!$E$91:$E$105,D44,'[6]PCs e Impresoras'!$F$91:$F$105,"PTJ*")+COUNTIFS('[5]PCs e Impresoras'!$E$126:$E$190,D44,'[5]PCs e Impresoras'!$F$126:$F$190,"PTJ*")+COUNTIFS('[4]PCs e Impresoras'!$E$144:$E$175,D44,'[4]PCs e Impresoras'!$F$144:$F$175,"PTJ*")+COUNTIFS('[3]PCs e Impresoras'!$E$194:$E$275,D44,'[3]PCs e Impresoras'!$F$194:$F$275,"PTJ*")+COUNTIFS('[2]PCs e Impresoras'!$E$76:$E$105,D44,'[2]PCs e Impresoras'!$F$76:$F$105,"PTJ*")+COUNTIFS('[1]PCs e Impresoras'!$E$85:$E$113,D44,'[1]PCs e Impresoras'!$F$85:$F$113,"PTJ*")</f>
        <v>#VALUE!</v>
      </c>
      <c r="R44" s="11" t="e">
        <f>COUNTIFS('[13]PCs e Impresoras'!$E$26:$E$29,D44,'[13]PCs e Impresoras'!$F$26:$F$29,"PBO*")+COUNTIFS('[12]PCs e Impresoras'!$E$49:$E$61,D44,'[12]PCs e Impresoras'!$F$49:$F$61,"PBO*")+COUNTIFS('[11]PCs e Impresoras'!$E$95:$E$125,D44,'[11]PCs e Impresoras'!$F$95:$F$125,"PBO*")+COUNTIFS('[10]PCs e Impresoras'!$E$83:$E$104,D44,'[10]PCs e Impresoras'!$F$83:$F$104,"PBO*")+COUNTIFS('[9]PCs e Impresoras'!$E$61:$E$64,D44,'[9]PCs e Impresoras'!$F$61:$F$64,"PBO*")+COUNTIFS('[8]PCs e Impresoras'!$E$194:$E$258,D44,'[8]PCs e Impresoras'!$F$194:$F$258,"PBO*")+COUNTIFS('[7]PCs e Impresoras'!$E$244:$E$313,D44,'[7]PCs e Impresoras'!$F$244:$F$313,"PBO*")+COUNTIFS('[6]PCs e Impresoras'!$E$91:$E$105,D44,'[6]PCs e Impresoras'!$F$91:$F$105,"PBO*")+COUNTIFS('[5]PCs e Impresoras'!$E$126:$E$190,D44,'[5]PCs e Impresoras'!$F$126:$F$190,"PBO*")+COUNTIFS('[4]PCs e Impresoras'!$E$144:$E$175,D44,'[4]PCs e Impresoras'!$F$144:$F$175,"PBO*")+COUNTIFS('[3]PCs e Impresoras'!$E$194:$E$275,D44,'[3]PCs e Impresoras'!$F$194:$F$275,"PBO*")+COUNTIFS('[2]PCs e Impresoras'!$E$76:$E$105,D44,'[2]PCs e Impresoras'!$F$76:$F$105,"PBO*")+COUNTIFS('[1]PCs e Impresoras'!$E$85:$E$113,D44,'[1]PCs e Impresoras'!$F$85:$F$113,"PBO*")</f>
        <v>#VALUE!</v>
      </c>
      <c r="S44" s="11" t="e">
        <f>COUNTIFS('[13]PCs e Impresoras'!$E$26:$E$29,D44,'[13]PCs e Impresoras'!$F$26:$F$29,"PSC*")+COUNTIFS('[12]PCs e Impresoras'!$E$49:$E$61,D44,'[12]PCs e Impresoras'!$F$49:$F$61,"PSC*")+COUNTIFS('[11]PCs e Impresoras'!$E$95:$E$125,D44,'[11]PCs e Impresoras'!$F$95:$F$125,"PSC*")+COUNTIFS('[10]PCs e Impresoras'!$E$83:$E$104,D44,'[10]PCs e Impresoras'!$F$83:$F$104,"PSC*")+COUNTIFS('[9]PCs e Impresoras'!$E$61:$E$64,D44,'[9]PCs e Impresoras'!$F$61:$F$64,"PSC*")+COUNTIFS('[8]PCs e Impresoras'!$E$194:$E$258,D44,'[8]PCs e Impresoras'!$F$194:$F$258,"PSC*")+COUNTIFS('[7]PCs e Impresoras'!$E$244:$E$313,D44,'[7]PCs e Impresoras'!$F$244:$F$313,"PSC*")+COUNTIFS('[6]PCs e Impresoras'!$E$91:$E$105,D44,'[6]PCs e Impresoras'!$F$91:$F$105,"PSC*")+COUNTIFS('[5]PCs e Impresoras'!$E$126:$E$190,D44,'[5]PCs e Impresoras'!$F$126:$F$190,"PSC*")+COUNTIFS('[4]PCs e Impresoras'!$E$144:$E$175,D44,'[4]PCs e Impresoras'!$F$144:$F$175,"PSC*")+COUNTIFS('[3]PCs e Impresoras'!$E$194:$E$275,D44,'[3]PCs e Impresoras'!$F$194:$F$275,"PSC*")+COUNTIFS('[2]PCs e Impresoras'!$E$76:$E$105,D44,'[2]PCs e Impresoras'!$F$76:$F$105,"PSC*")+COUNTIFS('[1]PCs e Impresoras'!$E$85:$E$113,D44,'[1]PCs e Impresoras'!$F$85:$F$113,"PSC*")</f>
        <v>#VALUE!</v>
      </c>
      <c r="T44" s="21" t="e">
        <f t="shared" si="4"/>
        <v>#VALUE!</v>
      </c>
      <c r="U44" s="32" t="e">
        <f t="shared" si="1"/>
        <v>#VALUE!</v>
      </c>
    </row>
    <row r="45" spans="1:21" ht="15.75" x14ac:dyDescent="0.25">
      <c r="A45" s="95"/>
      <c r="B45" s="71" t="s">
        <v>52</v>
      </c>
      <c r="C45" s="71" t="s">
        <v>49</v>
      </c>
      <c r="D45" s="71" t="s">
        <v>83</v>
      </c>
      <c r="E45" s="11" t="e">
        <f>COUNTIFS('[13]PCs e Impresoras'!$E$26:$E$29,D45,'[13]PCs e Impresoras'!$F$26:$F$29,"PCG*")+COUNTIFS('[12]PCs e Impresoras'!$E$49:$E$61,D45,'[12]PCs e Impresoras'!$F$49:$F$61,"PCG*")+COUNTIFS('[11]PCs e Impresoras'!$E$95:$E$125,D45,'[11]PCs e Impresoras'!$F$95:$F$125,"PCG*")+COUNTIFS('[10]PCs e Impresoras'!$E$83:$E$104,D45,'[10]PCs e Impresoras'!$F$83:$F$104,"PCG*")+COUNTIFS('[9]PCs e Impresoras'!$E$61:$E$64,D45,'[9]PCs e Impresoras'!$F$61:$F$64,"PCG*")+COUNTIFS('[8]PCs e Impresoras'!$E$194:$E$258,D45,'[8]PCs e Impresoras'!$F$194:$F$258,"PCG*")+COUNTIFS('[7]PCs e Impresoras'!$E$244:$E$313,D45,'[7]PCs e Impresoras'!$F$244:$F$313,"PCG*")+COUNTIFS('[6]PCs e Impresoras'!$E$91:$E$105,D45,'[6]PCs e Impresoras'!$F$91:$F$105,"PCG*")+COUNTIFS('[5]PCs e Impresoras'!$E$126:$E$190,D45,'[5]PCs e Impresoras'!$F$126:$F$190,"PCG*")+COUNTIFS('[4]PCs e Impresoras'!$E$144:$E$175,D45,'[4]PCs e Impresoras'!$F$144:$F$175,"PCG*")+COUNTIFS('[3]PCs e Impresoras'!$E$194:$E$275,D45,'[3]PCs e Impresoras'!$F$194:$F$275,"PCG*")+COUNTIFS('[2]PCs e Impresoras'!$E$76:$E$105,D45,'[2]PCs e Impresoras'!$F$76:$F$105,"PCG*")+COUNTIFS('[1]PCs e Impresoras'!$E$85:$E$113,D45,'[1]PCs e Impresoras'!$F$85:$F$113,"PCG*")</f>
        <v>#VALUE!</v>
      </c>
      <c r="F45" s="11" t="e">
        <f>COUNTIFS('[13]PCs e Impresoras'!$E$26:$E$29,D45,'[13]PCs e Impresoras'!$F$26:$F$29,"PCS*")+COUNTIFS('[12]PCs e Impresoras'!$E$49:$E$61,D45,'[12]PCs e Impresoras'!$F$49:$F$61,"PCS*")+COUNTIFS('[11]PCs e Impresoras'!$E$95:$E$125,D45,'[11]PCs e Impresoras'!$F$95:$F$125,"PCS*")+COUNTIFS('[10]PCs e Impresoras'!$E$83:$E$104,D45,'[10]PCs e Impresoras'!$F$83:$F$104,"PCS*")+COUNTIFS('[9]PCs e Impresoras'!$E$61:$E$64,D45,'[9]PCs e Impresoras'!$F$61:$F$64,"PCS*")+COUNTIFS('[8]PCs e Impresoras'!$E$194:$E$258,D45,'[8]PCs e Impresoras'!$F$194:$F$258,"PCS*")+COUNTIFS('[7]PCs e Impresoras'!$E$244:$E$313,D45,'[7]PCs e Impresoras'!$F$244:$F$313,"PCS*")+COUNTIFS('[6]PCs e Impresoras'!$E$91:$E$105,D45,'[6]PCs e Impresoras'!$F$91:$F$105,"PCS*")+COUNTIFS('[5]PCs e Impresoras'!$E$126:$E$190,D45,'[5]PCs e Impresoras'!$F$126:$F$190,"PCS*")+COUNTIFS('[4]PCs e Impresoras'!$E$144:$E$175,D45,'[4]PCs e Impresoras'!$F$144:$F$175,"PCS*")+COUNTIFS('[3]PCs e Impresoras'!$E$194:$E$275,D45,'[3]PCs e Impresoras'!$F$194:$F$275,"PCS*")+COUNTIFS('[2]PCs e Impresoras'!$E$76:$E$105,D45,'[2]PCs e Impresoras'!$F$76:$F$105,"PCS*")+COUNTIFS('[1]PCs e Impresoras'!$E$85:$E$113,D45,'[1]PCs e Impresoras'!$F$85:$F$113,"PCS*")</f>
        <v>#VALUE!</v>
      </c>
      <c r="G45" s="11" t="e">
        <f>COUNTIFS('[13]PCs e Impresoras'!$E$26:$E$29,D45,'[13]PCs e Impresoras'!$F$26:$F$29,"PMT*")+COUNTIFS('[12]PCs e Impresoras'!$E$49:$E$61,D45,'[12]PCs e Impresoras'!$F$49:$F$61,"PMT*")+COUNTIFS('[11]PCs e Impresoras'!$E$95:$E$125,D45,'[11]PCs e Impresoras'!$F$95:$F$125,"PMT*")+COUNTIFS('[10]PCs e Impresoras'!$E$83:$E$104,D45,'[10]PCs e Impresoras'!$F$83:$F$104,"PMT*")+COUNTIFS('[9]PCs e Impresoras'!$E$61:$E$64,D45,'[9]PCs e Impresoras'!$F$61:$F$64,"PMT*")+COUNTIFS('[8]PCs e Impresoras'!$E$194:$E$258,D45,'[8]PCs e Impresoras'!$F$194:$F$258,"PMT*")+COUNTIFS('[7]PCs e Impresoras'!$E$244:$E$313,D45,'[7]PCs e Impresoras'!$F$244:$F$313,"PMT*")+COUNTIFS('[6]PCs e Impresoras'!$E$91:$E$105,D45,'[6]PCs e Impresoras'!$F$91:$F$105,"PMT*")+COUNTIFS('[5]PCs e Impresoras'!$E$126:$E$190,D45,'[5]PCs e Impresoras'!$F$126:$F$190,"PMT*")+COUNTIFS('[4]PCs e Impresoras'!$E$144:$E$175,D45,'[4]PCs e Impresoras'!$F$144:$F$175,"PMT*")+COUNTIFS('[3]PCs e Impresoras'!$E$194:$E$275,D45,'[3]PCs e Impresoras'!$F$194:$F$275,"PMT*")+COUNTIFS('[2]PCs e Impresoras'!$E$76:$E$105,D45,'[2]PCs e Impresoras'!$F$76:$F$105,"PMT*")+COUNTIFS('[1]PCs e Impresoras'!$E$85:$E$113,D45,'[1]PCs e Impresoras'!$F$85:$F$113,"PMT*")</f>
        <v>#VALUE!</v>
      </c>
      <c r="H45" s="11" t="e">
        <f>COUNTIFS('[13]PCs e Impresoras'!$E$26:$E$29,D45,'[13]PCs e Impresoras'!$F$26:$F$29,"PCB*")+COUNTIFS('[12]PCs e Impresoras'!$E$49:$E$61,D45,'[12]PCs e Impresoras'!$F$49:$F$61,"PCB*")+COUNTIFS('[11]PCs e Impresoras'!$E$95:$E$125,D45,'[11]PCs e Impresoras'!$F$95:$F$125,"PCB*")+COUNTIFS('[10]PCs e Impresoras'!$E$83:$E$104,D45,'[10]PCs e Impresoras'!$F$83:$F$104,"PCB*")+COUNTIFS('[9]PCs e Impresoras'!$E$61:$E$64,D45,'[9]PCs e Impresoras'!$F$61:$F$64,"PCB*")+COUNTIFS('[8]PCs e Impresoras'!$E$194:$E$258,D45,'[8]PCs e Impresoras'!$F$194:$F$258,"PCB*")+COUNTIFS('[7]PCs e Impresoras'!$E$244:$E$313,D45,'[7]PCs e Impresoras'!$F$244:$F$313,"PCB*")+COUNTIFS('[6]PCs e Impresoras'!$E$91:$E$105,D45,'[6]PCs e Impresoras'!$F$91:$F$105,"PCB*")+COUNTIFS('[5]PCs e Impresoras'!$E$126:$E$190,D45,'[5]PCs e Impresoras'!$F$126:$F$190,"PCB*")+COUNTIFS('[4]PCs e Impresoras'!$E$144:$E$175,D45,'[4]PCs e Impresoras'!$F$144:$F$175,"PCB*")+COUNTIFS('[3]PCs e Impresoras'!$E$194:$E$275,D45,'[3]PCs e Impresoras'!$F$194:$F$275,"PCB*")+COUNTIFS('[2]PCs e Impresoras'!$E$76:$E$105,D45,'[2]PCs e Impresoras'!$F$76:$F$105,"PCB*")+COUNTIFS('[1]PCs e Impresoras'!$E$85:$E$113,D45,'[1]PCs e Impresoras'!$F$85:$F$113,"PCB*")</f>
        <v>#VALUE!</v>
      </c>
      <c r="I45" s="11" t="e">
        <f>COUNTIFS('[13]PCs e Impresoras'!$E$26:$E$29,D45,'[13]PCs e Impresoras'!$F$26:$F$29,"PBA*")+COUNTIFS('[12]PCs e Impresoras'!$E$49:$E$61,D45,'[12]PCs e Impresoras'!$F$49:$F$61,"PBA*")+COUNTIFS('[11]PCs e Impresoras'!$E$95:$E$125,D45,'[11]PCs e Impresoras'!$F$95:$F$125,"PBA*")+COUNTIFS('[10]PCs e Impresoras'!$E$83:$E$104,D45,'[10]PCs e Impresoras'!$F$83:$F$104,"PBA*")+COUNTIFS('[9]PCs e Impresoras'!$E$61:$E$64,D45,'[9]PCs e Impresoras'!$F$61:$F$64,"PBA*")+COUNTIFS('[8]PCs e Impresoras'!$E$194:$E$258,D45,'[8]PCs e Impresoras'!$F$194:$F$258,"PBA*")+COUNTIFS('[7]PCs e Impresoras'!$E$244:$E$313,D45,'[7]PCs e Impresoras'!$F$244:$F$313,"PBA*")+COUNTIFS('[6]PCs e Impresoras'!$E$91:$E$105,D45,'[6]PCs e Impresoras'!$F$91:$F$105,"PBA*")+COUNTIFS('[5]PCs e Impresoras'!$E$126:$E$190,D45,'[5]PCs e Impresoras'!$F$126:$F$190,"PBA*")+COUNTIFS('[4]PCs e Impresoras'!$E$144:$E$175,D45,'[4]PCs e Impresoras'!$F$144:$F$175,"PBA*")+COUNTIFS('[3]PCs e Impresoras'!$E$194:$E$275,D45,'[3]PCs e Impresoras'!$F$194:$F$275,"PBA*")+COUNTIFS('[2]PCs e Impresoras'!$E$76:$E$105,D45,'[2]PCs e Impresoras'!$F$76:$F$105,"PBA*")+COUNTIFS('[1]PCs e Impresoras'!$E$85:$E$113,D45,'[1]PCs e Impresoras'!$F$85:$F$113,"PBA*")</f>
        <v>#VALUE!</v>
      </c>
      <c r="J45" s="11" t="e">
        <f>COUNTIFS('[13]PCs e Impresoras'!$E$26:$E$29,D45,'[13]PCs e Impresoras'!$F$26:$F$29,"PVL*")+COUNTIFS('[12]PCs e Impresoras'!$E$49:$E$61,D45,'[12]PCs e Impresoras'!$F$49:$F$61,"PVL*")+COUNTIFS('[11]PCs e Impresoras'!$E$95:$E$125,D45,'[11]PCs e Impresoras'!$F$95:$F$125,"PVL*")+COUNTIFS('[10]PCs e Impresoras'!$E$83:$E$104,D45,'[10]PCs e Impresoras'!$F$83:$F$104,"PVL*")+COUNTIFS('[9]PCs e Impresoras'!$E$61:$E$64,D45,'[9]PCs e Impresoras'!$F$61:$F$64,"PVL*")+COUNTIFS('[8]PCs e Impresoras'!$E$194:$E$258,D45,'[8]PCs e Impresoras'!$F$194:$F$258,"PVL*")+COUNTIFS('[7]PCs e Impresoras'!$E$244:$E$313,D45,'[7]PCs e Impresoras'!$F$244:$F$313,"PVL*")+COUNTIFS('[6]PCs e Impresoras'!$E$91:$E$105,D45,'[6]PCs e Impresoras'!$F$91:$F$105,"PVL*")+COUNTIFS('[5]PCs e Impresoras'!$E$126:$E$190,D45,'[5]PCs e Impresoras'!$F$126:$F$190,"PVL*")+COUNTIFS('[4]PCs e Impresoras'!$E$144:$E$175,D45,'[4]PCs e Impresoras'!$F$144:$F$175,"PVL*")+COUNTIFS('[3]PCs e Impresoras'!$E$194:$E$275,D45,'[3]PCs e Impresoras'!$F$194:$F$275,"PVL*")+COUNTIFS('[2]PCs e Impresoras'!$E$76:$E$105,D45,'[2]PCs e Impresoras'!$F$76:$F$105,"PVL*")+COUNTIFS('[1]PCs e Impresoras'!$E$85:$E$113,D45,'[1]PCs e Impresoras'!$F$85:$F$113,"PVL*")</f>
        <v>#VALUE!</v>
      </c>
      <c r="K45" s="11" t="e">
        <f>COUNTIFS('[13]PCs e Impresoras'!$E$26:$E$29,D45,'[13]PCs e Impresoras'!$F$26:$F$29,"PBQ*")+COUNTIFS('[12]PCs e Impresoras'!$E$49:$E$61,D45,'[12]PCs e Impresoras'!$F$49:$F$61,"PBQ*")+COUNTIFS('[11]PCs e Impresoras'!$E$95:$E$125,D45,'[11]PCs e Impresoras'!$F$95:$F$125,"PBQ*")+COUNTIFS('[10]PCs e Impresoras'!$E$83:$E$104,D45,'[10]PCs e Impresoras'!$F$83:$F$104,"PBQ*")+COUNTIFS('[9]PCs e Impresoras'!$E$61:$E$64,D45,'[9]PCs e Impresoras'!$F$61:$F$64,"PBQ*")+COUNTIFS('[8]PCs e Impresoras'!$E$194:$E$258,D45,'[8]PCs e Impresoras'!$F$194:$F$258,"PBQ*")+COUNTIFS('[7]PCs e Impresoras'!$E$244:$E$313,D45,'[7]PCs e Impresoras'!$F$244:$F$313,"PBQ*")+COUNTIFS('[6]PCs e Impresoras'!$E$91:$E$105,D45,'[6]PCs e Impresoras'!$F$91:$F$105,"PBQ*")+COUNTIFS('[5]PCs e Impresoras'!$E$126:$E$190,D45,'[5]PCs e Impresoras'!$F$126:$F$190,"PBQ*")+COUNTIFS('[4]PCs e Impresoras'!$E$144:$E$175,D45,'[4]PCs e Impresoras'!$F$144:$F$175,"PBQ*")+COUNTIFS('[3]PCs e Impresoras'!$E$194:$E$275,D45,'[3]PCs e Impresoras'!$F$194:$F$275,"PBQ*")+COUNTIFS('[2]PCs e Impresoras'!$E$76:$E$105,D45,'[2]PCs e Impresoras'!$F$76:$F$105,"PBQ*")+COUNTIFS('[1]PCs e Impresoras'!$E$85:$E$113,D45,'[1]PCs e Impresoras'!$F$85:$F$113,"PBQ*")</f>
        <v>#VALUE!</v>
      </c>
      <c r="L45" s="11" t="e">
        <f>COUNTIFS('[13]PCs e Impresoras'!$E$26:$E$29,D45,'[13]PCs e Impresoras'!$F$26:$F$29,"PMB*")+COUNTIFS('[12]PCs e Impresoras'!$E$49:$E$61,D45,'[12]PCs e Impresoras'!$F$49:$F$61,"PMB*")+COUNTIFS('[11]PCs e Impresoras'!$E$95:$E$125,D45,'[11]PCs e Impresoras'!$F$95:$F$125,"PMB*")+COUNTIFS('[10]PCs e Impresoras'!$E$83:$E$104,D45,'[10]PCs e Impresoras'!$F$83:$F$104,"PMB*")+COUNTIFS('[9]PCs e Impresoras'!$E$61:$E$64,D45,'[9]PCs e Impresoras'!$F$61:$F$64,"PMB*")+COUNTIFS('[8]PCs e Impresoras'!$E$194:$E$258,D45,'[8]PCs e Impresoras'!$F$194:$F$258,"PMB*")+COUNTIFS('[7]PCs e Impresoras'!$E$244:$E$313,D45,'[7]PCs e Impresoras'!$F$244:$F$313,"PMB*")+COUNTIFS('[6]PCs e Impresoras'!$E$91:$E$105,D45,'[6]PCs e Impresoras'!$F$91:$F$105,"PMB*")+COUNTIFS('[5]PCs e Impresoras'!$E$126:$E$190,D45,'[5]PCs e Impresoras'!$F$126:$F$190,"PMB*")+COUNTIFS('[4]PCs e Impresoras'!$E$144:$E$175,D45,'[4]PCs e Impresoras'!$F$144:$F$175,"PMB*")+COUNTIFS('[3]PCs e Impresoras'!$E$194:$E$275,D45,'[3]PCs e Impresoras'!$F$194:$F$275,"PMB*")+COUNTIFS('[2]PCs e Impresoras'!$E$76:$E$105,D45,'[2]PCs e Impresoras'!$F$76:$F$105,"PMB*")+COUNTIFS('[1]PCs e Impresoras'!$E$85:$E$113,D45,'[1]PCs e Impresoras'!$F$85:$F$113,"PMB*")</f>
        <v>#VALUE!</v>
      </c>
      <c r="M45" s="11" t="e">
        <f>COUNTIFS('[13]PCs e Impresoras'!$E$26:$E$29,D45,'[13]PCs e Impresoras'!$F$26:$F$29,"PBJ*")+COUNTIFS('[12]PCs e Impresoras'!$E$49:$E$61,D45,'[12]PCs e Impresoras'!$F$49:$F$61,"PBJ*")+COUNTIFS('[11]PCs e Impresoras'!$E$95:$E$125,D45,'[11]PCs e Impresoras'!$F$95:$F$125,"PBJ*")+COUNTIFS('[10]PCs e Impresoras'!$E$83:$E$104,D45,'[10]PCs e Impresoras'!$F$83:$F$104,"PBJ*")+COUNTIFS('[9]PCs e Impresoras'!$E$61:$E$64,D45,'[9]PCs e Impresoras'!$F$61:$F$64,"PBJ*")+COUNTIFS('[8]PCs e Impresoras'!$E$194:$E$258,D45,'[8]PCs e Impresoras'!$F$194:$F$258,"PBJ*")+COUNTIFS('[7]PCs e Impresoras'!$E$244:$E$313,D45,'[7]PCs e Impresoras'!$F$244:$F$313,"PBJ*")+COUNTIFS('[6]PCs e Impresoras'!$E$91:$E$105,D45,'[6]PCs e Impresoras'!$F$91:$F$105,"PBJ*")+COUNTIFS('[5]PCs e Impresoras'!$E$126:$E$190,D45,'[5]PCs e Impresoras'!$F$126:$F$190,"PBJ*")+COUNTIFS('[4]PCs e Impresoras'!$E$144:$E$175,D45,'[4]PCs e Impresoras'!$F$144:$F$175,"PBJ*")+COUNTIFS('[3]PCs e Impresoras'!$E$194:$E$275,D45,'[3]PCs e Impresoras'!$F$194:$F$275,"PBJ*")+COUNTIFS('[2]PCs e Impresoras'!$E$76:$E$105,D45,'[2]PCs e Impresoras'!$F$76:$F$105,"PBJ*")+COUNTIFS('[1]PCs e Impresoras'!$E$85:$E$113,D45,'[1]PCs e Impresoras'!$F$85:$F$113,"PBJ*")</f>
        <v>#VALUE!</v>
      </c>
      <c r="N45" s="11" t="e">
        <f>COUNTIFS('[13]PCs e Impresoras'!$E$26:$E$29,D45,'[13]PCs e Impresoras'!$F$26:$F$29,"PCL*")+COUNTIFS('[12]PCs e Impresoras'!$E$49:$E$61,D45,'[12]PCs e Impresoras'!$F$49:$F$61,"PCL*")+COUNTIFS('[11]PCs e Impresoras'!$E$95:$E$125,D45,'[11]PCs e Impresoras'!$F$95:$F$125,"PCL*")+COUNTIFS('[10]PCs e Impresoras'!$E$83:$E$104,D45,'[10]PCs e Impresoras'!$F$83:$F$104,"PCL*")+COUNTIFS('[9]PCs e Impresoras'!$E$61:$E$64,D45,'[9]PCs e Impresoras'!$F$61:$F$64,"PCL*")+COUNTIFS('[8]PCs e Impresoras'!$E$194:$E$258,D45,'[8]PCs e Impresoras'!$F$194:$F$258,"PCL*")+COUNTIFS('[7]PCs e Impresoras'!$E$244:$E$313,D45,'[7]PCs e Impresoras'!$F$244:$F$313,"PCL*")+COUNTIFS('[6]PCs e Impresoras'!$E$91:$E$105,D45,'[6]PCs e Impresoras'!$F$91:$F$105,"PCL*")+COUNTIFS('[5]PCs e Impresoras'!$E$126:$E$190,D45,'[5]PCs e Impresoras'!$F$126:$F$190,"PCL*")+COUNTIFS('[4]PCs e Impresoras'!$E$144:$E$175,D45,'[4]PCs e Impresoras'!$F$144:$F$175,"PCL*")+COUNTIFS('[3]PCs e Impresoras'!$E$194:$E$275,D45,'[3]PCs e Impresoras'!$F$194:$F$275,"PCL*")+COUNTIFS('[2]PCs e Impresoras'!$E$76:$E$105,D45,'[2]PCs e Impresoras'!$F$76:$F$105,"PCL*")+COUNTIFS('[1]PCs e Impresoras'!$E$85:$E$113,D45,'[1]PCs e Impresoras'!$F$85:$F$113,"PCL*")</f>
        <v>#VALUE!</v>
      </c>
      <c r="O45" s="11" t="e">
        <f>COUNTIFS('[13]PCs e Impresoras'!$E$26:$E$29,D45,'[13]PCs e Impresoras'!$F$26:$F$29,"PQB*")+COUNTIFS('[12]PCs e Impresoras'!$E$49:$E$61,D45,'[12]PCs e Impresoras'!$F$49:$F$61,"PQB*")+COUNTIFS('[11]PCs e Impresoras'!$E$95:$E$125,D45,'[11]PCs e Impresoras'!$F$95:$F$125,"PQB*")+COUNTIFS('[10]PCs e Impresoras'!$E$83:$E$104,D45,'[10]PCs e Impresoras'!$F$83:$F$104,"PQB*")+COUNTIFS('[9]PCs e Impresoras'!$E$61:$E$64,D45,'[9]PCs e Impresoras'!$F$61:$F$64,"PQB*")+COUNTIFS('[8]PCs e Impresoras'!$E$194:$E$258,D45,'[8]PCs e Impresoras'!$F$194:$F$258,"PQB*")+COUNTIFS('[7]PCs e Impresoras'!$E$244:$E$313,D45,'[7]PCs e Impresoras'!$F$244:$F$313,"PQB*")+COUNTIFS('[6]PCs e Impresoras'!$E$91:$E$105,D45,'[6]PCs e Impresoras'!$F$91:$F$105,"PQB*")+COUNTIFS('[5]PCs e Impresoras'!$E$126:$E$190,D45,'[5]PCs e Impresoras'!$F$126:$F$190,"PQB*")+COUNTIFS('[4]PCs e Impresoras'!$E$144:$E$175,D45,'[4]PCs e Impresoras'!$F$144:$F$175,"PQB*")+COUNTIFS('[3]PCs e Impresoras'!$E$194:$E$275,D45,'[3]PCs e Impresoras'!$F$194:$F$275,"PQB*")+COUNTIFS('[2]PCs e Impresoras'!$E$76:$E$105,D45,'[2]PCs e Impresoras'!$F$76:$F$105,"PQB*")+COUNTIFS('[1]PCs e Impresoras'!$E$85:$E$113,D45,'[1]PCs e Impresoras'!$F$85:$F$113,"PQB*")</f>
        <v>#VALUE!</v>
      </c>
      <c r="P45" s="11" t="e">
        <f>COUNTIFS('[13]PCs e Impresoras'!$E$26:$E$29,D45,'[13]PCs e Impresoras'!$F$26:$F$29,"PPO*")+COUNTIFS('[12]PCs e Impresoras'!$E$49:$E$61,D45,'[12]PCs e Impresoras'!$F$49:$F$61,"PPO*")+COUNTIFS('[11]PCs e Impresoras'!$E$95:$E$125,D45,'[11]PCs e Impresoras'!$F$95:$F$125,"PPO*")+COUNTIFS('[10]PCs e Impresoras'!$E$83:$E$104,D45,'[10]PCs e Impresoras'!$F$83:$F$104,"PPO*")+COUNTIFS('[9]PCs e Impresoras'!$E$61:$E$64,D45,'[9]PCs e Impresoras'!$F$61:$F$64,"PPO*")+COUNTIFS('[8]PCs e Impresoras'!$E$194:$E$258,D45,'[8]PCs e Impresoras'!$F$194:$F$258,"PPO*")+COUNTIFS('[7]PCs e Impresoras'!$E$244:$E$313,D45,'[7]PCs e Impresoras'!$F$244:$F$313,"PPO*")+COUNTIFS('[6]PCs e Impresoras'!$E$91:$E$105,D45,'[6]PCs e Impresoras'!$F$91:$F$105,"PPO*")+COUNTIFS('[5]PCs e Impresoras'!$E$126:$E$190,D45,'[5]PCs e Impresoras'!$F$126:$F$190,"PPO*")+COUNTIFS('[4]PCs e Impresoras'!$E$144:$E$175,D45,'[4]PCs e Impresoras'!$F$144:$F$175,"PPO*")+COUNTIFS('[3]PCs e Impresoras'!$E$194:$E$275,D45,'[3]PCs e Impresoras'!$F$194:$F$275,"PPO*")+COUNTIFS('[2]PCs e Impresoras'!$E$76:$E$105,D45,'[2]PCs e Impresoras'!$F$76:$F$105,"PPO*")+COUNTIFS('[1]PCs e Impresoras'!$E$85:$E$113,D45,'[1]PCs e Impresoras'!$F$85:$F$113,"PPO*")</f>
        <v>#VALUE!</v>
      </c>
      <c r="Q45" s="11" t="e">
        <f>COUNTIFS('[13]PCs e Impresoras'!$E$26:$E$29,D45,'[13]PCs e Impresoras'!$F$26:$F$29,"PTJ*")+COUNTIFS('[12]PCs e Impresoras'!$E$49:$E$61,D45,'[12]PCs e Impresoras'!$F$49:$F$61,"PTJ*")+COUNTIFS('[11]PCs e Impresoras'!$E$95:$E$125,D45,'[11]PCs e Impresoras'!$F$95:$F$125,"PTJ*")+COUNTIFS('[10]PCs e Impresoras'!$E$83:$E$104,D45,'[10]PCs e Impresoras'!$F$83:$F$104,"PTJ*")+COUNTIFS('[9]PCs e Impresoras'!$E$61:$E$64,D45,'[9]PCs e Impresoras'!$F$61:$F$64,"PTJ*")+COUNTIFS('[8]PCs e Impresoras'!$E$194:$E$258,D45,'[8]PCs e Impresoras'!$F$194:$F$258,"PTJ*")+COUNTIFS('[7]PCs e Impresoras'!$E$244:$E$313,D45,'[7]PCs e Impresoras'!$F$244:$F$313,"PTJ*")+COUNTIFS('[6]PCs e Impresoras'!$E$91:$E$105,D45,'[6]PCs e Impresoras'!$F$91:$F$105,"PTJ*")+COUNTIFS('[5]PCs e Impresoras'!$E$126:$E$190,D45,'[5]PCs e Impresoras'!$F$126:$F$190,"PTJ*")+COUNTIFS('[4]PCs e Impresoras'!$E$144:$E$175,D45,'[4]PCs e Impresoras'!$F$144:$F$175,"PTJ*")+COUNTIFS('[3]PCs e Impresoras'!$E$194:$E$275,D45,'[3]PCs e Impresoras'!$F$194:$F$275,"PTJ*")+COUNTIFS('[2]PCs e Impresoras'!$E$76:$E$105,D45,'[2]PCs e Impresoras'!$F$76:$F$105,"PTJ*")+COUNTIFS('[1]PCs e Impresoras'!$E$85:$E$113,D45,'[1]PCs e Impresoras'!$F$85:$F$113,"PTJ*")</f>
        <v>#VALUE!</v>
      </c>
      <c r="R45" s="11" t="e">
        <f>COUNTIFS('[13]PCs e Impresoras'!$E$26:$E$29,D45,'[13]PCs e Impresoras'!$F$26:$F$29,"PBO*")+COUNTIFS('[12]PCs e Impresoras'!$E$49:$E$61,D45,'[12]PCs e Impresoras'!$F$49:$F$61,"PBO*")+COUNTIFS('[11]PCs e Impresoras'!$E$95:$E$125,D45,'[11]PCs e Impresoras'!$F$95:$F$125,"PBO*")+COUNTIFS('[10]PCs e Impresoras'!$E$83:$E$104,D45,'[10]PCs e Impresoras'!$F$83:$F$104,"PBO*")+COUNTIFS('[9]PCs e Impresoras'!$E$61:$E$64,D45,'[9]PCs e Impresoras'!$F$61:$F$64,"PBO*")+COUNTIFS('[8]PCs e Impresoras'!$E$194:$E$258,D45,'[8]PCs e Impresoras'!$F$194:$F$258,"PBO*")+COUNTIFS('[7]PCs e Impresoras'!$E$244:$E$313,D45,'[7]PCs e Impresoras'!$F$244:$F$313,"PBO*")+COUNTIFS('[6]PCs e Impresoras'!$E$91:$E$105,D45,'[6]PCs e Impresoras'!$F$91:$F$105,"PBO*")+COUNTIFS('[5]PCs e Impresoras'!$E$126:$E$190,D45,'[5]PCs e Impresoras'!$F$126:$F$190,"PBO*")+COUNTIFS('[4]PCs e Impresoras'!$E$144:$E$175,D45,'[4]PCs e Impresoras'!$F$144:$F$175,"PBO*")+COUNTIFS('[3]PCs e Impresoras'!$E$194:$E$275,D45,'[3]PCs e Impresoras'!$F$194:$F$275,"PBO*")+COUNTIFS('[2]PCs e Impresoras'!$E$76:$E$105,D45,'[2]PCs e Impresoras'!$F$76:$F$105,"PBO*")+COUNTIFS('[1]PCs e Impresoras'!$E$85:$E$113,D45,'[1]PCs e Impresoras'!$F$85:$F$113,"PBO*")</f>
        <v>#VALUE!</v>
      </c>
      <c r="S45" s="11" t="e">
        <f>COUNTIFS('[13]PCs e Impresoras'!$E$26:$E$29,D45,'[13]PCs e Impresoras'!$F$26:$F$29,"PSC*")+COUNTIFS('[12]PCs e Impresoras'!$E$49:$E$61,D45,'[12]PCs e Impresoras'!$F$49:$F$61,"PSC*")+COUNTIFS('[11]PCs e Impresoras'!$E$95:$E$125,D45,'[11]PCs e Impresoras'!$F$95:$F$125,"PSC*")+COUNTIFS('[10]PCs e Impresoras'!$E$83:$E$104,D45,'[10]PCs e Impresoras'!$F$83:$F$104,"PSC*")+COUNTIFS('[9]PCs e Impresoras'!$E$61:$E$64,D45,'[9]PCs e Impresoras'!$F$61:$F$64,"PSC*")+COUNTIFS('[8]PCs e Impresoras'!$E$194:$E$258,D45,'[8]PCs e Impresoras'!$F$194:$F$258,"PSC*")+COUNTIFS('[7]PCs e Impresoras'!$E$244:$E$313,D45,'[7]PCs e Impresoras'!$F$244:$F$313,"PSC*")+COUNTIFS('[6]PCs e Impresoras'!$E$91:$E$105,D45,'[6]PCs e Impresoras'!$F$91:$F$105,"PSC*")+COUNTIFS('[5]PCs e Impresoras'!$E$126:$E$190,D45,'[5]PCs e Impresoras'!$F$126:$F$190,"PSC*")+COUNTIFS('[4]PCs e Impresoras'!$E$144:$E$175,D45,'[4]PCs e Impresoras'!$F$144:$F$175,"PSC*")+COUNTIFS('[3]PCs e Impresoras'!$E$194:$E$275,D45,'[3]PCs e Impresoras'!$F$194:$F$275,"PSC*")+COUNTIFS('[2]PCs e Impresoras'!$E$76:$E$105,D45,'[2]PCs e Impresoras'!$F$76:$F$105,"PSC*")+COUNTIFS('[1]PCs e Impresoras'!$E$85:$E$113,D45,'[1]PCs e Impresoras'!$F$85:$F$113,"PSC*")</f>
        <v>#VALUE!</v>
      </c>
      <c r="T45" s="21" t="e">
        <f t="shared" si="4"/>
        <v>#VALUE!</v>
      </c>
      <c r="U45" s="32" t="e">
        <f t="shared" si="1"/>
        <v>#VALUE!</v>
      </c>
    </row>
    <row r="46" spans="1:21" ht="15.75" x14ac:dyDescent="0.25">
      <c r="A46" s="95"/>
      <c r="B46" s="71" t="s">
        <v>52</v>
      </c>
      <c r="C46" s="71" t="s">
        <v>49</v>
      </c>
      <c r="D46" s="71" t="s">
        <v>60</v>
      </c>
      <c r="E46" s="11" t="e">
        <f>COUNTIFS('[13]PCs e Impresoras'!$E$26:$E$29,D46,'[13]PCs e Impresoras'!$F$26:$F$29,"PCG*")+COUNTIFS('[12]PCs e Impresoras'!$E$49:$E$61,D46,'[12]PCs e Impresoras'!$F$49:$F$61,"PCG*")+COUNTIFS('[11]PCs e Impresoras'!$E$95:$E$125,D46,'[11]PCs e Impresoras'!$F$95:$F$125,"PCG*")+COUNTIFS('[10]PCs e Impresoras'!$E$83:$E$104,D46,'[10]PCs e Impresoras'!$F$83:$F$104,"PCG*")+COUNTIFS('[9]PCs e Impresoras'!$E$61:$E$64,D46,'[9]PCs e Impresoras'!$F$61:$F$64,"PCG*")+COUNTIFS('[8]PCs e Impresoras'!$E$194:$E$258,D46,'[8]PCs e Impresoras'!$F$194:$F$258,"PCG*")+COUNTIFS('[7]PCs e Impresoras'!$E$244:$E$313,D46,'[7]PCs e Impresoras'!$F$244:$F$313,"PCG*")+COUNTIFS('[6]PCs e Impresoras'!$E$91:$E$105,D46,'[6]PCs e Impresoras'!$F$91:$F$105,"PCG*")+COUNTIFS('[5]PCs e Impresoras'!$E$126:$E$190,D46,'[5]PCs e Impresoras'!$F$126:$F$190,"PCG*")+COUNTIFS('[4]PCs e Impresoras'!$E$144:$E$175,D46,'[4]PCs e Impresoras'!$F$144:$F$175,"PCG*")+COUNTIFS('[3]PCs e Impresoras'!$E$194:$E$275,D46,'[3]PCs e Impresoras'!$F$194:$F$275,"PCG*")+COUNTIFS('[2]PCs e Impresoras'!$E$76:$E$105,D46,'[2]PCs e Impresoras'!$F$76:$F$105,"PCG*")+COUNTIFS('[1]PCs e Impresoras'!$E$85:$E$113,D46,'[1]PCs e Impresoras'!$F$85:$F$113,"PCG*")</f>
        <v>#VALUE!</v>
      </c>
      <c r="F46" s="11" t="e">
        <f>COUNTIFS('[13]PCs e Impresoras'!$E$26:$E$29,D46,'[13]PCs e Impresoras'!$F$26:$F$29,"PCS*")+COUNTIFS('[12]PCs e Impresoras'!$E$49:$E$61,D46,'[12]PCs e Impresoras'!$F$49:$F$61,"PCS*")+COUNTIFS('[11]PCs e Impresoras'!$E$95:$E$125,D46,'[11]PCs e Impresoras'!$F$95:$F$125,"PCS*")+COUNTIFS('[10]PCs e Impresoras'!$E$83:$E$104,D46,'[10]PCs e Impresoras'!$F$83:$F$104,"PCS*")+COUNTIFS('[9]PCs e Impresoras'!$E$61:$E$64,D46,'[9]PCs e Impresoras'!$F$61:$F$64,"PCS*")+COUNTIFS('[8]PCs e Impresoras'!$E$194:$E$258,D46,'[8]PCs e Impresoras'!$F$194:$F$258,"PCS*")+COUNTIFS('[7]PCs e Impresoras'!$E$244:$E$313,D46,'[7]PCs e Impresoras'!$F$244:$F$313,"PCS*")+COUNTIFS('[6]PCs e Impresoras'!$E$91:$E$105,D46,'[6]PCs e Impresoras'!$F$91:$F$105,"PCS*")+COUNTIFS('[5]PCs e Impresoras'!$E$126:$E$190,D46,'[5]PCs e Impresoras'!$F$126:$F$190,"PCS*")+COUNTIFS('[4]PCs e Impresoras'!$E$144:$E$175,D46,'[4]PCs e Impresoras'!$F$144:$F$175,"PCS*")+COUNTIFS('[3]PCs e Impresoras'!$E$194:$E$275,D46,'[3]PCs e Impresoras'!$F$194:$F$275,"PCS*")+COUNTIFS('[2]PCs e Impresoras'!$E$76:$E$105,D46,'[2]PCs e Impresoras'!$F$76:$F$105,"PCS*")+COUNTIFS('[1]PCs e Impresoras'!$E$85:$E$113,D46,'[1]PCs e Impresoras'!$F$85:$F$113,"PCS*")</f>
        <v>#VALUE!</v>
      </c>
      <c r="G46" s="11" t="e">
        <f>COUNTIFS('[13]PCs e Impresoras'!$E$26:$E$29,D46,'[13]PCs e Impresoras'!$F$26:$F$29,"PMT*")+COUNTIFS('[12]PCs e Impresoras'!$E$49:$E$61,D46,'[12]PCs e Impresoras'!$F$49:$F$61,"PMT*")+COUNTIFS('[11]PCs e Impresoras'!$E$95:$E$125,D46,'[11]PCs e Impresoras'!$F$95:$F$125,"PMT*")+COUNTIFS('[10]PCs e Impresoras'!$E$83:$E$104,D46,'[10]PCs e Impresoras'!$F$83:$F$104,"PMT*")+COUNTIFS('[9]PCs e Impresoras'!$E$61:$E$64,D46,'[9]PCs e Impresoras'!$F$61:$F$64,"PMT*")+COUNTIFS('[8]PCs e Impresoras'!$E$194:$E$258,D46,'[8]PCs e Impresoras'!$F$194:$F$258,"PMT*")+COUNTIFS('[7]PCs e Impresoras'!$E$244:$E$313,D46,'[7]PCs e Impresoras'!$F$244:$F$313,"PMT*")+COUNTIFS('[6]PCs e Impresoras'!$E$91:$E$105,D46,'[6]PCs e Impresoras'!$F$91:$F$105,"PMT*")+COUNTIFS('[5]PCs e Impresoras'!$E$126:$E$190,D46,'[5]PCs e Impresoras'!$F$126:$F$190,"PMT*")+COUNTIFS('[4]PCs e Impresoras'!$E$144:$E$175,D46,'[4]PCs e Impresoras'!$F$144:$F$175,"PMT*")+COUNTIFS('[3]PCs e Impresoras'!$E$194:$E$275,D46,'[3]PCs e Impresoras'!$F$194:$F$275,"PMT*")+COUNTIFS('[2]PCs e Impresoras'!$E$76:$E$105,D46,'[2]PCs e Impresoras'!$F$76:$F$105,"PMT*")+COUNTIFS('[1]PCs e Impresoras'!$E$85:$E$113,D46,'[1]PCs e Impresoras'!$F$85:$F$113,"PMT*")</f>
        <v>#VALUE!</v>
      </c>
      <c r="H46" s="11" t="e">
        <f>COUNTIFS('[13]PCs e Impresoras'!$E$26:$E$29,D46,'[13]PCs e Impresoras'!$F$26:$F$29,"PCB*")+COUNTIFS('[12]PCs e Impresoras'!$E$49:$E$61,D46,'[12]PCs e Impresoras'!$F$49:$F$61,"PCB*")+COUNTIFS('[11]PCs e Impresoras'!$E$95:$E$125,D46,'[11]PCs e Impresoras'!$F$95:$F$125,"PCB*")+COUNTIFS('[10]PCs e Impresoras'!$E$83:$E$104,D46,'[10]PCs e Impresoras'!$F$83:$F$104,"PCB*")+COUNTIFS('[9]PCs e Impresoras'!$E$61:$E$64,D46,'[9]PCs e Impresoras'!$F$61:$F$64,"PCB*")+COUNTIFS('[8]PCs e Impresoras'!$E$194:$E$258,D46,'[8]PCs e Impresoras'!$F$194:$F$258,"PCB*")+COUNTIFS('[7]PCs e Impresoras'!$E$244:$E$313,D46,'[7]PCs e Impresoras'!$F$244:$F$313,"PCB*")+COUNTIFS('[6]PCs e Impresoras'!$E$91:$E$105,D46,'[6]PCs e Impresoras'!$F$91:$F$105,"PCB*")+COUNTIFS('[5]PCs e Impresoras'!$E$126:$E$190,D46,'[5]PCs e Impresoras'!$F$126:$F$190,"PCB*")+COUNTIFS('[4]PCs e Impresoras'!$E$144:$E$175,D46,'[4]PCs e Impresoras'!$F$144:$F$175,"PCB*")+COUNTIFS('[3]PCs e Impresoras'!$E$194:$E$275,D46,'[3]PCs e Impresoras'!$F$194:$F$275,"PCB*")+COUNTIFS('[2]PCs e Impresoras'!$E$76:$E$105,D46,'[2]PCs e Impresoras'!$F$76:$F$105,"PCB*")+COUNTIFS('[1]PCs e Impresoras'!$E$85:$E$113,D46,'[1]PCs e Impresoras'!$F$85:$F$113,"PCB*")</f>
        <v>#VALUE!</v>
      </c>
      <c r="I46" s="11" t="e">
        <f>COUNTIFS('[13]PCs e Impresoras'!$E$26:$E$29,D46,'[13]PCs e Impresoras'!$F$26:$F$29,"PBA*")+COUNTIFS('[12]PCs e Impresoras'!$E$49:$E$61,D46,'[12]PCs e Impresoras'!$F$49:$F$61,"PBA*")+COUNTIFS('[11]PCs e Impresoras'!$E$95:$E$125,D46,'[11]PCs e Impresoras'!$F$95:$F$125,"PBA*")+COUNTIFS('[10]PCs e Impresoras'!$E$83:$E$104,D46,'[10]PCs e Impresoras'!$F$83:$F$104,"PBA*")+COUNTIFS('[9]PCs e Impresoras'!$E$61:$E$64,D46,'[9]PCs e Impresoras'!$F$61:$F$64,"PBA*")+COUNTIFS('[8]PCs e Impresoras'!$E$194:$E$258,D46,'[8]PCs e Impresoras'!$F$194:$F$258,"PBA*")+COUNTIFS('[7]PCs e Impresoras'!$E$244:$E$313,D46,'[7]PCs e Impresoras'!$F$244:$F$313,"PBA*")+COUNTIFS('[6]PCs e Impresoras'!$E$91:$E$105,D46,'[6]PCs e Impresoras'!$F$91:$F$105,"PBA*")+COUNTIFS('[5]PCs e Impresoras'!$E$126:$E$190,D46,'[5]PCs e Impresoras'!$F$126:$F$190,"PBA*")+COUNTIFS('[4]PCs e Impresoras'!$E$144:$E$175,D46,'[4]PCs e Impresoras'!$F$144:$F$175,"PBA*")+COUNTIFS('[3]PCs e Impresoras'!$E$194:$E$275,D46,'[3]PCs e Impresoras'!$F$194:$F$275,"PBA*")+COUNTIFS('[2]PCs e Impresoras'!$E$76:$E$105,D46,'[2]PCs e Impresoras'!$F$76:$F$105,"PBA*")+COUNTIFS('[1]PCs e Impresoras'!$E$85:$E$113,D46,'[1]PCs e Impresoras'!$F$85:$F$113,"PBA*")</f>
        <v>#VALUE!</v>
      </c>
      <c r="J46" s="11" t="e">
        <f>COUNTIFS('[13]PCs e Impresoras'!$E$26:$E$29,D46,'[13]PCs e Impresoras'!$F$26:$F$29,"PVL*")+COUNTIFS('[12]PCs e Impresoras'!$E$49:$E$61,D46,'[12]PCs e Impresoras'!$F$49:$F$61,"PVL*")+COUNTIFS('[11]PCs e Impresoras'!$E$95:$E$125,D46,'[11]PCs e Impresoras'!$F$95:$F$125,"PVL*")+COUNTIFS('[10]PCs e Impresoras'!$E$83:$E$104,D46,'[10]PCs e Impresoras'!$F$83:$F$104,"PVL*")+COUNTIFS('[9]PCs e Impresoras'!$E$61:$E$64,D46,'[9]PCs e Impresoras'!$F$61:$F$64,"PVL*")+COUNTIFS('[8]PCs e Impresoras'!$E$194:$E$258,D46,'[8]PCs e Impresoras'!$F$194:$F$258,"PVL*")+COUNTIFS('[7]PCs e Impresoras'!$E$244:$E$313,D46,'[7]PCs e Impresoras'!$F$244:$F$313,"PVL*")+COUNTIFS('[6]PCs e Impresoras'!$E$91:$E$105,D46,'[6]PCs e Impresoras'!$F$91:$F$105,"PVL*")+COUNTIFS('[5]PCs e Impresoras'!$E$126:$E$190,D46,'[5]PCs e Impresoras'!$F$126:$F$190,"PVL*")+COUNTIFS('[4]PCs e Impresoras'!$E$144:$E$175,D46,'[4]PCs e Impresoras'!$F$144:$F$175,"PVL*")+COUNTIFS('[3]PCs e Impresoras'!$E$194:$E$275,D46,'[3]PCs e Impresoras'!$F$194:$F$275,"PVL*")+COUNTIFS('[2]PCs e Impresoras'!$E$76:$E$105,D46,'[2]PCs e Impresoras'!$F$76:$F$105,"PVL*")+COUNTIFS('[1]PCs e Impresoras'!$E$85:$E$113,D46,'[1]PCs e Impresoras'!$F$85:$F$113,"PVL*")</f>
        <v>#VALUE!</v>
      </c>
      <c r="K46" s="11" t="e">
        <f>COUNTIFS('[13]PCs e Impresoras'!$E$26:$E$29,D46,'[13]PCs e Impresoras'!$F$26:$F$29,"PBQ*")+COUNTIFS('[12]PCs e Impresoras'!$E$49:$E$61,D46,'[12]PCs e Impresoras'!$F$49:$F$61,"PBQ*")+COUNTIFS('[11]PCs e Impresoras'!$E$95:$E$125,D46,'[11]PCs e Impresoras'!$F$95:$F$125,"PBQ*")+COUNTIFS('[10]PCs e Impresoras'!$E$83:$E$104,D46,'[10]PCs e Impresoras'!$F$83:$F$104,"PBQ*")+COUNTIFS('[9]PCs e Impresoras'!$E$61:$E$64,D46,'[9]PCs e Impresoras'!$F$61:$F$64,"PBQ*")+COUNTIFS('[8]PCs e Impresoras'!$E$194:$E$258,D46,'[8]PCs e Impresoras'!$F$194:$F$258,"PBQ*")+COUNTIFS('[7]PCs e Impresoras'!$E$244:$E$313,D46,'[7]PCs e Impresoras'!$F$244:$F$313,"PBQ*")+COUNTIFS('[6]PCs e Impresoras'!$E$91:$E$105,D46,'[6]PCs e Impresoras'!$F$91:$F$105,"PBQ*")+COUNTIFS('[5]PCs e Impresoras'!$E$126:$E$190,D46,'[5]PCs e Impresoras'!$F$126:$F$190,"PBQ*")+COUNTIFS('[4]PCs e Impresoras'!$E$144:$E$175,D46,'[4]PCs e Impresoras'!$F$144:$F$175,"PBQ*")+COUNTIFS('[3]PCs e Impresoras'!$E$194:$E$275,D46,'[3]PCs e Impresoras'!$F$194:$F$275,"PBQ*")+COUNTIFS('[2]PCs e Impresoras'!$E$76:$E$105,D46,'[2]PCs e Impresoras'!$F$76:$F$105,"PBQ*")+COUNTIFS('[1]PCs e Impresoras'!$E$85:$E$113,D46,'[1]PCs e Impresoras'!$F$85:$F$113,"PBQ*")</f>
        <v>#VALUE!</v>
      </c>
      <c r="L46" s="11" t="e">
        <f>COUNTIFS('[13]PCs e Impresoras'!$E$26:$E$29,D46,'[13]PCs e Impresoras'!$F$26:$F$29,"PMB*")+COUNTIFS('[12]PCs e Impresoras'!$E$49:$E$61,D46,'[12]PCs e Impresoras'!$F$49:$F$61,"PMB*")+COUNTIFS('[11]PCs e Impresoras'!$E$95:$E$125,D46,'[11]PCs e Impresoras'!$F$95:$F$125,"PMB*")+COUNTIFS('[10]PCs e Impresoras'!$E$83:$E$104,D46,'[10]PCs e Impresoras'!$F$83:$F$104,"PMB*")+COUNTIFS('[9]PCs e Impresoras'!$E$61:$E$64,D46,'[9]PCs e Impresoras'!$F$61:$F$64,"PMB*")+COUNTIFS('[8]PCs e Impresoras'!$E$194:$E$258,D46,'[8]PCs e Impresoras'!$F$194:$F$258,"PMB*")+COUNTIFS('[7]PCs e Impresoras'!$E$244:$E$313,D46,'[7]PCs e Impresoras'!$F$244:$F$313,"PMB*")+COUNTIFS('[6]PCs e Impresoras'!$E$91:$E$105,D46,'[6]PCs e Impresoras'!$F$91:$F$105,"PMB*")+COUNTIFS('[5]PCs e Impresoras'!$E$126:$E$190,D46,'[5]PCs e Impresoras'!$F$126:$F$190,"PMB*")+COUNTIFS('[4]PCs e Impresoras'!$E$144:$E$175,D46,'[4]PCs e Impresoras'!$F$144:$F$175,"PMB*")+COUNTIFS('[3]PCs e Impresoras'!$E$194:$E$275,D46,'[3]PCs e Impresoras'!$F$194:$F$275,"PMB*")+COUNTIFS('[2]PCs e Impresoras'!$E$76:$E$105,D46,'[2]PCs e Impresoras'!$F$76:$F$105,"PMB*")+COUNTIFS('[1]PCs e Impresoras'!$E$85:$E$113,D46,'[1]PCs e Impresoras'!$F$85:$F$113,"PMB*")</f>
        <v>#VALUE!</v>
      </c>
      <c r="M46" s="11" t="e">
        <f>COUNTIFS('[13]PCs e Impresoras'!$E$26:$E$29,D46,'[13]PCs e Impresoras'!$F$26:$F$29,"PBJ*")+COUNTIFS('[12]PCs e Impresoras'!$E$49:$E$61,D46,'[12]PCs e Impresoras'!$F$49:$F$61,"PBJ*")+COUNTIFS('[11]PCs e Impresoras'!$E$95:$E$125,D46,'[11]PCs e Impresoras'!$F$95:$F$125,"PBJ*")+COUNTIFS('[10]PCs e Impresoras'!$E$83:$E$104,D46,'[10]PCs e Impresoras'!$F$83:$F$104,"PBJ*")+COUNTIFS('[9]PCs e Impresoras'!$E$61:$E$64,D46,'[9]PCs e Impresoras'!$F$61:$F$64,"PBJ*")+COUNTIFS('[8]PCs e Impresoras'!$E$194:$E$258,D46,'[8]PCs e Impresoras'!$F$194:$F$258,"PBJ*")+COUNTIFS('[7]PCs e Impresoras'!$E$244:$E$313,D46,'[7]PCs e Impresoras'!$F$244:$F$313,"PBJ*")+COUNTIFS('[6]PCs e Impresoras'!$E$91:$E$105,D46,'[6]PCs e Impresoras'!$F$91:$F$105,"PBJ*")+COUNTIFS('[5]PCs e Impresoras'!$E$126:$E$190,D46,'[5]PCs e Impresoras'!$F$126:$F$190,"PBJ*")+COUNTIFS('[4]PCs e Impresoras'!$E$144:$E$175,D46,'[4]PCs e Impresoras'!$F$144:$F$175,"PBJ*")+COUNTIFS('[3]PCs e Impresoras'!$E$194:$E$275,D46,'[3]PCs e Impresoras'!$F$194:$F$275,"PBJ*")+COUNTIFS('[2]PCs e Impresoras'!$E$76:$E$105,D46,'[2]PCs e Impresoras'!$F$76:$F$105,"PBJ*")+COUNTIFS('[1]PCs e Impresoras'!$E$85:$E$113,D46,'[1]PCs e Impresoras'!$F$85:$F$113,"PBJ*")</f>
        <v>#VALUE!</v>
      </c>
      <c r="N46" s="11" t="e">
        <f>COUNTIFS('[13]PCs e Impresoras'!$E$26:$E$29,D46,'[13]PCs e Impresoras'!$F$26:$F$29,"PCL*")+COUNTIFS('[12]PCs e Impresoras'!$E$49:$E$61,D46,'[12]PCs e Impresoras'!$F$49:$F$61,"PCL*")+COUNTIFS('[11]PCs e Impresoras'!$E$95:$E$125,D46,'[11]PCs e Impresoras'!$F$95:$F$125,"PCL*")+COUNTIFS('[10]PCs e Impresoras'!$E$83:$E$104,D46,'[10]PCs e Impresoras'!$F$83:$F$104,"PCL*")+COUNTIFS('[9]PCs e Impresoras'!$E$61:$E$64,D46,'[9]PCs e Impresoras'!$F$61:$F$64,"PCL*")+COUNTIFS('[8]PCs e Impresoras'!$E$194:$E$258,D46,'[8]PCs e Impresoras'!$F$194:$F$258,"PCL*")+COUNTIFS('[7]PCs e Impresoras'!$E$244:$E$313,D46,'[7]PCs e Impresoras'!$F$244:$F$313,"PCL*")+COUNTIFS('[6]PCs e Impresoras'!$E$91:$E$105,D46,'[6]PCs e Impresoras'!$F$91:$F$105,"PCL*")+COUNTIFS('[5]PCs e Impresoras'!$E$126:$E$190,D46,'[5]PCs e Impresoras'!$F$126:$F$190,"PCL*")+COUNTIFS('[4]PCs e Impresoras'!$E$144:$E$175,D46,'[4]PCs e Impresoras'!$F$144:$F$175,"PCL*")+COUNTIFS('[3]PCs e Impresoras'!$E$194:$E$275,D46,'[3]PCs e Impresoras'!$F$194:$F$275,"PCL*")+COUNTIFS('[2]PCs e Impresoras'!$E$76:$E$105,D46,'[2]PCs e Impresoras'!$F$76:$F$105,"PCL*")+COUNTIFS('[1]PCs e Impresoras'!$E$85:$E$113,D46,'[1]PCs e Impresoras'!$F$85:$F$113,"PCL*")</f>
        <v>#VALUE!</v>
      </c>
      <c r="O46" s="11" t="e">
        <f>COUNTIFS('[13]PCs e Impresoras'!$E$26:$E$29,D46,'[13]PCs e Impresoras'!$F$26:$F$29,"PQB*")+COUNTIFS('[12]PCs e Impresoras'!$E$49:$E$61,D46,'[12]PCs e Impresoras'!$F$49:$F$61,"PQB*")+COUNTIFS('[11]PCs e Impresoras'!$E$95:$E$125,D46,'[11]PCs e Impresoras'!$F$95:$F$125,"PQB*")+COUNTIFS('[10]PCs e Impresoras'!$E$83:$E$104,D46,'[10]PCs e Impresoras'!$F$83:$F$104,"PQB*")+COUNTIFS('[9]PCs e Impresoras'!$E$61:$E$64,D46,'[9]PCs e Impresoras'!$F$61:$F$64,"PQB*")+COUNTIFS('[8]PCs e Impresoras'!$E$194:$E$258,D46,'[8]PCs e Impresoras'!$F$194:$F$258,"PQB*")+COUNTIFS('[7]PCs e Impresoras'!$E$244:$E$313,D46,'[7]PCs e Impresoras'!$F$244:$F$313,"PQB*")+COUNTIFS('[6]PCs e Impresoras'!$E$91:$E$105,D46,'[6]PCs e Impresoras'!$F$91:$F$105,"PQB*")+COUNTIFS('[5]PCs e Impresoras'!$E$126:$E$190,D46,'[5]PCs e Impresoras'!$F$126:$F$190,"PQB*")+COUNTIFS('[4]PCs e Impresoras'!$E$144:$E$175,D46,'[4]PCs e Impresoras'!$F$144:$F$175,"PQB*")+COUNTIFS('[3]PCs e Impresoras'!$E$194:$E$275,D46,'[3]PCs e Impresoras'!$F$194:$F$275,"PQB*")+COUNTIFS('[2]PCs e Impresoras'!$E$76:$E$105,D46,'[2]PCs e Impresoras'!$F$76:$F$105,"PQB*")+COUNTIFS('[1]PCs e Impresoras'!$E$85:$E$113,D46,'[1]PCs e Impresoras'!$F$85:$F$113,"PQB*")</f>
        <v>#VALUE!</v>
      </c>
      <c r="P46" s="11" t="e">
        <f>COUNTIFS('[13]PCs e Impresoras'!$E$26:$E$29,D46,'[13]PCs e Impresoras'!$F$26:$F$29,"PPO*")+COUNTIFS('[12]PCs e Impresoras'!$E$49:$E$61,D46,'[12]PCs e Impresoras'!$F$49:$F$61,"PPO*")+COUNTIFS('[11]PCs e Impresoras'!$E$95:$E$125,D46,'[11]PCs e Impresoras'!$F$95:$F$125,"PPO*")+COUNTIFS('[10]PCs e Impresoras'!$E$83:$E$104,D46,'[10]PCs e Impresoras'!$F$83:$F$104,"PPO*")+COUNTIFS('[9]PCs e Impresoras'!$E$61:$E$64,D46,'[9]PCs e Impresoras'!$F$61:$F$64,"PPO*")+COUNTIFS('[8]PCs e Impresoras'!$E$194:$E$258,D46,'[8]PCs e Impresoras'!$F$194:$F$258,"PPO*")+COUNTIFS('[7]PCs e Impresoras'!$E$244:$E$313,D46,'[7]PCs e Impresoras'!$F$244:$F$313,"PPO*")+COUNTIFS('[6]PCs e Impresoras'!$E$91:$E$105,D46,'[6]PCs e Impresoras'!$F$91:$F$105,"PPO*")+COUNTIFS('[5]PCs e Impresoras'!$E$126:$E$190,D46,'[5]PCs e Impresoras'!$F$126:$F$190,"PPO*")+COUNTIFS('[4]PCs e Impresoras'!$E$144:$E$175,D46,'[4]PCs e Impresoras'!$F$144:$F$175,"PPO*")+COUNTIFS('[3]PCs e Impresoras'!$E$194:$E$275,D46,'[3]PCs e Impresoras'!$F$194:$F$275,"PPO*")+COUNTIFS('[2]PCs e Impresoras'!$E$76:$E$105,D46,'[2]PCs e Impresoras'!$F$76:$F$105,"PPO*")+COUNTIFS('[1]PCs e Impresoras'!$E$85:$E$113,D46,'[1]PCs e Impresoras'!$F$85:$F$113,"PPO*")</f>
        <v>#VALUE!</v>
      </c>
      <c r="Q46" s="11" t="e">
        <f>COUNTIFS('[13]PCs e Impresoras'!$E$26:$E$29,D46,'[13]PCs e Impresoras'!$F$26:$F$29,"PTJ*")+COUNTIFS('[12]PCs e Impresoras'!$E$49:$E$61,D46,'[12]PCs e Impresoras'!$F$49:$F$61,"PTJ*")+COUNTIFS('[11]PCs e Impresoras'!$E$95:$E$125,D46,'[11]PCs e Impresoras'!$F$95:$F$125,"PTJ*")+COUNTIFS('[10]PCs e Impresoras'!$E$83:$E$104,D46,'[10]PCs e Impresoras'!$F$83:$F$104,"PTJ*")+COUNTIFS('[9]PCs e Impresoras'!$E$61:$E$64,D46,'[9]PCs e Impresoras'!$F$61:$F$64,"PTJ*")+COUNTIFS('[8]PCs e Impresoras'!$E$194:$E$258,D46,'[8]PCs e Impresoras'!$F$194:$F$258,"PTJ*")+COUNTIFS('[7]PCs e Impresoras'!$E$244:$E$313,D46,'[7]PCs e Impresoras'!$F$244:$F$313,"PTJ*")+COUNTIFS('[6]PCs e Impresoras'!$E$91:$E$105,D46,'[6]PCs e Impresoras'!$F$91:$F$105,"PTJ*")+COUNTIFS('[5]PCs e Impresoras'!$E$126:$E$190,D46,'[5]PCs e Impresoras'!$F$126:$F$190,"PTJ*")+COUNTIFS('[4]PCs e Impresoras'!$E$144:$E$175,D46,'[4]PCs e Impresoras'!$F$144:$F$175,"PTJ*")+COUNTIFS('[3]PCs e Impresoras'!$E$194:$E$275,D46,'[3]PCs e Impresoras'!$F$194:$F$275,"PTJ*")+COUNTIFS('[2]PCs e Impresoras'!$E$76:$E$105,D46,'[2]PCs e Impresoras'!$F$76:$F$105,"PTJ*")+COUNTIFS('[1]PCs e Impresoras'!$E$85:$E$113,D46,'[1]PCs e Impresoras'!$F$85:$F$113,"PTJ*")</f>
        <v>#VALUE!</v>
      </c>
      <c r="R46" s="11" t="e">
        <f>COUNTIFS('[13]PCs e Impresoras'!$E$26:$E$29,D46,'[13]PCs e Impresoras'!$F$26:$F$29,"PBO*")+COUNTIFS('[12]PCs e Impresoras'!$E$49:$E$61,D46,'[12]PCs e Impresoras'!$F$49:$F$61,"PBO*")+COUNTIFS('[11]PCs e Impresoras'!$E$95:$E$125,D46,'[11]PCs e Impresoras'!$F$95:$F$125,"PBO*")+COUNTIFS('[10]PCs e Impresoras'!$E$83:$E$104,D46,'[10]PCs e Impresoras'!$F$83:$F$104,"PBO*")+COUNTIFS('[9]PCs e Impresoras'!$E$61:$E$64,D46,'[9]PCs e Impresoras'!$F$61:$F$64,"PBO*")+COUNTIFS('[8]PCs e Impresoras'!$E$194:$E$258,D46,'[8]PCs e Impresoras'!$F$194:$F$258,"PBO*")+COUNTIFS('[7]PCs e Impresoras'!$E$244:$E$313,D46,'[7]PCs e Impresoras'!$F$244:$F$313,"PBO*")+COUNTIFS('[6]PCs e Impresoras'!$E$91:$E$105,D46,'[6]PCs e Impresoras'!$F$91:$F$105,"PBO*")+COUNTIFS('[5]PCs e Impresoras'!$E$126:$E$190,D46,'[5]PCs e Impresoras'!$F$126:$F$190,"PBO*")+COUNTIFS('[4]PCs e Impresoras'!$E$144:$E$175,D46,'[4]PCs e Impresoras'!$F$144:$F$175,"PBO*")+COUNTIFS('[3]PCs e Impresoras'!$E$194:$E$275,D46,'[3]PCs e Impresoras'!$F$194:$F$275,"PBO*")+COUNTIFS('[2]PCs e Impresoras'!$E$76:$E$105,D46,'[2]PCs e Impresoras'!$F$76:$F$105,"PBO*")+COUNTIFS('[1]PCs e Impresoras'!$E$85:$E$113,D46,'[1]PCs e Impresoras'!$F$85:$F$113,"PBO*")</f>
        <v>#VALUE!</v>
      </c>
      <c r="S46" s="11" t="e">
        <f>COUNTIFS('[13]PCs e Impresoras'!$E$26:$E$29,D46,'[13]PCs e Impresoras'!$F$26:$F$29,"PSC*")+COUNTIFS('[12]PCs e Impresoras'!$E$49:$E$61,D46,'[12]PCs e Impresoras'!$F$49:$F$61,"PSC*")+COUNTIFS('[11]PCs e Impresoras'!$E$95:$E$125,D46,'[11]PCs e Impresoras'!$F$95:$F$125,"PSC*")+COUNTIFS('[10]PCs e Impresoras'!$E$83:$E$104,D46,'[10]PCs e Impresoras'!$F$83:$F$104,"PSC*")+COUNTIFS('[9]PCs e Impresoras'!$E$61:$E$64,D46,'[9]PCs e Impresoras'!$F$61:$F$64,"PSC*")+COUNTIFS('[8]PCs e Impresoras'!$E$194:$E$258,D46,'[8]PCs e Impresoras'!$F$194:$F$258,"PSC*")+COUNTIFS('[7]PCs e Impresoras'!$E$244:$E$313,D46,'[7]PCs e Impresoras'!$F$244:$F$313,"PSC*")+COUNTIFS('[6]PCs e Impresoras'!$E$91:$E$105,D46,'[6]PCs e Impresoras'!$F$91:$F$105,"PSC*")+COUNTIFS('[5]PCs e Impresoras'!$E$126:$E$190,D46,'[5]PCs e Impresoras'!$F$126:$F$190,"PSC*")+COUNTIFS('[4]PCs e Impresoras'!$E$144:$E$175,D46,'[4]PCs e Impresoras'!$F$144:$F$175,"PSC*")+COUNTIFS('[3]PCs e Impresoras'!$E$194:$E$275,D46,'[3]PCs e Impresoras'!$F$194:$F$275,"PSC*")+COUNTIFS('[2]PCs e Impresoras'!$E$76:$E$105,D46,'[2]PCs e Impresoras'!$F$76:$F$105,"PSC*")+COUNTIFS('[1]PCs e Impresoras'!$E$85:$E$113,D46,'[1]PCs e Impresoras'!$F$85:$F$113,"PSC*")</f>
        <v>#VALUE!</v>
      </c>
      <c r="T46" s="21" t="e">
        <f t="shared" si="4"/>
        <v>#VALUE!</v>
      </c>
      <c r="U46" s="32" t="e">
        <f t="shared" si="1"/>
        <v>#VALUE!</v>
      </c>
    </row>
    <row r="47" spans="1:21" ht="15.75" x14ac:dyDescent="0.25">
      <c r="A47" s="111"/>
      <c r="B47" s="71" t="s">
        <v>52</v>
      </c>
      <c r="C47" s="71" t="s">
        <v>49</v>
      </c>
      <c r="D47" s="71" t="s">
        <v>136</v>
      </c>
      <c r="E47" s="11" t="e">
        <f>COUNTIFS('[13]PCs e Impresoras'!$E$26:$E$29,D47,'[13]PCs e Impresoras'!$F$26:$F$29,"PCG*")+COUNTIFS('[12]PCs e Impresoras'!$E$49:$E$61,D47,'[12]PCs e Impresoras'!$F$49:$F$61,"PCG*")+COUNTIFS('[11]PCs e Impresoras'!$E$95:$E$125,D47,'[11]PCs e Impresoras'!$F$95:$F$125,"PCG*")+COUNTIFS('[10]PCs e Impresoras'!$E$83:$E$104,D47,'[10]PCs e Impresoras'!$F$83:$F$104,"PCG*")+COUNTIFS('[9]PCs e Impresoras'!$E$61:$E$64,D47,'[9]PCs e Impresoras'!$F$61:$F$64,"PCG*")+COUNTIFS('[8]PCs e Impresoras'!$E$194:$E$258,D47,'[8]PCs e Impresoras'!$F$194:$F$258,"PCG*")+COUNTIFS('[7]PCs e Impresoras'!$E$244:$E$313,D47,'[7]PCs e Impresoras'!$F$244:$F$313,"PCG*")+COUNTIFS('[6]PCs e Impresoras'!$E$91:$E$105,D47,'[6]PCs e Impresoras'!$F$91:$F$105,"PCG*")+COUNTIFS('[5]PCs e Impresoras'!$E$126:$E$190,D47,'[5]PCs e Impresoras'!$F$126:$F$190,"PCG*")+COUNTIFS('[4]PCs e Impresoras'!$E$144:$E$175,D47,'[4]PCs e Impresoras'!$F$144:$F$175,"PCG*")+COUNTIFS('[3]PCs e Impresoras'!$E$194:$E$275,D47,'[3]PCs e Impresoras'!$F$194:$F$275,"PCG*")+COUNTIFS('[2]PCs e Impresoras'!$E$76:$E$105,D47,'[2]PCs e Impresoras'!$F$76:$F$105,"PCG*")+COUNTIFS('[1]PCs e Impresoras'!$E$85:$E$113,D47,'[1]PCs e Impresoras'!$F$85:$F$113,"PCG*")</f>
        <v>#VALUE!</v>
      </c>
      <c r="F47" s="11" t="e">
        <f>COUNTIFS('[13]PCs e Impresoras'!$E$26:$E$29,D47,'[13]PCs e Impresoras'!$F$26:$F$29,"PCS*")+COUNTIFS('[12]PCs e Impresoras'!$E$49:$E$61,D47,'[12]PCs e Impresoras'!$F$49:$F$61,"PCS*")+COUNTIFS('[11]PCs e Impresoras'!$E$95:$E$125,D47,'[11]PCs e Impresoras'!$F$95:$F$125,"PCS*")+COUNTIFS('[10]PCs e Impresoras'!$E$83:$E$104,D47,'[10]PCs e Impresoras'!$F$83:$F$104,"PCS*")+COUNTIFS('[9]PCs e Impresoras'!$E$61:$E$64,D47,'[9]PCs e Impresoras'!$F$61:$F$64,"PCS*")+COUNTIFS('[8]PCs e Impresoras'!$E$194:$E$258,D47,'[8]PCs e Impresoras'!$F$194:$F$258,"PCS*")+COUNTIFS('[7]PCs e Impresoras'!$E$244:$E$313,D47,'[7]PCs e Impresoras'!$F$244:$F$313,"PCS*")+COUNTIFS('[6]PCs e Impresoras'!$E$91:$E$105,D47,'[6]PCs e Impresoras'!$F$91:$F$105,"PCS*")+COUNTIFS('[5]PCs e Impresoras'!$E$126:$E$190,D47,'[5]PCs e Impresoras'!$F$126:$F$190,"PCS*")+COUNTIFS('[4]PCs e Impresoras'!$E$144:$E$175,D47,'[4]PCs e Impresoras'!$F$144:$F$175,"PCS*")+COUNTIFS('[3]PCs e Impresoras'!$E$194:$E$275,D47,'[3]PCs e Impresoras'!$F$194:$F$275,"PCS*")+COUNTIFS('[2]PCs e Impresoras'!$E$76:$E$105,D47,'[2]PCs e Impresoras'!$F$76:$F$105,"PCS*")+COUNTIFS('[1]PCs e Impresoras'!$E$85:$E$113,D47,'[1]PCs e Impresoras'!$F$85:$F$113,"PCS*")</f>
        <v>#VALUE!</v>
      </c>
      <c r="G47" s="11" t="e">
        <f>COUNTIFS('[13]PCs e Impresoras'!$E$26:$E$29,D47,'[13]PCs e Impresoras'!$F$26:$F$29,"PMT*")+COUNTIFS('[12]PCs e Impresoras'!$E$49:$E$61,D47,'[12]PCs e Impresoras'!$F$49:$F$61,"PMT*")+COUNTIFS('[11]PCs e Impresoras'!$E$95:$E$125,D47,'[11]PCs e Impresoras'!$F$95:$F$125,"PMT*")+COUNTIFS('[10]PCs e Impresoras'!$E$83:$E$104,D47,'[10]PCs e Impresoras'!$F$83:$F$104,"PMT*")+COUNTIFS('[9]PCs e Impresoras'!$E$61:$E$64,D47,'[9]PCs e Impresoras'!$F$61:$F$64,"PMT*")+COUNTIFS('[8]PCs e Impresoras'!$E$194:$E$258,D47,'[8]PCs e Impresoras'!$F$194:$F$258,"PMT*")+COUNTIFS('[7]PCs e Impresoras'!$E$244:$E$313,D47,'[7]PCs e Impresoras'!$F$244:$F$313,"PMT*")+COUNTIFS('[6]PCs e Impresoras'!$E$91:$E$105,D47,'[6]PCs e Impresoras'!$F$91:$F$105,"PMT*")+COUNTIFS('[5]PCs e Impresoras'!$E$126:$E$190,D47,'[5]PCs e Impresoras'!$F$126:$F$190,"PMT*")+COUNTIFS('[4]PCs e Impresoras'!$E$144:$E$175,D47,'[4]PCs e Impresoras'!$F$144:$F$175,"PMT*")+COUNTIFS('[3]PCs e Impresoras'!$E$194:$E$275,D47,'[3]PCs e Impresoras'!$F$194:$F$275,"PMT*")+COUNTIFS('[2]PCs e Impresoras'!$E$76:$E$105,D47,'[2]PCs e Impresoras'!$F$76:$F$105,"PMT*")+COUNTIFS('[1]PCs e Impresoras'!$E$85:$E$113,D47,'[1]PCs e Impresoras'!$F$85:$F$113,"PMT*")</f>
        <v>#VALUE!</v>
      </c>
      <c r="H47" s="11" t="e">
        <f>COUNTIFS('[13]PCs e Impresoras'!$E$26:$E$29,D47,'[13]PCs e Impresoras'!$F$26:$F$29,"PCB*")+COUNTIFS('[12]PCs e Impresoras'!$E$49:$E$61,D47,'[12]PCs e Impresoras'!$F$49:$F$61,"PCB*")+COUNTIFS('[11]PCs e Impresoras'!$E$95:$E$125,D47,'[11]PCs e Impresoras'!$F$95:$F$125,"PCB*")+COUNTIFS('[10]PCs e Impresoras'!$E$83:$E$104,D47,'[10]PCs e Impresoras'!$F$83:$F$104,"PCB*")+COUNTIFS('[9]PCs e Impresoras'!$E$61:$E$64,D47,'[9]PCs e Impresoras'!$F$61:$F$64,"PCB*")+COUNTIFS('[8]PCs e Impresoras'!$E$194:$E$258,D47,'[8]PCs e Impresoras'!$F$194:$F$258,"PCB*")+COUNTIFS('[7]PCs e Impresoras'!$E$244:$E$313,D47,'[7]PCs e Impresoras'!$F$244:$F$313,"PCB*")+COUNTIFS('[6]PCs e Impresoras'!$E$91:$E$105,D47,'[6]PCs e Impresoras'!$F$91:$F$105,"PCB*")+COUNTIFS('[5]PCs e Impresoras'!$E$126:$E$190,D47,'[5]PCs e Impresoras'!$F$126:$F$190,"PCB*")+COUNTIFS('[4]PCs e Impresoras'!$E$144:$E$175,D47,'[4]PCs e Impresoras'!$F$144:$F$175,"PCB*")+COUNTIFS('[3]PCs e Impresoras'!$E$194:$E$275,D47,'[3]PCs e Impresoras'!$F$194:$F$275,"PCB*")+COUNTIFS('[2]PCs e Impresoras'!$E$76:$E$105,D47,'[2]PCs e Impresoras'!$F$76:$F$105,"PCB*")+COUNTIFS('[1]PCs e Impresoras'!$E$85:$E$113,D47,'[1]PCs e Impresoras'!$F$85:$F$113,"PCB*")</f>
        <v>#VALUE!</v>
      </c>
      <c r="I47" s="11" t="e">
        <f>COUNTIFS('[13]PCs e Impresoras'!$E$26:$E$29,D47,'[13]PCs e Impresoras'!$F$26:$F$29,"PBA*")+COUNTIFS('[12]PCs e Impresoras'!$E$49:$E$61,D47,'[12]PCs e Impresoras'!$F$49:$F$61,"PBA*")+COUNTIFS('[11]PCs e Impresoras'!$E$95:$E$125,D47,'[11]PCs e Impresoras'!$F$95:$F$125,"PBA*")+COUNTIFS('[10]PCs e Impresoras'!$E$83:$E$104,D47,'[10]PCs e Impresoras'!$F$83:$F$104,"PBA*")+COUNTIFS('[9]PCs e Impresoras'!$E$61:$E$64,D47,'[9]PCs e Impresoras'!$F$61:$F$64,"PBA*")+COUNTIFS('[8]PCs e Impresoras'!$E$194:$E$258,D47,'[8]PCs e Impresoras'!$F$194:$F$258,"PBA*")+COUNTIFS('[7]PCs e Impresoras'!$E$244:$E$313,D47,'[7]PCs e Impresoras'!$F$244:$F$313,"PBA*")+COUNTIFS('[6]PCs e Impresoras'!$E$91:$E$105,D47,'[6]PCs e Impresoras'!$F$91:$F$105,"PBA*")+COUNTIFS('[5]PCs e Impresoras'!$E$126:$E$190,D47,'[5]PCs e Impresoras'!$F$126:$F$190,"PBA*")+COUNTIFS('[4]PCs e Impresoras'!$E$144:$E$175,D47,'[4]PCs e Impresoras'!$F$144:$F$175,"PBA*")+COUNTIFS('[3]PCs e Impresoras'!$E$194:$E$275,D47,'[3]PCs e Impresoras'!$F$194:$F$275,"PBA*")+COUNTIFS('[2]PCs e Impresoras'!$E$76:$E$105,D47,'[2]PCs e Impresoras'!$F$76:$F$105,"PBA*")+COUNTIFS('[1]PCs e Impresoras'!$E$85:$E$113,D47,'[1]PCs e Impresoras'!$F$85:$F$113,"PBA*")</f>
        <v>#VALUE!</v>
      </c>
      <c r="J47" s="11" t="e">
        <f>COUNTIFS('[13]PCs e Impresoras'!$E$26:$E$29,D47,'[13]PCs e Impresoras'!$F$26:$F$29,"PVL*")+COUNTIFS('[12]PCs e Impresoras'!$E$49:$E$61,D47,'[12]PCs e Impresoras'!$F$49:$F$61,"PVL*")+COUNTIFS('[11]PCs e Impresoras'!$E$95:$E$125,D47,'[11]PCs e Impresoras'!$F$95:$F$125,"PVL*")+COUNTIFS('[10]PCs e Impresoras'!$E$83:$E$104,D47,'[10]PCs e Impresoras'!$F$83:$F$104,"PVL*")+COUNTIFS('[9]PCs e Impresoras'!$E$61:$E$64,D47,'[9]PCs e Impresoras'!$F$61:$F$64,"PVL*")+COUNTIFS('[8]PCs e Impresoras'!$E$194:$E$258,D47,'[8]PCs e Impresoras'!$F$194:$F$258,"PVL*")+COUNTIFS('[7]PCs e Impresoras'!$E$244:$E$313,D47,'[7]PCs e Impresoras'!$F$244:$F$313,"PVL*")+COUNTIFS('[6]PCs e Impresoras'!$E$91:$E$105,D47,'[6]PCs e Impresoras'!$F$91:$F$105,"PVL*")+COUNTIFS('[5]PCs e Impresoras'!$E$126:$E$190,D47,'[5]PCs e Impresoras'!$F$126:$F$190,"PVL*")+COUNTIFS('[4]PCs e Impresoras'!$E$144:$E$175,D47,'[4]PCs e Impresoras'!$F$144:$F$175,"PVL*")+COUNTIFS('[3]PCs e Impresoras'!$E$194:$E$275,D47,'[3]PCs e Impresoras'!$F$194:$F$275,"PVL*")+COUNTIFS('[2]PCs e Impresoras'!$E$76:$E$105,D47,'[2]PCs e Impresoras'!$F$76:$F$105,"PVL*")+COUNTIFS('[1]PCs e Impresoras'!$E$85:$E$113,D47,'[1]PCs e Impresoras'!$F$85:$F$113,"PVL*")</f>
        <v>#VALUE!</v>
      </c>
      <c r="K47" s="11" t="e">
        <f>COUNTIFS('[13]PCs e Impresoras'!$E$26:$E$29,D47,'[13]PCs e Impresoras'!$F$26:$F$29,"PBQ*")+COUNTIFS('[12]PCs e Impresoras'!$E$49:$E$61,D47,'[12]PCs e Impresoras'!$F$49:$F$61,"PBQ*")+COUNTIFS('[11]PCs e Impresoras'!$E$95:$E$125,D47,'[11]PCs e Impresoras'!$F$95:$F$125,"PBQ*")+COUNTIFS('[10]PCs e Impresoras'!$E$83:$E$104,D47,'[10]PCs e Impresoras'!$F$83:$F$104,"PBQ*")+COUNTIFS('[9]PCs e Impresoras'!$E$61:$E$64,D47,'[9]PCs e Impresoras'!$F$61:$F$64,"PBQ*")+COUNTIFS('[8]PCs e Impresoras'!$E$194:$E$258,D47,'[8]PCs e Impresoras'!$F$194:$F$258,"PBQ*")+COUNTIFS('[7]PCs e Impresoras'!$E$244:$E$313,D47,'[7]PCs e Impresoras'!$F$244:$F$313,"PBQ*")+COUNTIFS('[6]PCs e Impresoras'!$E$91:$E$105,D47,'[6]PCs e Impresoras'!$F$91:$F$105,"PBQ*")+COUNTIFS('[5]PCs e Impresoras'!$E$126:$E$190,D47,'[5]PCs e Impresoras'!$F$126:$F$190,"PBQ*")+COUNTIFS('[4]PCs e Impresoras'!$E$144:$E$175,D47,'[4]PCs e Impresoras'!$F$144:$F$175,"PBQ*")+COUNTIFS('[3]PCs e Impresoras'!$E$194:$E$275,D47,'[3]PCs e Impresoras'!$F$194:$F$275,"PBQ*")+COUNTIFS('[2]PCs e Impresoras'!$E$76:$E$105,D47,'[2]PCs e Impresoras'!$F$76:$F$105,"PBQ*")+COUNTIFS('[1]PCs e Impresoras'!$E$85:$E$113,D47,'[1]PCs e Impresoras'!$F$85:$F$113,"PBQ*")</f>
        <v>#VALUE!</v>
      </c>
      <c r="L47" s="11" t="e">
        <f>COUNTIFS('[13]PCs e Impresoras'!$E$26:$E$29,D47,'[13]PCs e Impresoras'!$F$26:$F$29,"PMB*")+COUNTIFS('[12]PCs e Impresoras'!$E$49:$E$61,D47,'[12]PCs e Impresoras'!$F$49:$F$61,"PMB*")+COUNTIFS('[11]PCs e Impresoras'!$E$95:$E$125,D47,'[11]PCs e Impresoras'!$F$95:$F$125,"PMB*")+COUNTIFS('[10]PCs e Impresoras'!$E$83:$E$104,D47,'[10]PCs e Impresoras'!$F$83:$F$104,"PMB*")+COUNTIFS('[9]PCs e Impresoras'!$E$61:$E$64,D47,'[9]PCs e Impresoras'!$F$61:$F$64,"PMB*")+COUNTIFS('[8]PCs e Impresoras'!$E$194:$E$258,D47,'[8]PCs e Impresoras'!$F$194:$F$258,"PMB*")+COUNTIFS('[7]PCs e Impresoras'!$E$244:$E$313,D47,'[7]PCs e Impresoras'!$F$244:$F$313,"PMB*")+COUNTIFS('[6]PCs e Impresoras'!$E$91:$E$105,D47,'[6]PCs e Impresoras'!$F$91:$F$105,"PMB*")+COUNTIFS('[5]PCs e Impresoras'!$E$126:$E$190,D47,'[5]PCs e Impresoras'!$F$126:$F$190,"PMB*")+COUNTIFS('[4]PCs e Impresoras'!$E$144:$E$175,D47,'[4]PCs e Impresoras'!$F$144:$F$175,"PMB*")+COUNTIFS('[3]PCs e Impresoras'!$E$194:$E$275,D47,'[3]PCs e Impresoras'!$F$194:$F$275,"PMB*")+COUNTIFS('[2]PCs e Impresoras'!$E$76:$E$105,D47,'[2]PCs e Impresoras'!$F$76:$F$105,"PMB*")+COUNTIFS('[1]PCs e Impresoras'!$E$85:$E$113,D47,'[1]PCs e Impresoras'!$F$85:$F$113,"PMB*")</f>
        <v>#VALUE!</v>
      </c>
      <c r="M47" s="11" t="e">
        <f>COUNTIFS('[13]PCs e Impresoras'!$E$26:$E$29,D47,'[13]PCs e Impresoras'!$F$26:$F$29,"PBJ*")+COUNTIFS('[12]PCs e Impresoras'!$E$49:$E$61,D47,'[12]PCs e Impresoras'!$F$49:$F$61,"PBJ*")+COUNTIFS('[11]PCs e Impresoras'!$E$95:$E$125,D47,'[11]PCs e Impresoras'!$F$95:$F$125,"PBJ*")+COUNTIFS('[10]PCs e Impresoras'!$E$83:$E$104,D47,'[10]PCs e Impresoras'!$F$83:$F$104,"PBJ*")+COUNTIFS('[9]PCs e Impresoras'!$E$61:$E$64,D47,'[9]PCs e Impresoras'!$F$61:$F$64,"PBJ*")+COUNTIFS('[8]PCs e Impresoras'!$E$194:$E$258,D47,'[8]PCs e Impresoras'!$F$194:$F$258,"PBJ*")+COUNTIFS('[7]PCs e Impresoras'!$E$244:$E$313,D47,'[7]PCs e Impresoras'!$F$244:$F$313,"PBJ*")+COUNTIFS('[6]PCs e Impresoras'!$E$91:$E$105,D47,'[6]PCs e Impresoras'!$F$91:$F$105,"PBJ*")+COUNTIFS('[5]PCs e Impresoras'!$E$126:$E$190,D47,'[5]PCs e Impresoras'!$F$126:$F$190,"PBJ*")+COUNTIFS('[4]PCs e Impresoras'!$E$144:$E$175,D47,'[4]PCs e Impresoras'!$F$144:$F$175,"PBJ*")+COUNTIFS('[3]PCs e Impresoras'!$E$194:$E$275,D47,'[3]PCs e Impresoras'!$F$194:$F$275,"PBJ*")+COUNTIFS('[2]PCs e Impresoras'!$E$76:$E$105,D47,'[2]PCs e Impresoras'!$F$76:$F$105,"PBJ*")+COUNTIFS('[1]PCs e Impresoras'!$E$85:$E$113,D47,'[1]PCs e Impresoras'!$F$85:$F$113,"PBJ*")</f>
        <v>#VALUE!</v>
      </c>
      <c r="N47" s="11" t="e">
        <f>COUNTIFS('[13]PCs e Impresoras'!$E$26:$E$29,D47,'[13]PCs e Impresoras'!$F$26:$F$29,"PCL*")+COUNTIFS('[12]PCs e Impresoras'!$E$49:$E$61,D47,'[12]PCs e Impresoras'!$F$49:$F$61,"PCL*")+COUNTIFS('[11]PCs e Impresoras'!$E$95:$E$125,D47,'[11]PCs e Impresoras'!$F$95:$F$125,"PCL*")+COUNTIFS('[10]PCs e Impresoras'!$E$83:$E$104,D47,'[10]PCs e Impresoras'!$F$83:$F$104,"PCL*")+COUNTIFS('[9]PCs e Impresoras'!$E$61:$E$64,D47,'[9]PCs e Impresoras'!$F$61:$F$64,"PCL*")+COUNTIFS('[8]PCs e Impresoras'!$E$194:$E$258,D47,'[8]PCs e Impresoras'!$F$194:$F$258,"PCL*")+COUNTIFS('[7]PCs e Impresoras'!$E$244:$E$313,D47,'[7]PCs e Impresoras'!$F$244:$F$313,"PCL*")+COUNTIFS('[6]PCs e Impresoras'!$E$91:$E$105,D47,'[6]PCs e Impresoras'!$F$91:$F$105,"PCL*")+COUNTIFS('[5]PCs e Impresoras'!$E$126:$E$190,D47,'[5]PCs e Impresoras'!$F$126:$F$190,"PCL*")+COUNTIFS('[4]PCs e Impresoras'!$E$144:$E$175,D47,'[4]PCs e Impresoras'!$F$144:$F$175,"PCL*")+COUNTIFS('[3]PCs e Impresoras'!$E$194:$E$275,D47,'[3]PCs e Impresoras'!$F$194:$F$275,"PCL*")+COUNTIFS('[2]PCs e Impresoras'!$E$76:$E$105,D47,'[2]PCs e Impresoras'!$F$76:$F$105,"PCL*")+COUNTIFS('[1]PCs e Impresoras'!$E$85:$E$113,D47,'[1]PCs e Impresoras'!$F$85:$F$113,"PCL*")</f>
        <v>#VALUE!</v>
      </c>
      <c r="O47" s="11" t="e">
        <f>COUNTIFS('[13]PCs e Impresoras'!$E$26:$E$29,D47,'[13]PCs e Impresoras'!$F$26:$F$29,"PQB*")+COUNTIFS('[12]PCs e Impresoras'!$E$49:$E$61,D47,'[12]PCs e Impresoras'!$F$49:$F$61,"PQB*")+COUNTIFS('[11]PCs e Impresoras'!$E$95:$E$125,D47,'[11]PCs e Impresoras'!$F$95:$F$125,"PQB*")+COUNTIFS('[10]PCs e Impresoras'!$E$83:$E$104,D47,'[10]PCs e Impresoras'!$F$83:$F$104,"PQB*")+COUNTIFS('[9]PCs e Impresoras'!$E$61:$E$64,D47,'[9]PCs e Impresoras'!$F$61:$F$64,"PQB*")+COUNTIFS('[8]PCs e Impresoras'!$E$194:$E$258,D47,'[8]PCs e Impresoras'!$F$194:$F$258,"PQB*")+COUNTIFS('[7]PCs e Impresoras'!$E$244:$E$313,D47,'[7]PCs e Impresoras'!$F$244:$F$313,"PQB*")+COUNTIFS('[6]PCs e Impresoras'!$E$91:$E$105,D47,'[6]PCs e Impresoras'!$F$91:$F$105,"PQB*")+COUNTIFS('[5]PCs e Impresoras'!$E$126:$E$190,D47,'[5]PCs e Impresoras'!$F$126:$F$190,"PQB*")+COUNTIFS('[4]PCs e Impresoras'!$E$144:$E$175,D47,'[4]PCs e Impresoras'!$F$144:$F$175,"PQB*")+COUNTIFS('[3]PCs e Impresoras'!$E$194:$E$275,D47,'[3]PCs e Impresoras'!$F$194:$F$275,"PQB*")+COUNTIFS('[2]PCs e Impresoras'!$E$76:$E$105,D47,'[2]PCs e Impresoras'!$F$76:$F$105,"PQB*")+COUNTIFS('[1]PCs e Impresoras'!$E$85:$E$113,D47,'[1]PCs e Impresoras'!$F$85:$F$113,"PQB*")</f>
        <v>#VALUE!</v>
      </c>
      <c r="P47" s="11" t="e">
        <f>COUNTIFS('[13]PCs e Impresoras'!$E$26:$E$29,D47,'[13]PCs e Impresoras'!$F$26:$F$29,"PPO*")+COUNTIFS('[12]PCs e Impresoras'!$E$49:$E$61,D47,'[12]PCs e Impresoras'!$F$49:$F$61,"PPO*")+COUNTIFS('[11]PCs e Impresoras'!$E$95:$E$125,D47,'[11]PCs e Impresoras'!$F$95:$F$125,"PPO*")+COUNTIFS('[10]PCs e Impresoras'!$E$83:$E$104,D47,'[10]PCs e Impresoras'!$F$83:$F$104,"PPO*")+COUNTIFS('[9]PCs e Impresoras'!$E$61:$E$64,D47,'[9]PCs e Impresoras'!$F$61:$F$64,"PPO*")+COUNTIFS('[8]PCs e Impresoras'!$E$194:$E$258,D47,'[8]PCs e Impresoras'!$F$194:$F$258,"PPO*")+COUNTIFS('[7]PCs e Impresoras'!$E$244:$E$313,D47,'[7]PCs e Impresoras'!$F$244:$F$313,"PPO*")+COUNTIFS('[6]PCs e Impresoras'!$E$91:$E$105,D47,'[6]PCs e Impresoras'!$F$91:$F$105,"PPO*")+COUNTIFS('[5]PCs e Impresoras'!$E$126:$E$190,D47,'[5]PCs e Impresoras'!$F$126:$F$190,"PPO*")+COUNTIFS('[4]PCs e Impresoras'!$E$144:$E$175,D47,'[4]PCs e Impresoras'!$F$144:$F$175,"PPO*")+COUNTIFS('[3]PCs e Impresoras'!$E$194:$E$275,D47,'[3]PCs e Impresoras'!$F$194:$F$275,"PPO*")+COUNTIFS('[2]PCs e Impresoras'!$E$76:$E$105,D47,'[2]PCs e Impresoras'!$F$76:$F$105,"PPO*")+COUNTIFS('[1]PCs e Impresoras'!$E$85:$E$113,D47,'[1]PCs e Impresoras'!$F$85:$F$113,"PPO*")</f>
        <v>#VALUE!</v>
      </c>
      <c r="Q47" s="11" t="e">
        <f>COUNTIFS('[13]PCs e Impresoras'!$E$26:$E$29,D47,'[13]PCs e Impresoras'!$F$26:$F$29,"PTJ*")+COUNTIFS('[12]PCs e Impresoras'!$E$49:$E$61,D47,'[12]PCs e Impresoras'!$F$49:$F$61,"PTJ*")+COUNTIFS('[11]PCs e Impresoras'!$E$95:$E$125,D47,'[11]PCs e Impresoras'!$F$95:$F$125,"PTJ*")+COUNTIFS('[10]PCs e Impresoras'!$E$83:$E$104,D47,'[10]PCs e Impresoras'!$F$83:$F$104,"PTJ*")+COUNTIFS('[9]PCs e Impresoras'!$E$61:$E$64,D47,'[9]PCs e Impresoras'!$F$61:$F$64,"PTJ*")+COUNTIFS('[8]PCs e Impresoras'!$E$194:$E$258,D47,'[8]PCs e Impresoras'!$F$194:$F$258,"PTJ*")+COUNTIFS('[7]PCs e Impresoras'!$E$244:$E$313,D47,'[7]PCs e Impresoras'!$F$244:$F$313,"PTJ*")+COUNTIFS('[6]PCs e Impresoras'!$E$91:$E$105,D47,'[6]PCs e Impresoras'!$F$91:$F$105,"PTJ*")+COUNTIFS('[5]PCs e Impresoras'!$E$126:$E$190,D47,'[5]PCs e Impresoras'!$F$126:$F$190,"PTJ*")+COUNTIFS('[4]PCs e Impresoras'!$E$144:$E$175,D47,'[4]PCs e Impresoras'!$F$144:$F$175,"PTJ*")+COUNTIFS('[3]PCs e Impresoras'!$E$194:$E$275,D47,'[3]PCs e Impresoras'!$F$194:$F$275,"PTJ*")+COUNTIFS('[2]PCs e Impresoras'!$E$76:$E$105,D47,'[2]PCs e Impresoras'!$F$76:$F$105,"PTJ*")+COUNTIFS('[1]PCs e Impresoras'!$E$85:$E$113,D47,'[1]PCs e Impresoras'!$F$85:$F$113,"PTJ*")</f>
        <v>#VALUE!</v>
      </c>
      <c r="R47" s="11" t="e">
        <f>COUNTIFS('[13]PCs e Impresoras'!$E$26:$E$29,D47,'[13]PCs e Impresoras'!$F$26:$F$29,"PBO*")+COUNTIFS('[12]PCs e Impresoras'!$E$49:$E$61,D47,'[12]PCs e Impresoras'!$F$49:$F$61,"PBO*")+COUNTIFS('[11]PCs e Impresoras'!$E$95:$E$125,D47,'[11]PCs e Impresoras'!$F$95:$F$125,"PBO*")+COUNTIFS('[10]PCs e Impresoras'!$E$83:$E$104,D47,'[10]PCs e Impresoras'!$F$83:$F$104,"PBO*")+COUNTIFS('[9]PCs e Impresoras'!$E$61:$E$64,D47,'[9]PCs e Impresoras'!$F$61:$F$64,"PBO*")+COUNTIFS('[8]PCs e Impresoras'!$E$194:$E$258,D47,'[8]PCs e Impresoras'!$F$194:$F$258,"PBO*")+COUNTIFS('[7]PCs e Impresoras'!$E$244:$E$313,D47,'[7]PCs e Impresoras'!$F$244:$F$313,"PBO*")+COUNTIFS('[6]PCs e Impresoras'!$E$91:$E$105,D47,'[6]PCs e Impresoras'!$F$91:$F$105,"PBO*")+COUNTIFS('[5]PCs e Impresoras'!$E$126:$E$190,D47,'[5]PCs e Impresoras'!$F$126:$F$190,"PBO*")+COUNTIFS('[4]PCs e Impresoras'!$E$144:$E$175,D47,'[4]PCs e Impresoras'!$F$144:$F$175,"PBO*")+COUNTIFS('[3]PCs e Impresoras'!$E$194:$E$275,D47,'[3]PCs e Impresoras'!$F$194:$F$275,"PBO*")+COUNTIFS('[2]PCs e Impresoras'!$E$76:$E$105,D47,'[2]PCs e Impresoras'!$F$76:$F$105,"PBO*")+COUNTIFS('[1]PCs e Impresoras'!$E$85:$E$113,D47,'[1]PCs e Impresoras'!$F$85:$F$113,"PBO*")</f>
        <v>#VALUE!</v>
      </c>
      <c r="S47" s="11" t="e">
        <f>COUNTIFS('[13]PCs e Impresoras'!$E$26:$E$29,D47,'[13]PCs e Impresoras'!$F$26:$F$29,"PSC*")+COUNTIFS('[12]PCs e Impresoras'!$E$49:$E$61,D47,'[12]PCs e Impresoras'!$F$49:$F$61,"PSC*")+COUNTIFS('[11]PCs e Impresoras'!$E$95:$E$125,D47,'[11]PCs e Impresoras'!$F$95:$F$125,"PSC*")+COUNTIFS('[10]PCs e Impresoras'!$E$83:$E$104,D47,'[10]PCs e Impresoras'!$F$83:$F$104,"PSC*")+COUNTIFS('[9]PCs e Impresoras'!$E$61:$E$64,D47,'[9]PCs e Impresoras'!$F$61:$F$64,"PSC*")+COUNTIFS('[8]PCs e Impresoras'!$E$194:$E$258,D47,'[8]PCs e Impresoras'!$F$194:$F$258,"PSC*")+COUNTIFS('[7]PCs e Impresoras'!$E$244:$E$313,D47,'[7]PCs e Impresoras'!$F$244:$F$313,"PSC*")+COUNTIFS('[6]PCs e Impresoras'!$E$91:$E$105,D47,'[6]PCs e Impresoras'!$F$91:$F$105,"PSC*")+COUNTIFS('[5]PCs e Impresoras'!$E$126:$E$190,D47,'[5]PCs e Impresoras'!$F$126:$F$190,"PSC*")+COUNTIFS('[4]PCs e Impresoras'!$E$144:$E$175,D47,'[4]PCs e Impresoras'!$F$144:$F$175,"PSC*")+COUNTIFS('[3]PCs e Impresoras'!$E$194:$E$275,D47,'[3]PCs e Impresoras'!$F$194:$F$275,"PSC*")+COUNTIFS('[2]PCs e Impresoras'!$E$76:$E$105,D47,'[2]PCs e Impresoras'!$F$76:$F$105,"PSC*")+COUNTIFS('[1]PCs e Impresoras'!$E$85:$E$113,D47,'[1]PCs e Impresoras'!$F$85:$F$113,"PSC*")</f>
        <v>#VALUE!</v>
      </c>
      <c r="T47" s="21" t="e">
        <f t="shared" si="4"/>
        <v>#VALUE!</v>
      </c>
      <c r="U47" s="32" t="e">
        <f t="shared" ref="U47" si="15">T47/$T$5</f>
        <v>#VALUE!</v>
      </c>
    </row>
    <row r="48" spans="1:21" ht="15.75" x14ac:dyDescent="0.25">
      <c r="A48" s="95"/>
      <c r="B48" s="71" t="s">
        <v>52</v>
      </c>
      <c r="C48" s="71" t="s">
        <v>49</v>
      </c>
      <c r="D48" s="71" t="s">
        <v>153</v>
      </c>
      <c r="E48" s="11" t="e">
        <f>COUNTIFS('[13]PCs e Impresoras'!$E$26:$E$29,D48,'[13]PCs e Impresoras'!$F$26:$F$29,"PCG*")+COUNTIFS('[12]PCs e Impresoras'!$E$49:$E$61,D48,'[12]PCs e Impresoras'!$F$49:$F$61,"PCG*")+COUNTIFS('[11]PCs e Impresoras'!$E$95:$E$125,D48,'[11]PCs e Impresoras'!$F$95:$F$125,"PCG*")+COUNTIFS('[10]PCs e Impresoras'!$E$83:$E$104,D48,'[10]PCs e Impresoras'!$F$83:$F$104,"PCG*")+COUNTIFS('[9]PCs e Impresoras'!$E$61:$E$64,D48,'[9]PCs e Impresoras'!$F$61:$F$64,"PCG*")+COUNTIFS('[8]PCs e Impresoras'!$E$194:$E$258,D48,'[8]PCs e Impresoras'!$F$194:$F$258,"PCG*")+COUNTIFS('[7]PCs e Impresoras'!$E$244:$E$313,D48,'[7]PCs e Impresoras'!$F$244:$F$313,"PCG*")+COUNTIFS('[6]PCs e Impresoras'!$E$91:$E$105,D48,'[6]PCs e Impresoras'!$F$91:$F$105,"PCG*")+COUNTIFS('[5]PCs e Impresoras'!$E$126:$E$190,D48,'[5]PCs e Impresoras'!$F$126:$F$190,"PCG*")+COUNTIFS('[4]PCs e Impresoras'!$E$144:$E$175,D48,'[4]PCs e Impresoras'!$F$144:$F$175,"PCG*")+COUNTIFS('[3]PCs e Impresoras'!$E$194:$E$275,D48,'[3]PCs e Impresoras'!$F$194:$F$275,"PCG*")+COUNTIFS('[2]PCs e Impresoras'!$E$76:$E$105,D48,'[2]PCs e Impresoras'!$F$76:$F$105,"PCG*")+COUNTIFS('[1]PCs e Impresoras'!$E$85:$E$113,D48,'[1]PCs e Impresoras'!$F$85:$F$113,"PCG*")</f>
        <v>#VALUE!</v>
      </c>
      <c r="F48" s="11" t="e">
        <f>COUNTIFS('[13]PCs e Impresoras'!$E$26:$E$29,D48,'[13]PCs e Impresoras'!$F$26:$F$29,"PCS*")+COUNTIFS('[12]PCs e Impresoras'!$E$49:$E$61,D48,'[12]PCs e Impresoras'!$F$49:$F$61,"PCS*")+COUNTIFS('[11]PCs e Impresoras'!$E$95:$E$125,D48,'[11]PCs e Impresoras'!$F$95:$F$125,"PCS*")+COUNTIFS('[10]PCs e Impresoras'!$E$83:$E$104,D48,'[10]PCs e Impresoras'!$F$83:$F$104,"PCS*")+COUNTIFS('[9]PCs e Impresoras'!$E$61:$E$64,D48,'[9]PCs e Impresoras'!$F$61:$F$64,"PCS*")+COUNTIFS('[8]PCs e Impresoras'!$E$194:$E$258,D48,'[8]PCs e Impresoras'!$F$194:$F$258,"PCS*")+COUNTIFS('[7]PCs e Impresoras'!$E$244:$E$313,D48,'[7]PCs e Impresoras'!$F$244:$F$313,"PCS*")+COUNTIFS('[6]PCs e Impresoras'!$E$91:$E$105,D48,'[6]PCs e Impresoras'!$F$91:$F$105,"PCS*")+COUNTIFS('[5]PCs e Impresoras'!$E$126:$E$190,D48,'[5]PCs e Impresoras'!$F$126:$F$190,"PCS*")+COUNTIFS('[4]PCs e Impresoras'!$E$144:$E$175,D48,'[4]PCs e Impresoras'!$F$144:$F$175,"PCS*")+COUNTIFS('[3]PCs e Impresoras'!$E$194:$E$275,D48,'[3]PCs e Impresoras'!$F$194:$F$275,"PCS*")+COUNTIFS('[2]PCs e Impresoras'!$E$76:$E$105,D48,'[2]PCs e Impresoras'!$F$76:$F$105,"PCS*")+COUNTIFS('[1]PCs e Impresoras'!$E$85:$E$113,D48,'[1]PCs e Impresoras'!$F$85:$F$113,"PCS*")</f>
        <v>#VALUE!</v>
      </c>
      <c r="G48" s="11" t="e">
        <f>COUNTIFS('[13]PCs e Impresoras'!$E$26:$E$29,D48,'[13]PCs e Impresoras'!$F$26:$F$29,"PMT*")+COUNTIFS('[12]PCs e Impresoras'!$E$49:$E$61,D48,'[12]PCs e Impresoras'!$F$49:$F$61,"PMT*")+COUNTIFS('[11]PCs e Impresoras'!$E$95:$E$125,D48,'[11]PCs e Impresoras'!$F$95:$F$125,"PMT*")+COUNTIFS('[10]PCs e Impresoras'!$E$83:$E$104,D48,'[10]PCs e Impresoras'!$F$83:$F$104,"PMT*")+COUNTIFS('[9]PCs e Impresoras'!$E$61:$E$64,D48,'[9]PCs e Impresoras'!$F$61:$F$64,"PMT*")+COUNTIFS('[8]PCs e Impresoras'!$E$194:$E$258,D48,'[8]PCs e Impresoras'!$F$194:$F$258,"PMT*")+COUNTIFS('[7]PCs e Impresoras'!$E$244:$E$313,D48,'[7]PCs e Impresoras'!$F$244:$F$313,"PMT*")+COUNTIFS('[6]PCs e Impresoras'!$E$91:$E$105,D48,'[6]PCs e Impresoras'!$F$91:$F$105,"PMT*")+COUNTIFS('[5]PCs e Impresoras'!$E$126:$E$190,D48,'[5]PCs e Impresoras'!$F$126:$F$190,"PMT*")+COUNTIFS('[4]PCs e Impresoras'!$E$144:$E$175,D48,'[4]PCs e Impresoras'!$F$144:$F$175,"PMT*")+COUNTIFS('[3]PCs e Impresoras'!$E$194:$E$275,D48,'[3]PCs e Impresoras'!$F$194:$F$275,"PMT*")+COUNTIFS('[2]PCs e Impresoras'!$E$76:$E$105,D48,'[2]PCs e Impresoras'!$F$76:$F$105,"PMT*")+COUNTIFS('[1]PCs e Impresoras'!$E$85:$E$113,D48,'[1]PCs e Impresoras'!$F$85:$F$113,"PMT*")</f>
        <v>#VALUE!</v>
      </c>
      <c r="H48" s="11" t="e">
        <f>COUNTIFS('[13]PCs e Impresoras'!$E$26:$E$29,D48,'[13]PCs e Impresoras'!$F$26:$F$29,"PCB*")+COUNTIFS('[12]PCs e Impresoras'!$E$49:$E$61,D48,'[12]PCs e Impresoras'!$F$49:$F$61,"PCB*")+COUNTIFS('[11]PCs e Impresoras'!$E$95:$E$125,D48,'[11]PCs e Impresoras'!$F$95:$F$125,"PCB*")+COUNTIFS('[10]PCs e Impresoras'!$E$83:$E$104,D48,'[10]PCs e Impresoras'!$F$83:$F$104,"PCB*")+COUNTIFS('[9]PCs e Impresoras'!$E$61:$E$64,D48,'[9]PCs e Impresoras'!$F$61:$F$64,"PCB*")+COUNTIFS('[8]PCs e Impresoras'!$E$194:$E$258,D48,'[8]PCs e Impresoras'!$F$194:$F$258,"PCB*")+COUNTIFS('[7]PCs e Impresoras'!$E$244:$E$313,D48,'[7]PCs e Impresoras'!$F$244:$F$313,"PCB*")+COUNTIFS('[6]PCs e Impresoras'!$E$91:$E$105,D48,'[6]PCs e Impresoras'!$F$91:$F$105,"PCB*")+COUNTIFS('[5]PCs e Impresoras'!$E$126:$E$190,D48,'[5]PCs e Impresoras'!$F$126:$F$190,"PCB*")+COUNTIFS('[4]PCs e Impresoras'!$E$144:$E$175,D48,'[4]PCs e Impresoras'!$F$144:$F$175,"PCB*")+COUNTIFS('[3]PCs e Impresoras'!$E$194:$E$275,D48,'[3]PCs e Impresoras'!$F$194:$F$275,"PCB*")+COUNTIFS('[2]PCs e Impresoras'!$E$76:$E$105,D48,'[2]PCs e Impresoras'!$F$76:$F$105,"PCB*")+COUNTIFS('[1]PCs e Impresoras'!$E$85:$E$113,D48,'[1]PCs e Impresoras'!$F$85:$F$113,"PCB*")</f>
        <v>#VALUE!</v>
      </c>
      <c r="I48" s="11" t="e">
        <f>COUNTIFS('[13]PCs e Impresoras'!$E$26:$E$29,D48,'[13]PCs e Impresoras'!$F$26:$F$29,"PBA*")+COUNTIFS('[12]PCs e Impresoras'!$E$49:$E$61,D48,'[12]PCs e Impresoras'!$F$49:$F$61,"PBA*")+COUNTIFS('[11]PCs e Impresoras'!$E$95:$E$125,D48,'[11]PCs e Impresoras'!$F$95:$F$125,"PBA*")+COUNTIFS('[10]PCs e Impresoras'!$E$83:$E$104,D48,'[10]PCs e Impresoras'!$F$83:$F$104,"PBA*")+COUNTIFS('[9]PCs e Impresoras'!$E$61:$E$64,D48,'[9]PCs e Impresoras'!$F$61:$F$64,"PBA*")+COUNTIFS('[8]PCs e Impresoras'!$E$194:$E$258,D48,'[8]PCs e Impresoras'!$F$194:$F$258,"PBA*")+COUNTIFS('[7]PCs e Impresoras'!$E$244:$E$313,D48,'[7]PCs e Impresoras'!$F$244:$F$313,"PBA*")+COUNTIFS('[6]PCs e Impresoras'!$E$91:$E$105,D48,'[6]PCs e Impresoras'!$F$91:$F$105,"PBA*")+COUNTIFS('[5]PCs e Impresoras'!$E$126:$E$190,D48,'[5]PCs e Impresoras'!$F$126:$F$190,"PBA*")+COUNTIFS('[4]PCs e Impresoras'!$E$144:$E$175,D48,'[4]PCs e Impresoras'!$F$144:$F$175,"PBA*")+COUNTIFS('[3]PCs e Impresoras'!$E$194:$E$275,D48,'[3]PCs e Impresoras'!$F$194:$F$275,"PBA*")+COUNTIFS('[2]PCs e Impresoras'!$E$76:$E$105,D48,'[2]PCs e Impresoras'!$F$76:$F$105,"PBA*")+COUNTIFS('[1]PCs e Impresoras'!$E$85:$E$113,D48,'[1]PCs e Impresoras'!$F$85:$F$113,"PBA*")</f>
        <v>#VALUE!</v>
      </c>
      <c r="J48" s="11" t="e">
        <f>COUNTIFS('[13]PCs e Impresoras'!$E$26:$E$29,D48,'[13]PCs e Impresoras'!$F$26:$F$29,"PVL*")+COUNTIFS('[12]PCs e Impresoras'!$E$49:$E$61,D48,'[12]PCs e Impresoras'!$F$49:$F$61,"PVL*")+COUNTIFS('[11]PCs e Impresoras'!$E$95:$E$125,D48,'[11]PCs e Impresoras'!$F$95:$F$125,"PVL*")+COUNTIFS('[10]PCs e Impresoras'!$E$83:$E$104,D48,'[10]PCs e Impresoras'!$F$83:$F$104,"PVL*")+COUNTIFS('[9]PCs e Impresoras'!$E$61:$E$64,D48,'[9]PCs e Impresoras'!$F$61:$F$64,"PVL*")+COUNTIFS('[8]PCs e Impresoras'!$E$194:$E$258,D48,'[8]PCs e Impresoras'!$F$194:$F$258,"PVL*")+COUNTIFS('[7]PCs e Impresoras'!$E$244:$E$313,D48,'[7]PCs e Impresoras'!$F$244:$F$313,"PVL*")+COUNTIFS('[6]PCs e Impresoras'!$E$91:$E$105,D48,'[6]PCs e Impresoras'!$F$91:$F$105,"PVL*")+COUNTIFS('[5]PCs e Impresoras'!$E$126:$E$190,D48,'[5]PCs e Impresoras'!$F$126:$F$190,"PVL*")+COUNTIFS('[4]PCs e Impresoras'!$E$144:$E$175,D48,'[4]PCs e Impresoras'!$F$144:$F$175,"PVL*")+COUNTIFS('[3]PCs e Impresoras'!$E$194:$E$275,D48,'[3]PCs e Impresoras'!$F$194:$F$275,"PVL*")+COUNTIFS('[2]PCs e Impresoras'!$E$76:$E$105,D48,'[2]PCs e Impresoras'!$F$76:$F$105,"PVL*")+COUNTIFS('[1]PCs e Impresoras'!$E$85:$E$113,D48,'[1]PCs e Impresoras'!$F$85:$F$113,"PVL*")</f>
        <v>#VALUE!</v>
      </c>
      <c r="K48" s="11" t="e">
        <f>COUNTIFS('[13]PCs e Impresoras'!$E$26:$E$29,D48,'[13]PCs e Impresoras'!$F$26:$F$29,"PBQ*")+COUNTIFS('[12]PCs e Impresoras'!$E$49:$E$61,D48,'[12]PCs e Impresoras'!$F$49:$F$61,"PBQ*")+COUNTIFS('[11]PCs e Impresoras'!$E$95:$E$125,D48,'[11]PCs e Impresoras'!$F$95:$F$125,"PBQ*")+COUNTIFS('[10]PCs e Impresoras'!$E$83:$E$104,D48,'[10]PCs e Impresoras'!$F$83:$F$104,"PBQ*")+COUNTIFS('[9]PCs e Impresoras'!$E$61:$E$64,D48,'[9]PCs e Impresoras'!$F$61:$F$64,"PBQ*")+COUNTIFS('[8]PCs e Impresoras'!$E$194:$E$258,D48,'[8]PCs e Impresoras'!$F$194:$F$258,"PBQ*")+COUNTIFS('[7]PCs e Impresoras'!$E$244:$E$313,D48,'[7]PCs e Impresoras'!$F$244:$F$313,"PBQ*")+COUNTIFS('[6]PCs e Impresoras'!$E$91:$E$105,D48,'[6]PCs e Impresoras'!$F$91:$F$105,"PBQ*")+COUNTIFS('[5]PCs e Impresoras'!$E$126:$E$190,D48,'[5]PCs e Impresoras'!$F$126:$F$190,"PBQ*")+COUNTIFS('[4]PCs e Impresoras'!$E$144:$E$175,D48,'[4]PCs e Impresoras'!$F$144:$F$175,"PBQ*")+COUNTIFS('[3]PCs e Impresoras'!$E$194:$E$275,D48,'[3]PCs e Impresoras'!$F$194:$F$275,"PBQ*")+COUNTIFS('[2]PCs e Impresoras'!$E$76:$E$105,D48,'[2]PCs e Impresoras'!$F$76:$F$105,"PBQ*")+COUNTIFS('[1]PCs e Impresoras'!$E$85:$E$113,D48,'[1]PCs e Impresoras'!$F$85:$F$113,"PBQ*")</f>
        <v>#VALUE!</v>
      </c>
      <c r="L48" s="11" t="e">
        <f>COUNTIFS('[13]PCs e Impresoras'!$E$26:$E$29,D48,'[13]PCs e Impresoras'!$F$26:$F$29,"PMB*")+COUNTIFS('[12]PCs e Impresoras'!$E$49:$E$61,D48,'[12]PCs e Impresoras'!$F$49:$F$61,"PMB*")+COUNTIFS('[11]PCs e Impresoras'!$E$95:$E$125,D48,'[11]PCs e Impresoras'!$F$95:$F$125,"PMB*")+COUNTIFS('[10]PCs e Impresoras'!$E$83:$E$104,D48,'[10]PCs e Impresoras'!$F$83:$F$104,"PMB*")+COUNTIFS('[9]PCs e Impresoras'!$E$61:$E$64,D48,'[9]PCs e Impresoras'!$F$61:$F$64,"PMB*")+COUNTIFS('[8]PCs e Impresoras'!$E$194:$E$258,D48,'[8]PCs e Impresoras'!$F$194:$F$258,"PMB*")+COUNTIFS('[7]PCs e Impresoras'!$E$244:$E$313,D48,'[7]PCs e Impresoras'!$F$244:$F$313,"PMB*")+COUNTIFS('[6]PCs e Impresoras'!$E$91:$E$105,D48,'[6]PCs e Impresoras'!$F$91:$F$105,"PMB*")+COUNTIFS('[5]PCs e Impresoras'!$E$126:$E$190,D48,'[5]PCs e Impresoras'!$F$126:$F$190,"PMB*")+COUNTIFS('[4]PCs e Impresoras'!$E$144:$E$175,D48,'[4]PCs e Impresoras'!$F$144:$F$175,"PMB*")+COUNTIFS('[3]PCs e Impresoras'!$E$194:$E$275,D48,'[3]PCs e Impresoras'!$F$194:$F$275,"PMB*")+COUNTIFS('[2]PCs e Impresoras'!$E$76:$E$105,D48,'[2]PCs e Impresoras'!$F$76:$F$105,"PMB*")+COUNTIFS('[1]PCs e Impresoras'!$E$85:$E$113,D48,'[1]PCs e Impresoras'!$F$85:$F$113,"PMB*")</f>
        <v>#VALUE!</v>
      </c>
      <c r="M48" s="11" t="e">
        <f>COUNTIFS('[13]PCs e Impresoras'!$E$26:$E$29,D48,'[13]PCs e Impresoras'!$F$26:$F$29,"PBJ*")+COUNTIFS('[12]PCs e Impresoras'!$E$49:$E$61,D48,'[12]PCs e Impresoras'!$F$49:$F$61,"PBJ*")+COUNTIFS('[11]PCs e Impresoras'!$E$95:$E$125,D48,'[11]PCs e Impresoras'!$F$95:$F$125,"PBJ*")+COUNTIFS('[10]PCs e Impresoras'!$E$83:$E$104,D48,'[10]PCs e Impresoras'!$F$83:$F$104,"PBJ*")+COUNTIFS('[9]PCs e Impresoras'!$E$61:$E$64,D48,'[9]PCs e Impresoras'!$F$61:$F$64,"PBJ*")+COUNTIFS('[8]PCs e Impresoras'!$E$194:$E$258,D48,'[8]PCs e Impresoras'!$F$194:$F$258,"PBJ*")+COUNTIFS('[7]PCs e Impresoras'!$E$244:$E$313,D48,'[7]PCs e Impresoras'!$F$244:$F$313,"PBJ*")+COUNTIFS('[6]PCs e Impresoras'!$E$91:$E$105,D48,'[6]PCs e Impresoras'!$F$91:$F$105,"PBJ*")+COUNTIFS('[5]PCs e Impresoras'!$E$126:$E$190,D48,'[5]PCs e Impresoras'!$F$126:$F$190,"PBJ*")+COUNTIFS('[4]PCs e Impresoras'!$E$144:$E$175,D48,'[4]PCs e Impresoras'!$F$144:$F$175,"PBJ*")+COUNTIFS('[3]PCs e Impresoras'!$E$194:$E$275,D48,'[3]PCs e Impresoras'!$F$194:$F$275,"PBJ*")+COUNTIFS('[2]PCs e Impresoras'!$E$76:$E$105,D48,'[2]PCs e Impresoras'!$F$76:$F$105,"PBJ*")+COUNTIFS('[1]PCs e Impresoras'!$E$85:$E$113,D48,'[1]PCs e Impresoras'!$F$85:$F$113,"PBJ*")</f>
        <v>#VALUE!</v>
      </c>
      <c r="N48" s="11" t="e">
        <f>COUNTIFS('[13]PCs e Impresoras'!$E$26:$E$29,D48,'[13]PCs e Impresoras'!$F$26:$F$29,"PCL*")+COUNTIFS('[12]PCs e Impresoras'!$E$49:$E$61,D48,'[12]PCs e Impresoras'!$F$49:$F$61,"PCL*")+COUNTIFS('[11]PCs e Impresoras'!$E$95:$E$125,D48,'[11]PCs e Impresoras'!$F$95:$F$125,"PCL*")+COUNTIFS('[10]PCs e Impresoras'!$E$83:$E$104,D48,'[10]PCs e Impresoras'!$F$83:$F$104,"PCL*")+COUNTIFS('[9]PCs e Impresoras'!$E$61:$E$64,D48,'[9]PCs e Impresoras'!$F$61:$F$64,"PCL*")+COUNTIFS('[8]PCs e Impresoras'!$E$194:$E$258,D48,'[8]PCs e Impresoras'!$F$194:$F$258,"PCL*")+COUNTIFS('[7]PCs e Impresoras'!$E$244:$E$313,D48,'[7]PCs e Impresoras'!$F$244:$F$313,"PCL*")+COUNTIFS('[6]PCs e Impresoras'!$E$91:$E$105,D48,'[6]PCs e Impresoras'!$F$91:$F$105,"PCL*")+COUNTIFS('[5]PCs e Impresoras'!$E$126:$E$190,D48,'[5]PCs e Impresoras'!$F$126:$F$190,"PCL*")+COUNTIFS('[4]PCs e Impresoras'!$E$144:$E$175,D48,'[4]PCs e Impresoras'!$F$144:$F$175,"PCL*")+COUNTIFS('[3]PCs e Impresoras'!$E$194:$E$275,D48,'[3]PCs e Impresoras'!$F$194:$F$275,"PCL*")+COUNTIFS('[2]PCs e Impresoras'!$E$76:$E$105,D48,'[2]PCs e Impresoras'!$F$76:$F$105,"PCL*")+COUNTIFS('[1]PCs e Impresoras'!$E$85:$E$113,D48,'[1]PCs e Impresoras'!$F$85:$F$113,"PCL*")</f>
        <v>#VALUE!</v>
      </c>
      <c r="O48" s="11" t="e">
        <f>COUNTIFS('[13]PCs e Impresoras'!$E$26:$E$29,D48,'[13]PCs e Impresoras'!$F$26:$F$29,"PQB*")+COUNTIFS('[12]PCs e Impresoras'!$E$49:$E$61,D48,'[12]PCs e Impresoras'!$F$49:$F$61,"PQB*")+COUNTIFS('[11]PCs e Impresoras'!$E$95:$E$125,D48,'[11]PCs e Impresoras'!$F$95:$F$125,"PQB*")+COUNTIFS('[10]PCs e Impresoras'!$E$83:$E$104,D48,'[10]PCs e Impresoras'!$F$83:$F$104,"PQB*")+COUNTIFS('[9]PCs e Impresoras'!$E$61:$E$64,D48,'[9]PCs e Impresoras'!$F$61:$F$64,"PQB*")+COUNTIFS('[8]PCs e Impresoras'!$E$194:$E$258,D48,'[8]PCs e Impresoras'!$F$194:$F$258,"PQB*")+COUNTIFS('[7]PCs e Impresoras'!$E$244:$E$313,D48,'[7]PCs e Impresoras'!$F$244:$F$313,"PQB*")+COUNTIFS('[6]PCs e Impresoras'!$E$91:$E$105,D48,'[6]PCs e Impresoras'!$F$91:$F$105,"PQB*")+COUNTIFS('[5]PCs e Impresoras'!$E$126:$E$190,D48,'[5]PCs e Impresoras'!$F$126:$F$190,"PQB*")+COUNTIFS('[4]PCs e Impresoras'!$E$144:$E$175,D48,'[4]PCs e Impresoras'!$F$144:$F$175,"PQB*")+COUNTIFS('[3]PCs e Impresoras'!$E$194:$E$275,D48,'[3]PCs e Impresoras'!$F$194:$F$275,"PQB*")+COUNTIFS('[2]PCs e Impresoras'!$E$76:$E$105,D48,'[2]PCs e Impresoras'!$F$76:$F$105,"PQB*")+COUNTIFS('[1]PCs e Impresoras'!$E$85:$E$113,D48,'[1]PCs e Impresoras'!$F$85:$F$113,"PQB*")</f>
        <v>#VALUE!</v>
      </c>
      <c r="P48" s="11" t="e">
        <f>COUNTIFS('[13]PCs e Impresoras'!$E$26:$E$29,D48,'[13]PCs e Impresoras'!$F$26:$F$29,"PPO*")+COUNTIFS('[12]PCs e Impresoras'!$E$49:$E$61,D48,'[12]PCs e Impresoras'!$F$49:$F$61,"PPO*")+COUNTIFS('[11]PCs e Impresoras'!$E$95:$E$125,D48,'[11]PCs e Impresoras'!$F$95:$F$125,"PPO*")+COUNTIFS('[10]PCs e Impresoras'!$E$83:$E$104,D48,'[10]PCs e Impresoras'!$F$83:$F$104,"PPO*")+COUNTIFS('[9]PCs e Impresoras'!$E$61:$E$64,D48,'[9]PCs e Impresoras'!$F$61:$F$64,"PPO*")+COUNTIFS('[8]PCs e Impresoras'!$E$194:$E$258,D48,'[8]PCs e Impresoras'!$F$194:$F$258,"PPO*")+COUNTIFS('[7]PCs e Impresoras'!$E$244:$E$313,D48,'[7]PCs e Impresoras'!$F$244:$F$313,"PPO*")+COUNTIFS('[6]PCs e Impresoras'!$E$91:$E$105,D48,'[6]PCs e Impresoras'!$F$91:$F$105,"PPO*")+COUNTIFS('[5]PCs e Impresoras'!$E$126:$E$190,D48,'[5]PCs e Impresoras'!$F$126:$F$190,"PPO*")+COUNTIFS('[4]PCs e Impresoras'!$E$144:$E$175,D48,'[4]PCs e Impresoras'!$F$144:$F$175,"PPO*")+COUNTIFS('[3]PCs e Impresoras'!$E$194:$E$275,D48,'[3]PCs e Impresoras'!$F$194:$F$275,"PPO*")+COUNTIFS('[2]PCs e Impresoras'!$E$76:$E$105,D48,'[2]PCs e Impresoras'!$F$76:$F$105,"PPO*")+COUNTIFS('[1]PCs e Impresoras'!$E$85:$E$113,D48,'[1]PCs e Impresoras'!$F$85:$F$113,"PPO*")</f>
        <v>#VALUE!</v>
      </c>
      <c r="Q48" s="11" t="e">
        <f>COUNTIFS('[13]PCs e Impresoras'!$E$26:$E$29,D48,'[13]PCs e Impresoras'!$F$26:$F$29,"PTJ*")+COUNTIFS('[12]PCs e Impresoras'!$E$49:$E$61,D48,'[12]PCs e Impresoras'!$F$49:$F$61,"PTJ*")+COUNTIFS('[11]PCs e Impresoras'!$E$95:$E$125,D48,'[11]PCs e Impresoras'!$F$95:$F$125,"PTJ*")+COUNTIFS('[10]PCs e Impresoras'!$E$83:$E$104,D48,'[10]PCs e Impresoras'!$F$83:$F$104,"PTJ*")+COUNTIFS('[9]PCs e Impresoras'!$E$61:$E$64,D48,'[9]PCs e Impresoras'!$F$61:$F$64,"PTJ*")+COUNTIFS('[8]PCs e Impresoras'!$E$194:$E$258,D48,'[8]PCs e Impresoras'!$F$194:$F$258,"PTJ*")+COUNTIFS('[7]PCs e Impresoras'!$E$244:$E$313,D48,'[7]PCs e Impresoras'!$F$244:$F$313,"PTJ*")+COUNTIFS('[6]PCs e Impresoras'!$E$91:$E$105,D48,'[6]PCs e Impresoras'!$F$91:$F$105,"PTJ*")+COUNTIFS('[5]PCs e Impresoras'!$E$126:$E$190,D48,'[5]PCs e Impresoras'!$F$126:$F$190,"PTJ*")+COUNTIFS('[4]PCs e Impresoras'!$E$144:$E$175,D48,'[4]PCs e Impresoras'!$F$144:$F$175,"PTJ*")+COUNTIFS('[3]PCs e Impresoras'!$E$194:$E$275,D48,'[3]PCs e Impresoras'!$F$194:$F$275,"PTJ*")+COUNTIFS('[2]PCs e Impresoras'!$E$76:$E$105,D48,'[2]PCs e Impresoras'!$F$76:$F$105,"PTJ*")+COUNTIFS('[1]PCs e Impresoras'!$E$85:$E$113,D48,'[1]PCs e Impresoras'!$F$85:$F$113,"PTJ*")</f>
        <v>#VALUE!</v>
      </c>
      <c r="R48" s="11" t="e">
        <f>COUNTIFS('[13]PCs e Impresoras'!$E$26:$E$29,D48,'[13]PCs e Impresoras'!$F$26:$F$29,"PBO*")+COUNTIFS('[12]PCs e Impresoras'!$E$49:$E$61,D48,'[12]PCs e Impresoras'!$F$49:$F$61,"PBO*")+COUNTIFS('[11]PCs e Impresoras'!$E$95:$E$125,D48,'[11]PCs e Impresoras'!$F$95:$F$125,"PBO*")+COUNTIFS('[10]PCs e Impresoras'!$E$83:$E$104,D48,'[10]PCs e Impresoras'!$F$83:$F$104,"PBO*")+COUNTIFS('[9]PCs e Impresoras'!$E$61:$E$64,D48,'[9]PCs e Impresoras'!$F$61:$F$64,"PBO*")+COUNTIFS('[8]PCs e Impresoras'!$E$194:$E$258,D48,'[8]PCs e Impresoras'!$F$194:$F$258,"PBO*")+COUNTIFS('[7]PCs e Impresoras'!$E$244:$E$313,D48,'[7]PCs e Impresoras'!$F$244:$F$313,"PBO*")+COUNTIFS('[6]PCs e Impresoras'!$E$91:$E$105,D48,'[6]PCs e Impresoras'!$F$91:$F$105,"PBO*")+COUNTIFS('[5]PCs e Impresoras'!$E$126:$E$190,D48,'[5]PCs e Impresoras'!$F$126:$F$190,"PBO*")+COUNTIFS('[4]PCs e Impresoras'!$E$144:$E$175,D48,'[4]PCs e Impresoras'!$F$144:$F$175,"PBO*")+COUNTIFS('[3]PCs e Impresoras'!$E$194:$E$275,D48,'[3]PCs e Impresoras'!$F$194:$F$275,"PBO*")+COUNTIFS('[2]PCs e Impresoras'!$E$76:$E$105,D48,'[2]PCs e Impresoras'!$F$76:$F$105,"PBO*")+COUNTIFS('[1]PCs e Impresoras'!$E$85:$E$113,D48,'[1]PCs e Impresoras'!$F$85:$F$113,"PBO*")</f>
        <v>#VALUE!</v>
      </c>
      <c r="S48" s="11" t="e">
        <f>COUNTIFS('[13]PCs e Impresoras'!$E$26:$E$29,D48,'[13]PCs e Impresoras'!$F$26:$F$29,"PSC*")+COUNTIFS('[12]PCs e Impresoras'!$E$49:$E$61,D48,'[12]PCs e Impresoras'!$F$49:$F$61,"PSC*")+COUNTIFS('[11]PCs e Impresoras'!$E$95:$E$125,D48,'[11]PCs e Impresoras'!$F$95:$F$125,"PSC*")+COUNTIFS('[10]PCs e Impresoras'!$E$83:$E$104,D48,'[10]PCs e Impresoras'!$F$83:$F$104,"PSC*")+COUNTIFS('[9]PCs e Impresoras'!$E$61:$E$64,D48,'[9]PCs e Impresoras'!$F$61:$F$64,"PSC*")+COUNTIFS('[8]PCs e Impresoras'!$E$194:$E$258,D48,'[8]PCs e Impresoras'!$F$194:$F$258,"PSC*")+COUNTIFS('[7]PCs e Impresoras'!$E$244:$E$313,D48,'[7]PCs e Impresoras'!$F$244:$F$313,"PSC*")+COUNTIFS('[6]PCs e Impresoras'!$E$91:$E$105,D48,'[6]PCs e Impresoras'!$F$91:$F$105,"PSC*")+COUNTIFS('[5]PCs e Impresoras'!$E$126:$E$190,D48,'[5]PCs e Impresoras'!$F$126:$F$190,"PSC*")+COUNTIFS('[4]PCs e Impresoras'!$E$144:$E$175,D48,'[4]PCs e Impresoras'!$F$144:$F$175,"PSC*")+COUNTIFS('[3]PCs e Impresoras'!$E$194:$E$275,D48,'[3]PCs e Impresoras'!$F$194:$F$275,"PSC*")+COUNTIFS('[2]PCs e Impresoras'!$E$76:$E$105,D48,'[2]PCs e Impresoras'!$F$76:$F$105,"PSC*")+COUNTIFS('[1]PCs e Impresoras'!$E$85:$E$113,D48,'[1]PCs e Impresoras'!$F$85:$F$113,"PSC*")</f>
        <v>#VALUE!</v>
      </c>
      <c r="T48" s="21" t="e">
        <f t="shared" si="4"/>
        <v>#VALUE!</v>
      </c>
      <c r="U48" s="32" t="e">
        <f t="shared" si="1"/>
        <v>#VALUE!</v>
      </c>
    </row>
    <row r="49" spans="1:21" ht="15.75" x14ac:dyDescent="0.25">
      <c r="A49" s="95"/>
      <c r="B49" s="71" t="s">
        <v>52</v>
      </c>
      <c r="C49" s="71" t="s">
        <v>49</v>
      </c>
      <c r="D49" s="71" t="s">
        <v>176</v>
      </c>
      <c r="E49" s="11" t="e">
        <f>COUNTIFS('[13]PCs e Impresoras'!$E$26:$E$29,D49,'[13]PCs e Impresoras'!$F$26:$F$29,"PCG*")+COUNTIFS('[12]PCs e Impresoras'!$E$49:$E$61,D49,'[12]PCs e Impresoras'!$F$49:$F$61,"PCG*")+COUNTIFS('[11]PCs e Impresoras'!$E$95:$E$125,D49,'[11]PCs e Impresoras'!$F$95:$F$125,"PCG*")+COUNTIFS('[10]PCs e Impresoras'!$E$83:$E$104,D49,'[10]PCs e Impresoras'!$F$83:$F$104,"PCG*")+COUNTIFS('[9]PCs e Impresoras'!$E$61:$E$64,D49,'[9]PCs e Impresoras'!$F$61:$F$64,"PCG*")+COUNTIFS('[8]PCs e Impresoras'!$E$194:$E$258,D49,'[8]PCs e Impresoras'!$F$194:$F$258,"PCG*")+COUNTIFS('[7]PCs e Impresoras'!$E$244:$E$313,D49,'[7]PCs e Impresoras'!$F$244:$F$313,"PCG*")+COUNTIFS('[6]PCs e Impresoras'!$E$91:$E$105,D49,'[6]PCs e Impresoras'!$F$91:$F$105,"PCG*")+COUNTIFS('[5]PCs e Impresoras'!$E$126:$E$190,D49,'[5]PCs e Impresoras'!$F$126:$F$190,"PCG*")+COUNTIFS('[4]PCs e Impresoras'!$E$144:$E$175,D49,'[4]PCs e Impresoras'!$F$144:$F$175,"PCG*")+COUNTIFS('[3]PCs e Impresoras'!$E$194:$E$275,D49,'[3]PCs e Impresoras'!$F$194:$F$275,"PCG*")+COUNTIFS('[2]PCs e Impresoras'!$E$76:$E$105,D49,'[2]PCs e Impresoras'!$F$76:$F$105,"PCG*")+COUNTIFS('[1]PCs e Impresoras'!$E$85:$E$113,D49,'[1]PCs e Impresoras'!$F$85:$F$113,"PCG*")</f>
        <v>#VALUE!</v>
      </c>
      <c r="F49" s="11" t="e">
        <f>COUNTIFS('[13]PCs e Impresoras'!$E$26:$E$29,D49,'[13]PCs e Impresoras'!$F$26:$F$29,"PCS*")+COUNTIFS('[12]PCs e Impresoras'!$E$49:$E$61,D49,'[12]PCs e Impresoras'!$F$49:$F$61,"PCS*")+COUNTIFS('[11]PCs e Impresoras'!$E$95:$E$125,D49,'[11]PCs e Impresoras'!$F$95:$F$125,"PCS*")+COUNTIFS('[10]PCs e Impresoras'!$E$83:$E$104,D49,'[10]PCs e Impresoras'!$F$83:$F$104,"PCS*")+COUNTIFS('[9]PCs e Impresoras'!$E$61:$E$64,D49,'[9]PCs e Impresoras'!$F$61:$F$64,"PCS*")+COUNTIFS('[8]PCs e Impresoras'!$E$194:$E$258,D49,'[8]PCs e Impresoras'!$F$194:$F$258,"PCS*")+COUNTIFS('[7]PCs e Impresoras'!$E$244:$E$313,D49,'[7]PCs e Impresoras'!$F$244:$F$313,"PCS*")+COUNTIFS('[6]PCs e Impresoras'!$E$91:$E$105,D49,'[6]PCs e Impresoras'!$F$91:$F$105,"PCS*")+COUNTIFS('[5]PCs e Impresoras'!$E$126:$E$190,D49,'[5]PCs e Impresoras'!$F$126:$F$190,"PCS*")+COUNTIFS('[4]PCs e Impresoras'!$E$144:$E$175,D49,'[4]PCs e Impresoras'!$F$144:$F$175,"PCS*")+COUNTIFS('[3]PCs e Impresoras'!$E$194:$E$275,D49,'[3]PCs e Impresoras'!$F$194:$F$275,"PCS*")+COUNTIFS('[2]PCs e Impresoras'!$E$76:$E$105,D49,'[2]PCs e Impresoras'!$F$76:$F$105,"PCS*")+COUNTIFS('[1]PCs e Impresoras'!$E$85:$E$113,D49,'[1]PCs e Impresoras'!$F$85:$F$113,"PCS*")</f>
        <v>#VALUE!</v>
      </c>
      <c r="G49" s="11" t="e">
        <f>COUNTIFS('[13]PCs e Impresoras'!$E$26:$E$29,D49,'[13]PCs e Impresoras'!$F$26:$F$29,"PMT*")+COUNTIFS('[12]PCs e Impresoras'!$E$49:$E$61,D49,'[12]PCs e Impresoras'!$F$49:$F$61,"PMT*")+COUNTIFS('[11]PCs e Impresoras'!$E$95:$E$125,D49,'[11]PCs e Impresoras'!$F$95:$F$125,"PMT*")+COUNTIFS('[10]PCs e Impresoras'!$E$83:$E$104,D49,'[10]PCs e Impresoras'!$F$83:$F$104,"PMT*")+COUNTIFS('[9]PCs e Impresoras'!$E$61:$E$64,D49,'[9]PCs e Impresoras'!$F$61:$F$64,"PMT*")+COUNTIFS('[8]PCs e Impresoras'!$E$194:$E$258,D49,'[8]PCs e Impresoras'!$F$194:$F$258,"PMT*")+COUNTIFS('[7]PCs e Impresoras'!$E$244:$E$313,D49,'[7]PCs e Impresoras'!$F$244:$F$313,"PMT*")+COUNTIFS('[6]PCs e Impresoras'!$E$91:$E$105,D49,'[6]PCs e Impresoras'!$F$91:$F$105,"PMT*")+COUNTIFS('[5]PCs e Impresoras'!$E$126:$E$190,D49,'[5]PCs e Impresoras'!$F$126:$F$190,"PMT*")+COUNTIFS('[4]PCs e Impresoras'!$E$144:$E$175,D49,'[4]PCs e Impresoras'!$F$144:$F$175,"PMT*")+COUNTIFS('[3]PCs e Impresoras'!$E$194:$E$275,D49,'[3]PCs e Impresoras'!$F$194:$F$275,"PMT*")+COUNTIFS('[2]PCs e Impresoras'!$E$76:$E$105,D49,'[2]PCs e Impresoras'!$F$76:$F$105,"PMT*")+COUNTIFS('[1]PCs e Impresoras'!$E$85:$E$113,D49,'[1]PCs e Impresoras'!$F$85:$F$113,"PMT*")</f>
        <v>#VALUE!</v>
      </c>
      <c r="H49" s="11" t="e">
        <f>COUNTIFS('[13]PCs e Impresoras'!$E$26:$E$29,D49,'[13]PCs e Impresoras'!$F$26:$F$29,"PCB*")+COUNTIFS('[12]PCs e Impresoras'!$E$49:$E$61,D49,'[12]PCs e Impresoras'!$F$49:$F$61,"PCB*")+COUNTIFS('[11]PCs e Impresoras'!$E$95:$E$125,D49,'[11]PCs e Impresoras'!$F$95:$F$125,"PCB*")+COUNTIFS('[10]PCs e Impresoras'!$E$83:$E$104,D49,'[10]PCs e Impresoras'!$F$83:$F$104,"PCB*")+COUNTIFS('[9]PCs e Impresoras'!$E$61:$E$64,D49,'[9]PCs e Impresoras'!$F$61:$F$64,"PCB*")+COUNTIFS('[8]PCs e Impresoras'!$E$194:$E$258,D49,'[8]PCs e Impresoras'!$F$194:$F$258,"PCB*")+COUNTIFS('[7]PCs e Impresoras'!$E$244:$E$313,D49,'[7]PCs e Impresoras'!$F$244:$F$313,"PCB*")+COUNTIFS('[6]PCs e Impresoras'!$E$91:$E$105,D49,'[6]PCs e Impresoras'!$F$91:$F$105,"PCB*")+COUNTIFS('[5]PCs e Impresoras'!$E$126:$E$190,D49,'[5]PCs e Impresoras'!$F$126:$F$190,"PCB*")+COUNTIFS('[4]PCs e Impresoras'!$E$144:$E$175,D49,'[4]PCs e Impresoras'!$F$144:$F$175,"PCB*")+COUNTIFS('[3]PCs e Impresoras'!$E$194:$E$275,D49,'[3]PCs e Impresoras'!$F$194:$F$275,"PCB*")+COUNTIFS('[2]PCs e Impresoras'!$E$76:$E$105,D49,'[2]PCs e Impresoras'!$F$76:$F$105,"PCB*")+COUNTIFS('[1]PCs e Impresoras'!$E$85:$E$113,D49,'[1]PCs e Impresoras'!$F$85:$F$113,"PCB*")</f>
        <v>#VALUE!</v>
      </c>
      <c r="I49" s="11" t="e">
        <f>COUNTIFS('[13]PCs e Impresoras'!$E$26:$E$29,D49,'[13]PCs e Impresoras'!$F$26:$F$29,"PBA*")+COUNTIFS('[12]PCs e Impresoras'!$E$49:$E$61,D49,'[12]PCs e Impresoras'!$F$49:$F$61,"PBA*")+COUNTIFS('[11]PCs e Impresoras'!$E$95:$E$125,D49,'[11]PCs e Impresoras'!$F$95:$F$125,"PBA*")+COUNTIFS('[10]PCs e Impresoras'!$E$83:$E$104,D49,'[10]PCs e Impresoras'!$F$83:$F$104,"PBA*")+COUNTIFS('[9]PCs e Impresoras'!$E$61:$E$64,D49,'[9]PCs e Impresoras'!$F$61:$F$64,"PBA*")+COUNTIFS('[8]PCs e Impresoras'!$E$194:$E$258,D49,'[8]PCs e Impresoras'!$F$194:$F$258,"PBA*")+COUNTIFS('[7]PCs e Impresoras'!$E$244:$E$313,D49,'[7]PCs e Impresoras'!$F$244:$F$313,"PBA*")+COUNTIFS('[6]PCs e Impresoras'!$E$91:$E$105,D49,'[6]PCs e Impresoras'!$F$91:$F$105,"PBA*")+COUNTIFS('[5]PCs e Impresoras'!$E$126:$E$190,D49,'[5]PCs e Impresoras'!$F$126:$F$190,"PBA*")+COUNTIFS('[4]PCs e Impresoras'!$E$144:$E$175,D49,'[4]PCs e Impresoras'!$F$144:$F$175,"PBA*")+COUNTIFS('[3]PCs e Impresoras'!$E$194:$E$275,D49,'[3]PCs e Impresoras'!$F$194:$F$275,"PBA*")+COUNTIFS('[2]PCs e Impresoras'!$E$76:$E$105,D49,'[2]PCs e Impresoras'!$F$76:$F$105,"PBA*")+COUNTIFS('[1]PCs e Impresoras'!$E$85:$E$113,D49,'[1]PCs e Impresoras'!$F$85:$F$113,"PBA*")</f>
        <v>#VALUE!</v>
      </c>
      <c r="J49" s="11" t="e">
        <f>COUNTIFS('[13]PCs e Impresoras'!$E$26:$E$29,D49,'[13]PCs e Impresoras'!$F$26:$F$29,"PVL*")+COUNTIFS('[12]PCs e Impresoras'!$E$49:$E$61,D49,'[12]PCs e Impresoras'!$F$49:$F$61,"PVL*")+COUNTIFS('[11]PCs e Impresoras'!$E$95:$E$125,D49,'[11]PCs e Impresoras'!$F$95:$F$125,"PVL*")+COUNTIFS('[10]PCs e Impresoras'!$E$83:$E$104,D49,'[10]PCs e Impresoras'!$F$83:$F$104,"PVL*")+COUNTIFS('[9]PCs e Impresoras'!$E$61:$E$64,D49,'[9]PCs e Impresoras'!$F$61:$F$64,"PVL*")+COUNTIFS('[8]PCs e Impresoras'!$E$194:$E$258,D49,'[8]PCs e Impresoras'!$F$194:$F$258,"PVL*")+COUNTIFS('[7]PCs e Impresoras'!$E$244:$E$313,D49,'[7]PCs e Impresoras'!$F$244:$F$313,"PVL*")+COUNTIFS('[6]PCs e Impresoras'!$E$91:$E$105,D49,'[6]PCs e Impresoras'!$F$91:$F$105,"PVL*")+COUNTIFS('[5]PCs e Impresoras'!$E$126:$E$190,D49,'[5]PCs e Impresoras'!$F$126:$F$190,"PVL*")+COUNTIFS('[4]PCs e Impresoras'!$E$144:$E$175,D49,'[4]PCs e Impresoras'!$F$144:$F$175,"PVL*")+COUNTIFS('[3]PCs e Impresoras'!$E$194:$E$275,D49,'[3]PCs e Impresoras'!$F$194:$F$275,"PVL*")+COUNTIFS('[2]PCs e Impresoras'!$E$76:$E$105,D49,'[2]PCs e Impresoras'!$F$76:$F$105,"PVL*")+COUNTIFS('[1]PCs e Impresoras'!$E$85:$E$113,D49,'[1]PCs e Impresoras'!$F$85:$F$113,"PVL*")</f>
        <v>#VALUE!</v>
      </c>
      <c r="K49" s="11" t="e">
        <f>COUNTIFS('[13]PCs e Impresoras'!$E$26:$E$29,D49,'[13]PCs e Impresoras'!$F$26:$F$29,"PBQ*")+COUNTIFS('[12]PCs e Impresoras'!$E$49:$E$61,D49,'[12]PCs e Impresoras'!$F$49:$F$61,"PBQ*")+COUNTIFS('[11]PCs e Impresoras'!$E$95:$E$125,D49,'[11]PCs e Impresoras'!$F$95:$F$125,"PBQ*")+COUNTIFS('[10]PCs e Impresoras'!$E$83:$E$104,D49,'[10]PCs e Impresoras'!$F$83:$F$104,"PBQ*")+COUNTIFS('[9]PCs e Impresoras'!$E$61:$E$64,D49,'[9]PCs e Impresoras'!$F$61:$F$64,"PBQ*")+COUNTIFS('[8]PCs e Impresoras'!$E$194:$E$258,D49,'[8]PCs e Impresoras'!$F$194:$F$258,"PBQ*")+COUNTIFS('[7]PCs e Impresoras'!$E$244:$E$313,D49,'[7]PCs e Impresoras'!$F$244:$F$313,"PBQ*")+COUNTIFS('[6]PCs e Impresoras'!$E$91:$E$105,D49,'[6]PCs e Impresoras'!$F$91:$F$105,"PBQ*")+COUNTIFS('[5]PCs e Impresoras'!$E$126:$E$190,D49,'[5]PCs e Impresoras'!$F$126:$F$190,"PBQ*")+COUNTIFS('[4]PCs e Impresoras'!$E$144:$E$175,D49,'[4]PCs e Impresoras'!$F$144:$F$175,"PBQ*")+COUNTIFS('[3]PCs e Impresoras'!$E$194:$E$275,D49,'[3]PCs e Impresoras'!$F$194:$F$275,"PBQ*")+COUNTIFS('[2]PCs e Impresoras'!$E$76:$E$105,D49,'[2]PCs e Impresoras'!$F$76:$F$105,"PBQ*")+COUNTIFS('[1]PCs e Impresoras'!$E$85:$E$113,D49,'[1]PCs e Impresoras'!$F$85:$F$113,"PBQ*")</f>
        <v>#VALUE!</v>
      </c>
      <c r="L49" s="11" t="e">
        <f>COUNTIFS('[13]PCs e Impresoras'!$E$26:$E$29,D49,'[13]PCs e Impresoras'!$F$26:$F$29,"PMB*")+COUNTIFS('[12]PCs e Impresoras'!$E$49:$E$61,D49,'[12]PCs e Impresoras'!$F$49:$F$61,"PMB*")+COUNTIFS('[11]PCs e Impresoras'!$E$95:$E$125,D49,'[11]PCs e Impresoras'!$F$95:$F$125,"PMB*")+COUNTIFS('[10]PCs e Impresoras'!$E$83:$E$104,D49,'[10]PCs e Impresoras'!$F$83:$F$104,"PMB*")+COUNTIFS('[9]PCs e Impresoras'!$E$61:$E$64,D49,'[9]PCs e Impresoras'!$F$61:$F$64,"PMB*")+COUNTIFS('[8]PCs e Impresoras'!$E$194:$E$258,D49,'[8]PCs e Impresoras'!$F$194:$F$258,"PMB*")+COUNTIFS('[7]PCs e Impresoras'!$E$244:$E$313,D49,'[7]PCs e Impresoras'!$F$244:$F$313,"PMB*")+COUNTIFS('[6]PCs e Impresoras'!$E$91:$E$105,D49,'[6]PCs e Impresoras'!$F$91:$F$105,"PMB*")+COUNTIFS('[5]PCs e Impresoras'!$E$126:$E$190,D49,'[5]PCs e Impresoras'!$F$126:$F$190,"PMB*")+COUNTIFS('[4]PCs e Impresoras'!$E$144:$E$175,D49,'[4]PCs e Impresoras'!$F$144:$F$175,"PMB*")+COUNTIFS('[3]PCs e Impresoras'!$E$194:$E$275,D49,'[3]PCs e Impresoras'!$F$194:$F$275,"PMB*")+COUNTIFS('[2]PCs e Impresoras'!$E$76:$E$105,D49,'[2]PCs e Impresoras'!$F$76:$F$105,"PMB*")+COUNTIFS('[1]PCs e Impresoras'!$E$85:$E$113,D49,'[1]PCs e Impresoras'!$F$85:$F$113,"PMB*")</f>
        <v>#VALUE!</v>
      </c>
      <c r="M49" s="11" t="e">
        <f>COUNTIFS('[13]PCs e Impresoras'!$E$26:$E$29,D49,'[13]PCs e Impresoras'!$F$26:$F$29,"PBJ*")+COUNTIFS('[12]PCs e Impresoras'!$E$49:$E$61,D49,'[12]PCs e Impresoras'!$F$49:$F$61,"PBJ*")+COUNTIFS('[11]PCs e Impresoras'!$E$95:$E$125,D49,'[11]PCs e Impresoras'!$F$95:$F$125,"PBJ*")+COUNTIFS('[10]PCs e Impresoras'!$E$83:$E$104,D49,'[10]PCs e Impresoras'!$F$83:$F$104,"PBJ*")+COUNTIFS('[9]PCs e Impresoras'!$E$61:$E$64,D49,'[9]PCs e Impresoras'!$F$61:$F$64,"PBJ*")+COUNTIFS('[8]PCs e Impresoras'!$E$194:$E$258,D49,'[8]PCs e Impresoras'!$F$194:$F$258,"PBJ*")+COUNTIFS('[7]PCs e Impresoras'!$E$244:$E$313,D49,'[7]PCs e Impresoras'!$F$244:$F$313,"PBJ*")+COUNTIFS('[6]PCs e Impresoras'!$E$91:$E$105,D49,'[6]PCs e Impresoras'!$F$91:$F$105,"PBJ*")+COUNTIFS('[5]PCs e Impresoras'!$E$126:$E$190,D49,'[5]PCs e Impresoras'!$F$126:$F$190,"PBJ*")+COUNTIFS('[4]PCs e Impresoras'!$E$144:$E$175,D49,'[4]PCs e Impresoras'!$F$144:$F$175,"PBJ*")+COUNTIFS('[3]PCs e Impresoras'!$E$194:$E$275,D49,'[3]PCs e Impresoras'!$F$194:$F$275,"PBJ*")+COUNTIFS('[2]PCs e Impresoras'!$E$76:$E$105,D49,'[2]PCs e Impresoras'!$F$76:$F$105,"PBJ*")+COUNTIFS('[1]PCs e Impresoras'!$E$85:$E$113,D49,'[1]PCs e Impresoras'!$F$85:$F$113,"PBJ*")</f>
        <v>#VALUE!</v>
      </c>
      <c r="N49" s="11" t="e">
        <f>COUNTIFS('[13]PCs e Impresoras'!$E$26:$E$29,D49,'[13]PCs e Impresoras'!$F$26:$F$29,"PCL*")+COUNTIFS('[12]PCs e Impresoras'!$E$49:$E$61,D49,'[12]PCs e Impresoras'!$F$49:$F$61,"PCL*")+COUNTIFS('[11]PCs e Impresoras'!$E$95:$E$125,D49,'[11]PCs e Impresoras'!$F$95:$F$125,"PCL*")+COUNTIFS('[10]PCs e Impresoras'!$E$83:$E$104,D49,'[10]PCs e Impresoras'!$F$83:$F$104,"PCL*")+COUNTIFS('[9]PCs e Impresoras'!$E$61:$E$64,D49,'[9]PCs e Impresoras'!$F$61:$F$64,"PCL*")+COUNTIFS('[8]PCs e Impresoras'!$E$194:$E$258,D49,'[8]PCs e Impresoras'!$F$194:$F$258,"PCL*")+COUNTIFS('[7]PCs e Impresoras'!$E$244:$E$313,D49,'[7]PCs e Impresoras'!$F$244:$F$313,"PCL*")+COUNTIFS('[6]PCs e Impresoras'!$E$91:$E$105,D49,'[6]PCs e Impresoras'!$F$91:$F$105,"PCL*")+COUNTIFS('[5]PCs e Impresoras'!$E$126:$E$190,D49,'[5]PCs e Impresoras'!$F$126:$F$190,"PCL*")+COUNTIFS('[4]PCs e Impresoras'!$E$144:$E$175,D49,'[4]PCs e Impresoras'!$F$144:$F$175,"PCL*")+COUNTIFS('[3]PCs e Impresoras'!$E$194:$E$275,D49,'[3]PCs e Impresoras'!$F$194:$F$275,"PCL*")+COUNTIFS('[2]PCs e Impresoras'!$E$76:$E$105,D49,'[2]PCs e Impresoras'!$F$76:$F$105,"PCL*")+COUNTIFS('[1]PCs e Impresoras'!$E$85:$E$113,D49,'[1]PCs e Impresoras'!$F$85:$F$113,"PCL*")</f>
        <v>#VALUE!</v>
      </c>
      <c r="O49" s="11" t="e">
        <f>COUNTIFS('[13]PCs e Impresoras'!$E$26:$E$29,D49,'[13]PCs e Impresoras'!$F$26:$F$29,"PQB*")+COUNTIFS('[12]PCs e Impresoras'!$E$49:$E$61,D49,'[12]PCs e Impresoras'!$F$49:$F$61,"PQB*")+COUNTIFS('[11]PCs e Impresoras'!$E$95:$E$125,D49,'[11]PCs e Impresoras'!$F$95:$F$125,"PQB*")+COUNTIFS('[10]PCs e Impresoras'!$E$83:$E$104,D49,'[10]PCs e Impresoras'!$F$83:$F$104,"PQB*")+COUNTIFS('[9]PCs e Impresoras'!$E$61:$E$64,D49,'[9]PCs e Impresoras'!$F$61:$F$64,"PQB*")+COUNTIFS('[8]PCs e Impresoras'!$E$194:$E$258,D49,'[8]PCs e Impresoras'!$F$194:$F$258,"PQB*")+COUNTIFS('[7]PCs e Impresoras'!$E$244:$E$313,D49,'[7]PCs e Impresoras'!$F$244:$F$313,"PQB*")+COUNTIFS('[6]PCs e Impresoras'!$E$91:$E$105,D49,'[6]PCs e Impresoras'!$F$91:$F$105,"PQB*")+COUNTIFS('[5]PCs e Impresoras'!$E$126:$E$190,D49,'[5]PCs e Impresoras'!$F$126:$F$190,"PQB*")+COUNTIFS('[4]PCs e Impresoras'!$E$144:$E$175,D49,'[4]PCs e Impresoras'!$F$144:$F$175,"PQB*")+COUNTIFS('[3]PCs e Impresoras'!$E$194:$E$275,D49,'[3]PCs e Impresoras'!$F$194:$F$275,"PQB*")+COUNTIFS('[2]PCs e Impresoras'!$E$76:$E$105,D49,'[2]PCs e Impresoras'!$F$76:$F$105,"PQB*")+COUNTIFS('[1]PCs e Impresoras'!$E$85:$E$113,D49,'[1]PCs e Impresoras'!$F$85:$F$113,"PQB*")</f>
        <v>#VALUE!</v>
      </c>
      <c r="P49" s="11" t="e">
        <f>COUNTIFS('[13]PCs e Impresoras'!$E$26:$E$29,D49,'[13]PCs e Impresoras'!$F$26:$F$29,"PPO*")+COUNTIFS('[12]PCs e Impresoras'!$E$49:$E$61,D49,'[12]PCs e Impresoras'!$F$49:$F$61,"PPO*")+COUNTIFS('[11]PCs e Impresoras'!$E$95:$E$125,D49,'[11]PCs e Impresoras'!$F$95:$F$125,"PPO*")+COUNTIFS('[10]PCs e Impresoras'!$E$83:$E$104,D49,'[10]PCs e Impresoras'!$F$83:$F$104,"PPO*")+COUNTIFS('[9]PCs e Impresoras'!$E$61:$E$64,D49,'[9]PCs e Impresoras'!$F$61:$F$64,"PPO*")+COUNTIFS('[8]PCs e Impresoras'!$E$194:$E$258,D49,'[8]PCs e Impresoras'!$F$194:$F$258,"PPO*")+COUNTIFS('[7]PCs e Impresoras'!$E$244:$E$313,D49,'[7]PCs e Impresoras'!$F$244:$F$313,"PPO*")+COUNTIFS('[6]PCs e Impresoras'!$E$91:$E$105,D49,'[6]PCs e Impresoras'!$F$91:$F$105,"PPO*")+COUNTIFS('[5]PCs e Impresoras'!$E$126:$E$190,D49,'[5]PCs e Impresoras'!$F$126:$F$190,"PPO*")+COUNTIFS('[4]PCs e Impresoras'!$E$144:$E$175,D49,'[4]PCs e Impresoras'!$F$144:$F$175,"PPO*")+COUNTIFS('[3]PCs e Impresoras'!$E$194:$E$275,D49,'[3]PCs e Impresoras'!$F$194:$F$275,"PPO*")+COUNTIFS('[2]PCs e Impresoras'!$E$76:$E$105,D49,'[2]PCs e Impresoras'!$F$76:$F$105,"PPO*")+COUNTIFS('[1]PCs e Impresoras'!$E$85:$E$113,D49,'[1]PCs e Impresoras'!$F$85:$F$113,"PPO*")</f>
        <v>#VALUE!</v>
      </c>
      <c r="Q49" s="11" t="e">
        <f>COUNTIFS('[13]PCs e Impresoras'!$E$26:$E$29,D49,'[13]PCs e Impresoras'!$F$26:$F$29,"PTJ*")+COUNTIFS('[12]PCs e Impresoras'!$E$49:$E$61,D49,'[12]PCs e Impresoras'!$F$49:$F$61,"PTJ*")+COUNTIFS('[11]PCs e Impresoras'!$E$95:$E$125,D49,'[11]PCs e Impresoras'!$F$95:$F$125,"PTJ*")+COUNTIFS('[10]PCs e Impresoras'!$E$83:$E$104,D49,'[10]PCs e Impresoras'!$F$83:$F$104,"PTJ*")+COUNTIFS('[9]PCs e Impresoras'!$E$61:$E$64,D49,'[9]PCs e Impresoras'!$F$61:$F$64,"PTJ*")+COUNTIFS('[8]PCs e Impresoras'!$E$194:$E$258,D49,'[8]PCs e Impresoras'!$F$194:$F$258,"PTJ*")+COUNTIFS('[7]PCs e Impresoras'!$E$244:$E$313,D49,'[7]PCs e Impresoras'!$F$244:$F$313,"PTJ*")+COUNTIFS('[6]PCs e Impresoras'!$E$91:$E$105,D49,'[6]PCs e Impresoras'!$F$91:$F$105,"PTJ*")+COUNTIFS('[5]PCs e Impresoras'!$E$126:$E$190,D49,'[5]PCs e Impresoras'!$F$126:$F$190,"PTJ*")+COUNTIFS('[4]PCs e Impresoras'!$E$144:$E$175,D49,'[4]PCs e Impresoras'!$F$144:$F$175,"PTJ*")+COUNTIFS('[3]PCs e Impresoras'!$E$194:$E$275,D49,'[3]PCs e Impresoras'!$F$194:$F$275,"PTJ*")+COUNTIFS('[2]PCs e Impresoras'!$E$76:$E$105,D49,'[2]PCs e Impresoras'!$F$76:$F$105,"PTJ*")+COUNTIFS('[1]PCs e Impresoras'!$E$85:$E$113,D49,'[1]PCs e Impresoras'!$F$85:$F$113,"PTJ*")</f>
        <v>#VALUE!</v>
      </c>
      <c r="R49" s="11" t="e">
        <f>COUNTIFS('[13]PCs e Impresoras'!$E$26:$E$29,D49,'[13]PCs e Impresoras'!$F$26:$F$29,"PBO*")+COUNTIFS('[12]PCs e Impresoras'!$E$49:$E$61,D49,'[12]PCs e Impresoras'!$F$49:$F$61,"PBO*")+COUNTIFS('[11]PCs e Impresoras'!$E$95:$E$125,D49,'[11]PCs e Impresoras'!$F$95:$F$125,"PBO*")+COUNTIFS('[10]PCs e Impresoras'!$E$83:$E$104,D49,'[10]PCs e Impresoras'!$F$83:$F$104,"PBO*")+COUNTIFS('[9]PCs e Impresoras'!$E$61:$E$64,D49,'[9]PCs e Impresoras'!$F$61:$F$64,"PBO*")+COUNTIFS('[8]PCs e Impresoras'!$E$194:$E$258,D49,'[8]PCs e Impresoras'!$F$194:$F$258,"PBO*")+COUNTIFS('[7]PCs e Impresoras'!$E$244:$E$313,D49,'[7]PCs e Impresoras'!$F$244:$F$313,"PBO*")+COUNTIFS('[6]PCs e Impresoras'!$E$91:$E$105,D49,'[6]PCs e Impresoras'!$F$91:$F$105,"PBO*")+COUNTIFS('[5]PCs e Impresoras'!$E$126:$E$190,D49,'[5]PCs e Impresoras'!$F$126:$F$190,"PBO*")+COUNTIFS('[4]PCs e Impresoras'!$E$144:$E$175,D49,'[4]PCs e Impresoras'!$F$144:$F$175,"PBO*")+COUNTIFS('[3]PCs e Impresoras'!$E$194:$E$275,D49,'[3]PCs e Impresoras'!$F$194:$F$275,"PBO*")+COUNTIFS('[2]PCs e Impresoras'!$E$76:$E$105,D49,'[2]PCs e Impresoras'!$F$76:$F$105,"PBO*")+COUNTIFS('[1]PCs e Impresoras'!$E$85:$E$113,D49,'[1]PCs e Impresoras'!$F$85:$F$113,"PBO*")</f>
        <v>#VALUE!</v>
      </c>
      <c r="S49" s="11" t="e">
        <f>COUNTIFS('[13]PCs e Impresoras'!$E$26:$E$29,D49,'[13]PCs e Impresoras'!$F$26:$F$29,"PSC*")+COUNTIFS('[12]PCs e Impresoras'!$E$49:$E$61,D49,'[12]PCs e Impresoras'!$F$49:$F$61,"PSC*")+COUNTIFS('[11]PCs e Impresoras'!$E$95:$E$125,D49,'[11]PCs e Impresoras'!$F$95:$F$125,"PSC*")+COUNTIFS('[10]PCs e Impresoras'!$E$83:$E$104,D49,'[10]PCs e Impresoras'!$F$83:$F$104,"PSC*")+COUNTIFS('[9]PCs e Impresoras'!$E$61:$E$64,D49,'[9]PCs e Impresoras'!$F$61:$F$64,"PSC*")+COUNTIFS('[8]PCs e Impresoras'!$E$194:$E$258,D49,'[8]PCs e Impresoras'!$F$194:$F$258,"PSC*")+COUNTIFS('[7]PCs e Impresoras'!$E$244:$E$313,D49,'[7]PCs e Impresoras'!$F$244:$F$313,"PSC*")+COUNTIFS('[6]PCs e Impresoras'!$E$91:$E$105,D49,'[6]PCs e Impresoras'!$F$91:$F$105,"PSC*")+COUNTIFS('[5]PCs e Impresoras'!$E$126:$E$190,D49,'[5]PCs e Impresoras'!$F$126:$F$190,"PSC*")+COUNTIFS('[4]PCs e Impresoras'!$E$144:$E$175,D49,'[4]PCs e Impresoras'!$F$144:$F$175,"PSC*")+COUNTIFS('[3]PCs e Impresoras'!$E$194:$E$275,D49,'[3]PCs e Impresoras'!$F$194:$F$275,"PSC*")+COUNTIFS('[2]PCs e Impresoras'!$E$76:$E$105,D49,'[2]PCs e Impresoras'!$F$76:$F$105,"PSC*")+COUNTIFS('[1]PCs e Impresoras'!$E$85:$E$113,D49,'[1]PCs e Impresoras'!$F$85:$F$113,"PSC*")</f>
        <v>#VALUE!</v>
      </c>
      <c r="T49" s="21" t="e">
        <f t="shared" si="4"/>
        <v>#VALUE!</v>
      </c>
      <c r="U49" s="32" t="e">
        <f t="shared" si="1"/>
        <v>#VALUE!</v>
      </c>
    </row>
    <row r="50" spans="1:21" ht="15.75" x14ac:dyDescent="0.25">
      <c r="A50" s="74"/>
      <c r="B50" s="71" t="s">
        <v>52</v>
      </c>
      <c r="C50" s="71" t="s">
        <v>49</v>
      </c>
      <c r="D50" s="71" t="s">
        <v>97</v>
      </c>
      <c r="E50" s="11" t="e">
        <f>COUNTIFS('[13]PCs e Impresoras'!$E$26:$E$29,D50,'[13]PCs e Impresoras'!$F$26:$F$29,"PCG*")+COUNTIFS('[12]PCs e Impresoras'!$E$49:$E$61,D50,'[12]PCs e Impresoras'!$F$49:$F$61,"PCG*")+COUNTIFS('[11]PCs e Impresoras'!$E$95:$E$125,D50,'[11]PCs e Impresoras'!$F$95:$F$125,"PCG*")+COUNTIFS('[10]PCs e Impresoras'!$E$83:$E$104,D50,'[10]PCs e Impresoras'!$F$83:$F$104,"PCG*")+COUNTIFS('[9]PCs e Impresoras'!$E$61:$E$64,D50,'[9]PCs e Impresoras'!$F$61:$F$64,"PCG*")+COUNTIFS('[8]PCs e Impresoras'!$E$194:$E$258,D50,'[8]PCs e Impresoras'!$F$194:$F$258,"PCG*")+COUNTIFS('[7]PCs e Impresoras'!$E$244:$E$313,D50,'[7]PCs e Impresoras'!$F$244:$F$313,"PCG*")+COUNTIFS('[6]PCs e Impresoras'!$E$91:$E$105,D50,'[6]PCs e Impresoras'!$F$91:$F$105,"PCG*")+COUNTIFS('[5]PCs e Impresoras'!$E$126:$E$190,D50,'[5]PCs e Impresoras'!$F$126:$F$190,"PCG*")+COUNTIFS('[4]PCs e Impresoras'!$E$144:$E$175,D50,'[4]PCs e Impresoras'!$F$144:$F$175,"PCG*")+COUNTIFS('[3]PCs e Impresoras'!$E$194:$E$275,D50,'[3]PCs e Impresoras'!$F$194:$F$275,"PCG*")+COUNTIFS('[2]PCs e Impresoras'!$E$76:$E$105,D50,'[2]PCs e Impresoras'!$F$76:$F$105,"PCG*")+COUNTIFS('[1]PCs e Impresoras'!$E$85:$E$113,D50,'[1]PCs e Impresoras'!$F$85:$F$113,"PCG*")</f>
        <v>#VALUE!</v>
      </c>
      <c r="F50" s="11" t="e">
        <f>COUNTIFS('[13]PCs e Impresoras'!$E$26:$E$29,D50,'[13]PCs e Impresoras'!$F$26:$F$29,"PCS*")+COUNTIFS('[12]PCs e Impresoras'!$E$49:$E$61,D50,'[12]PCs e Impresoras'!$F$49:$F$61,"PCS*")+COUNTIFS('[11]PCs e Impresoras'!$E$95:$E$125,D50,'[11]PCs e Impresoras'!$F$95:$F$125,"PCS*")+COUNTIFS('[10]PCs e Impresoras'!$E$83:$E$104,D50,'[10]PCs e Impresoras'!$F$83:$F$104,"PCS*")+COUNTIFS('[9]PCs e Impresoras'!$E$61:$E$64,D50,'[9]PCs e Impresoras'!$F$61:$F$64,"PCS*")+COUNTIFS('[8]PCs e Impresoras'!$E$194:$E$258,D50,'[8]PCs e Impresoras'!$F$194:$F$258,"PCS*")+COUNTIFS('[7]PCs e Impresoras'!$E$244:$E$313,D50,'[7]PCs e Impresoras'!$F$244:$F$313,"PCS*")+COUNTIFS('[6]PCs e Impresoras'!$E$91:$E$105,D50,'[6]PCs e Impresoras'!$F$91:$F$105,"PCS*")+COUNTIFS('[5]PCs e Impresoras'!$E$126:$E$190,D50,'[5]PCs e Impresoras'!$F$126:$F$190,"PCS*")+COUNTIFS('[4]PCs e Impresoras'!$E$144:$E$175,D50,'[4]PCs e Impresoras'!$F$144:$F$175,"PCS*")+COUNTIFS('[3]PCs e Impresoras'!$E$194:$E$275,D50,'[3]PCs e Impresoras'!$F$194:$F$275,"PCS*")+COUNTIFS('[2]PCs e Impresoras'!$E$76:$E$105,D50,'[2]PCs e Impresoras'!$F$76:$F$105,"PCS*")+COUNTIFS('[1]PCs e Impresoras'!$E$85:$E$113,D50,'[1]PCs e Impresoras'!$F$85:$F$113,"PCS*")</f>
        <v>#VALUE!</v>
      </c>
      <c r="G50" s="11" t="e">
        <f>COUNTIFS('[13]PCs e Impresoras'!$E$26:$E$29,D50,'[13]PCs e Impresoras'!$F$26:$F$29,"PMT*")+COUNTIFS('[12]PCs e Impresoras'!$E$49:$E$61,D50,'[12]PCs e Impresoras'!$F$49:$F$61,"PMT*")+COUNTIFS('[11]PCs e Impresoras'!$E$95:$E$125,D50,'[11]PCs e Impresoras'!$F$95:$F$125,"PMT*")+COUNTIFS('[10]PCs e Impresoras'!$E$83:$E$104,D50,'[10]PCs e Impresoras'!$F$83:$F$104,"PMT*")+COUNTIFS('[9]PCs e Impresoras'!$E$61:$E$64,D50,'[9]PCs e Impresoras'!$F$61:$F$64,"PMT*")+COUNTIFS('[8]PCs e Impresoras'!$E$194:$E$258,D50,'[8]PCs e Impresoras'!$F$194:$F$258,"PMT*")+COUNTIFS('[7]PCs e Impresoras'!$E$244:$E$313,D50,'[7]PCs e Impresoras'!$F$244:$F$313,"PMT*")+COUNTIFS('[6]PCs e Impresoras'!$E$91:$E$105,D50,'[6]PCs e Impresoras'!$F$91:$F$105,"PMT*")+COUNTIFS('[5]PCs e Impresoras'!$E$126:$E$190,D50,'[5]PCs e Impresoras'!$F$126:$F$190,"PMT*")+COUNTIFS('[4]PCs e Impresoras'!$E$144:$E$175,D50,'[4]PCs e Impresoras'!$F$144:$F$175,"PMT*")+COUNTIFS('[3]PCs e Impresoras'!$E$194:$E$275,D50,'[3]PCs e Impresoras'!$F$194:$F$275,"PMT*")+COUNTIFS('[2]PCs e Impresoras'!$E$76:$E$105,D50,'[2]PCs e Impresoras'!$F$76:$F$105,"PMT*")+COUNTIFS('[1]PCs e Impresoras'!$E$85:$E$113,D50,'[1]PCs e Impresoras'!$F$85:$F$113,"PMT*")</f>
        <v>#VALUE!</v>
      </c>
      <c r="H50" s="11" t="e">
        <f>COUNTIFS('[13]PCs e Impresoras'!$E$26:$E$29,D50,'[13]PCs e Impresoras'!$F$26:$F$29,"PCB*")+COUNTIFS('[12]PCs e Impresoras'!$E$49:$E$61,D50,'[12]PCs e Impresoras'!$F$49:$F$61,"PCB*")+COUNTIFS('[11]PCs e Impresoras'!$E$95:$E$125,D50,'[11]PCs e Impresoras'!$F$95:$F$125,"PCB*")+COUNTIFS('[10]PCs e Impresoras'!$E$83:$E$104,D50,'[10]PCs e Impresoras'!$F$83:$F$104,"PCB*")+COUNTIFS('[9]PCs e Impresoras'!$E$61:$E$64,D50,'[9]PCs e Impresoras'!$F$61:$F$64,"PCB*")+COUNTIFS('[8]PCs e Impresoras'!$E$194:$E$258,D50,'[8]PCs e Impresoras'!$F$194:$F$258,"PCB*")+COUNTIFS('[7]PCs e Impresoras'!$E$244:$E$313,D50,'[7]PCs e Impresoras'!$F$244:$F$313,"PCB*")+COUNTIFS('[6]PCs e Impresoras'!$E$91:$E$105,D50,'[6]PCs e Impresoras'!$F$91:$F$105,"PCB*")+COUNTIFS('[5]PCs e Impresoras'!$E$126:$E$190,D50,'[5]PCs e Impresoras'!$F$126:$F$190,"PCB*")+COUNTIFS('[4]PCs e Impresoras'!$E$144:$E$175,D50,'[4]PCs e Impresoras'!$F$144:$F$175,"PCB*")+COUNTIFS('[3]PCs e Impresoras'!$E$194:$E$275,D50,'[3]PCs e Impresoras'!$F$194:$F$275,"PCB*")+COUNTIFS('[2]PCs e Impresoras'!$E$76:$E$105,D50,'[2]PCs e Impresoras'!$F$76:$F$105,"PCB*")+COUNTIFS('[1]PCs e Impresoras'!$E$85:$E$113,D50,'[1]PCs e Impresoras'!$F$85:$F$113,"PCB*")</f>
        <v>#VALUE!</v>
      </c>
      <c r="I50" s="11" t="e">
        <f>COUNTIFS('[13]PCs e Impresoras'!$E$26:$E$29,D50,'[13]PCs e Impresoras'!$F$26:$F$29,"PBA*")+COUNTIFS('[12]PCs e Impresoras'!$E$49:$E$61,D50,'[12]PCs e Impresoras'!$F$49:$F$61,"PBA*")+COUNTIFS('[11]PCs e Impresoras'!$E$95:$E$125,D50,'[11]PCs e Impresoras'!$F$95:$F$125,"PBA*")+COUNTIFS('[10]PCs e Impresoras'!$E$83:$E$104,D50,'[10]PCs e Impresoras'!$F$83:$F$104,"PBA*")+COUNTIFS('[9]PCs e Impresoras'!$E$61:$E$64,D50,'[9]PCs e Impresoras'!$F$61:$F$64,"PBA*")+COUNTIFS('[8]PCs e Impresoras'!$E$194:$E$258,D50,'[8]PCs e Impresoras'!$F$194:$F$258,"PBA*")+COUNTIFS('[7]PCs e Impresoras'!$E$244:$E$313,D50,'[7]PCs e Impresoras'!$F$244:$F$313,"PBA*")+COUNTIFS('[6]PCs e Impresoras'!$E$91:$E$105,D50,'[6]PCs e Impresoras'!$F$91:$F$105,"PBA*")+COUNTIFS('[5]PCs e Impresoras'!$E$126:$E$190,D50,'[5]PCs e Impresoras'!$F$126:$F$190,"PBA*")+COUNTIFS('[4]PCs e Impresoras'!$E$144:$E$175,D50,'[4]PCs e Impresoras'!$F$144:$F$175,"PBA*")+COUNTIFS('[3]PCs e Impresoras'!$E$194:$E$275,D50,'[3]PCs e Impresoras'!$F$194:$F$275,"PBA*")+COUNTIFS('[2]PCs e Impresoras'!$E$76:$E$105,D50,'[2]PCs e Impresoras'!$F$76:$F$105,"PBA*")+COUNTIFS('[1]PCs e Impresoras'!$E$85:$E$113,D50,'[1]PCs e Impresoras'!$F$85:$F$113,"PBA*")</f>
        <v>#VALUE!</v>
      </c>
      <c r="J50" s="11" t="e">
        <f>COUNTIFS('[13]PCs e Impresoras'!$E$26:$E$29,D50,'[13]PCs e Impresoras'!$F$26:$F$29,"PVL*")+COUNTIFS('[12]PCs e Impresoras'!$E$49:$E$61,D50,'[12]PCs e Impresoras'!$F$49:$F$61,"PVL*")+COUNTIFS('[11]PCs e Impresoras'!$E$95:$E$125,D50,'[11]PCs e Impresoras'!$F$95:$F$125,"PVL*")+COUNTIFS('[10]PCs e Impresoras'!$E$83:$E$104,D50,'[10]PCs e Impresoras'!$F$83:$F$104,"PVL*")+COUNTIFS('[9]PCs e Impresoras'!$E$61:$E$64,D50,'[9]PCs e Impresoras'!$F$61:$F$64,"PVL*")+COUNTIFS('[8]PCs e Impresoras'!$E$194:$E$258,D50,'[8]PCs e Impresoras'!$F$194:$F$258,"PVL*")+COUNTIFS('[7]PCs e Impresoras'!$E$244:$E$313,D50,'[7]PCs e Impresoras'!$F$244:$F$313,"PVL*")+COUNTIFS('[6]PCs e Impresoras'!$E$91:$E$105,D50,'[6]PCs e Impresoras'!$F$91:$F$105,"PVL*")+COUNTIFS('[5]PCs e Impresoras'!$E$126:$E$190,D50,'[5]PCs e Impresoras'!$F$126:$F$190,"PVL*")+COUNTIFS('[4]PCs e Impresoras'!$E$144:$E$175,D50,'[4]PCs e Impresoras'!$F$144:$F$175,"PVL*")+COUNTIFS('[3]PCs e Impresoras'!$E$194:$E$275,D50,'[3]PCs e Impresoras'!$F$194:$F$275,"PVL*")+COUNTIFS('[2]PCs e Impresoras'!$E$76:$E$105,D50,'[2]PCs e Impresoras'!$F$76:$F$105,"PVL*")+COUNTIFS('[1]PCs e Impresoras'!$E$85:$E$113,D50,'[1]PCs e Impresoras'!$F$85:$F$113,"PVL*")</f>
        <v>#VALUE!</v>
      </c>
      <c r="K50" s="11" t="e">
        <f>COUNTIFS('[13]PCs e Impresoras'!$E$26:$E$29,D50,'[13]PCs e Impresoras'!$F$26:$F$29,"PBQ*")+COUNTIFS('[12]PCs e Impresoras'!$E$49:$E$61,D50,'[12]PCs e Impresoras'!$F$49:$F$61,"PBQ*")+COUNTIFS('[11]PCs e Impresoras'!$E$95:$E$125,D50,'[11]PCs e Impresoras'!$F$95:$F$125,"PBQ*")+COUNTIFS('[10]PCs e Impresoras'!$E$83:$E$104,D50,'[10]PCs e Impresoras'!$F$83:$F$104,"PBQ*")+COUNTIFS('[9]PCs e Impresoras'!$E$61:$E$64,D50,'[9]PCs e Impresoras'!$F$61:$F$64,"PBQ*")+COUNTIFS('[8]PCs e Impresoras'!$E$194:$E$258,D50,'[8]PCs e Impresoras'!$F$194:$F$258,"PBQ*")+COUNTIFS('[7]PCs e Impresoras'!$E$244:$E$313,D50,'[7]PCs e Impresoras'!$F$244:$F$313,"PBQ*")+COUNTIFS('[6]PCs e Impresoras'!$E$91:$E$105,D50,'[6]PCs e Impresoras'!$F$91:$F$105,"PBQ*")+COUNTIFS('[5]PCs e Impresoras'!$E$126:$E$190,D50,'[5]PCs e Impresoras'!$F$126:$F$190,"PBQ*")+COUNTIFS('[4]PCs e Impresoras'!$E$144:$E$175,D50,'[4]PCs e Impresoras'!$F$144:$F$175,"PBQ*")+COUNTIFS('[3]PCs e Impresoras'!$E$194:$E$275,D50,'[3]PCs e Impresoras'!$F$194:$F$275,"PBQ*")+COUNTIFS('[2]PCs e Impresoras'!$E$76:$E$105,D50,'[2]PCs e Impresoras'!$F$76:$F$105,"PBQ*")+COUNTIFS('[1]PCs e Impresoras'!$E$85:$E$113,D50,'[1]PCs e Impresoras'!$F$85:$F$113,"PBQ*")</f>
        <v>#VALUE!</v>
      </c>
      <c r="L50" s="11" t="e">
        <f>COUNTIFS('[13]PCs e Impresoras'!$E$26:$E$29,D50,'[13]PCs e Impresoras'!$F$26:$F$29,"PMB*")+COUNTIFS('[12]PCs e Impresoras'!$E$49:$E$61,D50,'[12]PCs e Impresoras'!$F$49:$F$61,"PMB*")+COUNTIFS('[11]PCs e Impresoras'!$E$95:$E$125,D50,'[11]PCs e Impresoras'!$F$95:$F$125,"PMB*")+COUNTIFS('[10]PCs e Impresoras'!$E$83:$E$104,D50,'[10]PCs e Impresoras'!$F$83:$F$104,"PMB*")+COUNTIFS('[9]PCs e Impresoras'!$E$61:$E$64,D50,'[9]PCs e Impresoras'!$F$61:$F$64,"PMB*")+COUNTIFS('[8]PCs e Impresoras'!$E$194:$E$258,D50,'[8]PCs e Impresoras'!$F$194:$F$258,"PMB*")+COUNTIFS('[7]PCs e Impresoras'!$E$244:$E$313,D50,'[7]PCs e Impresoras'!$F$244:$F$313,"PMB*")+COUNTIFS('[6]PCs e Impresoras'!$E$91:$E$105,D50,'[6]PCs e Impresoras'!$F$91:$F$105,"PMB*")+COUNTIFS('[5]PCs e Impresoras'!$E$126:$E$190,D50,'[5]PCs e Impresoras'!$F$126:$F$190,"PMB*")+COUNTIFS('[4]PCs e Impresoras'!$E$144:$E$175,D50,'[4]PCs e Impresoras'!$F$144:$F$175,"PMB*")+COUNTIFS('[3]PCs e Impresoras'!$E$194:$E$275,D50,'[3]PCs e Impresoras'!$F$194:$F$275,"PMB*")+COUNTIFS('[2]PCs e Impresoras'!$E$76:$E$105,D50,'[2]PCs e Impresoras'!$F$76:$F$105,"PMB*")+COUNTIFS('[1]PCs e Impresoras'!$E$85:$E$113,D50,'[1]PCs e Impresoras'!$F$85:$F$113,"PMB*")</f>
        <v>#VALUE!</v>
      </c>
      <c r="M50" s="11" t="e">
        <f>COUNTIFS('[13]PCs e Impresoras'!$E$26:$E$29,D50,'[13]PCs e Impresoras'!$F$26:$F$29,"PBJ*")+COUNTIFS('[12]PCs e Impresoras'!$E$49:$E$61,D50,'[12]PCs e Impresoras'!$F$49:$F$61,"PBJ*")+COUNTIFS('[11]PCs e Impresoras'!$E$95:$E$125,D50,'[11]PCs e Impresoras'!$F$95:$F$125,"PBJ*")+COUNTIFS('[10]PCs e Impresoras'!$E$83:$E$104,D50,'[10]PCs e Impresoras'!$F$83:$F$104,"PBJ*")+COUNTIFS('[9]PCs e Impresoras'!$E$61:$E$64,D50,'[9]PCs e Impresoras'!$F$61:$F$64,"PBJ*")+COUNTIFS('[8]PCs e Impresoras'!$E$194:$E$258,D50,'[8]PCs e Impresoras'!$F$194:$F$258,"PBJ*")+COUNTIFS('[7]PCs e Impresoras'!$E$244:$E$313,D50,'[7]PCs e Impresoras'!$F$244:$F$313,"PBJ*")+COUNTIFS('[6]PCs e Impresoras'!$E$91:$E$105,D50,'[6]PCs e Impresoras'!$F$91:$F$105,"PBJ*")+COUNTIFS('[5]PCs e Impresoras'!$E$126:$E$190,D50,'[5]PCs e Impresoras'!$F$126:$F$190,"PBJ*")+COUNTIFS('[4]PCs e Impresoras'!$E$144:$E$175,D50,'[4]PCs e Impresoras'!$F$144:$F$175,"PBJ*")+COUNTIFS('[3]PCs e Impresoras'!$E$194:$E$275,D50,'[3]PCs e Impresoras'!$F$194:$F$275,"PBJ*")+COUNTIFS('[2]PCs e Impresoras'!$E$76:$E$105,D50,'[2]PCs e Impresoras'!$F$76:$F$105,"PBJ*")+COUNTIFS('[1]PCs e Impresoras'!$E$85:$E$113,D50,'[1]PCs e Impresoras'!$F$85:$F$113,"PBJ*")</f>
        <v>#VALUE!</v>
      </c>
      <c r="N50" s="11" t="e">
        <f>COUNTIFS('[13]PCs e Impresoras'!$E$26:$E$29,D50,'[13]PCs e Impresoras'!$F$26:$F$29,"PCL*")+COUNTIFS('[12]PCs e Impresoras'!$E$49:$E$61,D50,'[12]PCs e Impresoras'!$F$49:$F$61,"PCL*")+COUNTIFS('[11]PCs e Impresoras'!$E$95:$E$125,D50,'[11]PCs e Impresoras'!$F$95:$F$125,"PCL*")+COUNTIFS('[10]PCs e Impresoras'!$E$83:$E$104,D50,'[10]PCs e Impresoras'!$F$83:$F$104,"PCL*")+COUNTIFS('[9]PCs e Impresoras'!$E$61:$E$64,D50,'[9]PCs e Impresoras'!$F$61:$F$64,"PCL*")+COUNTIFS('[8]PCs e Impresoras'!$E$194:$E$258,D50,'[8]PCs e Impresoras'!$F$194:$F$258,"PCL*")+COUNTIFS('[7]PCs e Impresoras'!$E$244:$E$313,D50,'[7]PCs e Impresoras'!$F$244:$F$313,"PCL*")+COUNTIFS('[6]PCs e Impresoras'!$E$91:$E$105,D50,'[6]PCs e Impresoras'!$F$91:$F$105,"PCL*")+COUNTIFS('[5]PCs e Impresoras'!$E$126:$E$190,D50,'[5]PCs e Impresoras'!$F$126:$F$190,"PCL*")+COUNTIFS('[4]PCs e Impresoras'!$E$144:$E$175,D50,'[4]PCs e Impresoras'!$F$144:$F$175,"PCL*")+COUNTIFS('[3]PCs e Impresoras'!$E$194:$E$275,D50,'[3]PCs e Impresoras'!$F$194:$F$275,"PCL*")+COUNTIFS('[2]PCs e Impresoras'!$E$76:$E$105,D50,'[2]PCs e Impresoras'!$F$76:$F$105,"PCL*")+COUNTIFS('[1]PCs e Impresoras'!$E$85:$E$113,D50,'[1]PCs e Impresoras'!$F$85:$F$113,"PCL*")</f>
        <v>#VALUE!</v>
      </c>
      <c r="O50" s="11" t="e">
        <f>COUNTIFS('[13]PCs e Impresoras'!$E$26:$E$29,D50,'[13]PCs e Impresoras'!$F$26:$F$29,"PQB*")+COUNTIFS('[12]PCs e Impresoras'!$E$49:$E$61,D50,'[12]PCs e Impresoras'!$F$49:$F$61,"PQB*")+COUNTIFS('[11]PCs e Impresoras'!$E$95:$E$125,D50,'[11]PCs e Impresoras'!$F$95:$F$125,"PQB*")+COUNTIFS('[10]PCs e Impresoras'!$E$83:$E$104,D50,'[10]PCs e Impresoras'!$F$83:$F$104,"PQB*")+COUNTIFS('[9]PCs e Impresoras'!$E$61:$E$64,D50,'[9]PCs e Impresoras'!$F$61:$F$64,"PQB*")+COUNTIFS('[8]PCs e Impresoras'!$E$194:$E$258,D50,'[8]PCs e Impresoras'!$F$194:$F$258,"PQB*")+COUNTIFS('[7]PCs e Impresoras'!$E$244:$E$313,D50,'[7]PCs e Impresoras'!$F$244:$F$313,"PQB*")+COUNTIFS('[6]PCs e Impresoras'!$E$91:$E$105,D50,'[6]PCs e Impresoras'!$F$91:$F$105,"PQB*")+COUNTIFS('[5]PCs e Impresoras'!$E$126:$E$190,D50,'[5]PCs e Impresoras'!$F$126:$F$190,"PQB*")+COUNTIFS('[4]PCs e Impresoras'!$E$144:$E$175,D50,'[4]PCs e Impresoras'!$F$144:$F$175,"PQB*")+COUNTIFS('[3]PCs e Impresoras'!$E$194:$E$275,D50,'[3]PCs e Impresoras'!$F$194:$F$275,"PQB*")+COUNTIFS('[2]PCs e Impresoras'!$E$76:$E$105,D50,'[2]PCs e Impresoras'!$F$76:$F$105,"PQB*")+COUNTIFS('[1]PCs e Impresoras'!$E$85:$E$113,D50,'[1]PCs e Impresoras'!$F$85:$F$113,"PQB*")</f>
        <v>#VALUE!</v>
      </c>
      <c r="P50" s="11" t="e">
        <f>COUNTIFS('[13]PCs e Impresoras'!$E$26:$E$29,D50,'[13]PCs e Impresoras'!$F$26:$F$29,"PPO*")+COUNTIFS('[12]PCs e Impresoras'!$E$49:$E$61,D50,'[12]PCs e Impresoras'!$F$49:$F$61,"PPO*")+COUNTIFS('[11]PCs e Impresoras'!$E$95:$E$125,D50,'[11]PCs e Impresoras'!$F$95:$F$125,"PPO*")+COUNTIFS('[10]PCs e Impresoras'!$E$83:$E$104,D50,'[10]PCs e Impresoras'!$F$83:$F$104,"PPO*")+COUNTIFS('[9]PCs e Impresoras'!$E$61:$E$64,D50,'[9]PCs e Impresoras'!$F$61:$F$64,"PPO*")+COUNTIFS('[8]PCs e Impresoras'!$E$194:$E$258,D50,'[8]PCs e Impresoras'!$F$194:$F$258,"PPO*")+COUNTIFS('[7]PCs e Impresoras'!$E$244:$E$313,D50,'[7]PCs e Impresoras'!$F$244:$F$313,"PPO*")+COUNTIFS('[6]PCs e Impresoras'!$E$91:$E$105,D50,'[6]PCs e Impresoras'!$F$91:$F$105,"PPO*")+COUNTIFS('[5]PCs e Impresoras'!$E$126:$E$190,D50,'[5]PCs e Impresoras'!$F$126:$F$190,"PPO*")+COUNTIFS('[4]PCs e Impresoras'!$E$144:$E$175,D50,'[4]PCs e Impresoras'!$F$144:$F$175,"PPO*")+COUNTIFS('[3]PCs e Impresoras'!$E$194:$E$275,D50,'[3]PCs e Impresoras'!$F$194:$F$275,"PPO*")+COUNTIFS('[2]PCs e Impresoras'!$E$76:$E$105,D50,'[2]PCs e Impresoras'!$F$76:$F$105,"PPO*")+COUNTIFS('[1]PCs e Impresoras'!$E$85:$E$113,D50,'[1]PCs e Impresoras'!$F$85:$F$113,"PPO*")</f>
        <v>#VALUE!</v>
      </c>
      <c r="Q50" s="11" t="e">
        <f>COUNTIFS('[13]PCs e Impresoras'!$E$26:$E$29,D50,'[13]PCs e Impresoras'!$F$26:$F$29,"PTJ*")+COUNTIFS('[12]PCs e Impresoras'!$E$49:$E$61,D50,'[12]PCs e Impresoras'!$F$49:$F$61,"PTJ*")+COUNTIFS('[11]PCs e Impresoras'!$E$95:$E$125,D50,'[11]PCs e Impresoras'!$F$95:$F$125,"PTJ*")+COUNTIFS('[10]PCs e Impresoras'!$E$83:$E$104,D50,'[10]PCs e Impresoras'!$F$83:$F$104,"PTJ*")+COUNTIFS('[9]PCs e Impresoras'!$E$61:$E$64,D50,'[9]PCs e Impresoras'!$F$61:$F$64,"PTJ*")+COUNTIFS('[8]PCs e Impresoras'!$E$194:$E$258,D50,'[8]PCs e Impresoras'!$F$194:$F$258,"PTJ*")+COUNTIFS('[7]PCs e Impresoras'!$E$244:$E$313,D50,'[7]PCs e Impresoras'!$F$244:$F$313,"PTJ*")+COUNTIFS('[6]PCs e Impresoras'!$E$91:$E$105,D50,'[6]PCs e Impresoras'!$F$91:$F$105,"PTJ*")+COUNTIFS('[5]PCs e Impresoras'!$E$126:$E$190,D50,'[5]PCs e Impresoras'!$F$126:$F$190,"PTJ*")+COUNTIFS('[4]PCs e Impresoras'!$E$144:$E$175,D50,'[4]PCs e Impresoras'!$F$144:$F$175,"PTJ*")+COUNTIFS('[3]PCs e Impresoras'!$E$194:$E$275,D50,'[3]PCs e Impresoras'!$F$194:$F$275,"PTJ*")+COUNTIFS('[2]PCs e Impresoras'!$E$76:$E$105,D50,'[2]PCs e Impresoras'!$F$76:$F$105,"PTJ*")+COUNTIFS('[1]PCs e Impresoras'!$E$85:$E$113,D50,'[1]PCs e Impresoras'!$F$85:$F$113,"PTJ*")</f>
        <v>#VALUE!</v>
      </c>
      <c r="R50" s="11" t="e">
        <f>COUNTIFS('[13]PCs e Impresoras'!$E$26:$E$29,D50,'[13]PCs e Impresoras'!$F$26:$F$29,"PBO*")+COUNTIFS('[12]PCs e Impresoras'!$E$49:$E$61,D50,'[12]PCs e Impresoras'!$F$49:$F$61,"PBO*")+COUNTIFS('[11]PCs e Impresoras'!$E$95:$E$125,D50,'[11]PCs e Impresoras'!$F$95:$F$125,"PBO*")+COUNTIFS('[10]PCs e Impresoras'!$E$83:$E$104,D50,'[10]PCs e Impresoras'!$F$83:$F$104,"PBO*")+COUNTIFS('[9]PCs e Impresoras'!$E$61:$E$64,D50,'[9]PCs e Impresoras'!$F$61:$F$64,"PBO*")+COUNTIFS('[8]PCs e Impresoras'!$E$194:$E$258,D50,'[8]PCs e Impresoras'!$F$194:$F$258,"PBO*")+COUNTIFS('[7]PCs e Impresoras'!$E$244:$E$313,D50,'[7]PCs e Impresoras'!$F$244:$F$313,"PBO*")+COUNTIFS('[6]PCs e Impresoras'!$E$91:$E$105,D50,'[6]PCs e Impresoras'!$F$91:$F$105,"PBO*")+COUNTIFS('[5]PCs e Impresoras'!$E$126:$E$190,D50,'[5]PCs e Impresoras'!$F$126:$F$190,"PBO*")+COUNTIFS('[4]PCs e Impresoras'!$E$144:$E$175,D50,'[4]PCs e Impresoras'!$F$144:$F$175,"PBO*")+COUNTIFS('[3]PCs e Impresoras'!$E$194:$E$275,D50,'[3]PCs e Impresoras'!$F$194:$F$275,"PBO*")+COUNTIFS('[2]PCs e Impresoras'!$E$76:$E$105,D50,'[2]PCs e Impresoras'!$F$76:$F$105,"PBO*")+COUNTIFS('[1]PCs e Impresoras'!$E$85:$E$113,D50,'[1]PCs e Impresoras'!$F$85:$F$113,"PBO*")</f>
        <v>#VALUE!</v>
      </c>
      <c r="S50" s="11" t="e">
        <f>COUNTIFS('[13]PCs e Impresoras'!$E$26:$E$29,D50,'[13]PCs e Impresoras'!$F$26:$F$29,"PSC*")+COUNTIFS('[12]PCs e Impresoras'!$E$49:$E$61,D50,'[12]PCs e Impresoras'!$F$49:$F$61,"PSC*")+COUNTIFS('[11]PCs e Impresoras'!$E$95:$E$125,D50,'[11]PCs e Impresoras'!$F$95:$F$125,"PSC*")+COUNTIFS('[10]PCs e Impresoras'!$E$83:$E$104,D50,'[10]PCs e Impresoras'!$F$83:$F$104,"PSC*")+COUNTIFS('[9]PCs e Impresoras'!$E$61:$E$64,D50,'[9]PCs e Impresoras'!$F$61:$F$64,"PSC*")+COUNTIFS('[8]PCs e Impresoras'!$E$194:$E$258,D50,'[8]PCs e Impresoras'!$F$194:$F$258,"PSC*")+COUNTIFS('[7]PCs e Impresoras'!$E$244:$E$313,D50,'[7]PCs e Impresoras'!$F$244:$F$313,"PSC*")+COUNTIFS('[6]PCs e Impresoras'!$E$91:$E$105,D50,'[6]PCs e Impresoras'!$F$91:$F$105,"PSC*")+COUNTIFS('[5]PCs e Impresoras'!$E$126:$E$190,D50,'[5]PCs e Impresoras'!$F$126:$F$190,"PSC*")+COUNTIFS('[4]PCs e Impresoras'!$E$144:$E$175,D50,'[4]PCs e Impresoras'!$F$144:$F$175,"PSC*")+COUNTIFS('[3]PCs e Impresoras'!$E$194:$E$275,D50,'[3]PCs e Impresoras'!$F$194:$F$275,"PSC*")+COUNTIFS('[2]PCs e Impresoras'!$E$76:$E$105,D50,'[2]PCs e Impresoras'!$F$76:$F$105,"PSC*")+COUNTIFS('[1]PCs e Impresoras'!$E$85:$E$113,D50,'[1]PCs e Impresoras'!$F$85:$F$113,"PSC*")</f>
        <v>#VALUE!</v>
      </c>
      <c r="T50" s="21" t="e">
        <f t="shared" si="4"/>
        <v>#VALUE!</v>
      </c>
      <c r="U50" s="32" t="e">
        <f t="shared" si="1"/>
        <v>#VALUE!</v>
      </c>
    </row>
    <row r="51" spans="1:21" ht="15.75" x14ac:dyDescent="0.25">
      <c r="A51" s="74"/>
      <c r="B51" s="71" t="s">
        <v>52</v>
      </c>
      <c r="C51" s="71" t="s">
        <v>49</v>
      </c>
      <c r="D51" s="71" t="s">
        <v>55</v>
      </c>
      <c r="E51" s="11" t="e">
        <f>COUNTIFS('[13]PCs e Impresoras'!$E$26:$E$29,D51,'[13]PCs e Impresoras'!$F$26:$F$29,"PCG*")+COUNTIFS('[12]PCs e Impresoras'!$E$49:$E$61,D51,'[12]PCs e Impresoras'!$F$49:$F$61,"PCG*")+COUNTIFS('[11]PCs e Impresoras'!$E$95:$E$125,D51,'[11]PCs e Impresoras'!$F$95:$F$125,"PCG*")+COUNTIFS('[10]PCs e Impresoras'!$E$83:$E$104,D51,'[10]PCs e Impresoras'!$F$83:$F$104,"PCG*")+COUNTIFS('[9]PCs e Impresoras'!$E$61:$E$64,D51,'[9]PCs e Impresoras'!$F$61:$F$64,"PCG*")+COUNTIFS('[8]PCs e Impresoras'!$E$194:$E$258,D51,'[8]PCs e Impresoras'!$F$194:$F$258,"PCG*")+COUNTIFS('[7]PCs e Impresoras'!$E$244:$E$313,D51,'[7]PCs e Impresoras'!$F$244:$F$313,"PCG*")+COUNTIFS('[6]PCs e Impresoras'!$E$91:$E$105,D51,'[6]PCs e Impresoras'!$F$91:$F$105,"PCG*")+COUNTIFS('[5]PCs e Impresoras'!$E$126:$E$190,D51,'[5]PCs e Impresoras'!$F$126:$F$190,"PCG*")+COUNTIFS('[4]PCs e Impresoras'!$E$144:$E$175,D51,'[4]PCs e Impresoras'!$F$144:$F$175,"PCG*")+COUNTIFS('[3]PCs e Impresoras'!$E$194:$E$275,D51,'[3]PCs e Impresoras'!$F$194:$F$275,"PCG*")+COUNTIFS('[2]PCs e Impresoras'!$E$76:$E$105,D51,'[2]PCs e Impresoras'!$F$76:$F$105,"PCG*")+COUNTIFS('[1]PCs e Impresoras'!$E$85:$E$113,D51,'[1]PCs e Impresoras'!$F$85:$F$113,"PCG*")</f>
        <v>#VALUE!</v>
      </c>
      <c r="F51" s="11" t="e">
        <f>COUNTIFS('[13]PCs e Impresoras'!$E$26:$E$29,D51,'[13]PCs e Impresoras'!$F$26:$F$29,"PCS*")+COUNTIFS('[12]PCs e Impresoras'!$E$49:$E$61,D51,'[12]PCs e Impresoras'!$F$49:$F$61,"PCS*")+COUNTIFS('[11]PCs e Impresoras'!$E$95:$E$125,D51,'[11]PCs e Impresoras'!$F$95:$F$125,"PCS*")+COUNTIFS('[10]PCs e Impresoras'!$E$83:$E$104,D51,'[10]PCs e Impresoras'!$F$83:$F$104,"PCS*")+COUNTIFS('[9]PCs e Impresoras'!$E$61:$E$64,D51,'[9]PCs e Impresoras'!$F$61:$F$64,"PCS*")+COUNTIFS('[8]PCs e Impresoras'!$E$194:$E$258,D51,'[8]PCs e Impresoras'!$F$194:$F$258,"PCS*")+COUNTIFS('[7]PCs e Impresoras'!$E$244:$E$313,D51,'[7]PCs e Impresoras'!$F$244:$F$313,"PCS*")+COUNTIFS('[6]PCs e Impresoras'!$E$91:$E$105,D51,'[6]PCs e Impresoras'!$F$91:$F$105,"PCS*")+COUNTIFS('[5]PCs e Impresoras'!$E$126:$E$190,D51,'[5]PCs e Impresoras'!$F$126:$F$190,"PCS*")+COUNTIFS('[4]PCs e Impresoras'!$E$144:$E$175,D51,'[4]PCs e Impresoras'!$F$144:$F$175,"PCS*")+COUNTIFS('[3]PCs e Impresoras'!$E$194:$E$275,D51,'[3]PCs e Impresoras'!$F$194:$F$275,"PCS*")+COUNTIFS('[2]PCs e Impresoras'!$E$76:$E$105,D51,'[2]PCs e Impresoras'!$F$76:$F$105,"PCS*")+COUNTIFS('[1]PCs e Impresoras'!$E$85:$E$113,D51,'[1]PCs e Impresoras'!$F$85:$F$113,"PCS*")</f>
        <v>#VALUE!</v>
      </c>
      <c r="G51" s="11" t="e">
        <f>COUNTIFS('[13]PCs e Impresoras'!$E$26:$E$29,D51,'[13]PCs e Impresoras'!$F$26:$F$29,"PMT*")+COUNTIFS('[12]PCs e Impresoras'!$E$49:$E$61,D51,'[12]PCs e Impresoras'!$F$49:$F$61,"PMT*")+COUNTIFS('[11]PCs e Impresoras'!$E$95:$E$125,D51,'[11]PCs e Impresoras'!$F$95:$F$125,"PMT*")+COUNTIFS('[10]PCs e Impresoras'!$E$83:$E$104,D51,'[10]PCs e Impresoras'!$F$83:$F$104,"PMT*")+COUNTIFS('[9]PCs e Impresoras'!$E$61:$E$64,D51,'[9]PCs e Impresoras'!$F$61:$F$64,"PMT*")+COUNTIFS('[8]PCs e Impresoras'!$E$194:$E$258,D51,'[8]PCs e Impresoras'!$F$194:$F$258,"PMT*")+COUNTIFS('[7]PCs e Impresoras'!$E$244:$E$313,D51,'[7]PCs e Impresoras'!$F$244:$F$313,"PMT*")+COUNTIFS('[6]PCs e Impresoras'!$E$91:$E$105,D51,'[6]PCs e Impresoras'!$F$91:$F$105,"PMT*")+COUNTIFS('[5]PCs e Impresoras'!$E$126:$E$190,D51,'[5]PCs e Impresoras'!$F$126:$F$190,"PMT*")+COUNTIFS('[4]PCs e Impresoras'!$E$144:$E$175,D51,'[4]PCs e Impresoras'!$F$144:$F$175,"PMT*")+COUNTIFS('[3]PCs e Impresoras'!$E$194:$E$275,D51,'[3]PCs e Impresoras'!$F$194:$F$275,"PMT*")+COUNTIFS('[2]PCs e Impresoras'!$E$76:$E$105,D51,'[2]PCs e Impresoras'!$F$76:$F$105,"PMT*")+COUNTIFS('[1]PCs e Impresoras'!$E$85:$E$113,D51,'[1]PCs e Impresoras'!$F$85:$F$113,"PMT*")</f>
        <v>#VALUE!</v>
      </c>
      <c r="H51" s="11" t="e">
        <f>COUNTIFS('[13]PCs e Impresoras'!$E$26:$E$29,D51,'[13]PCs e Impresoras'!$F$26:$F$29,"PCB*")+COUNTIFS('[12]PCs e Impresoras'!$E$49:$E$61,D51,'[12]PCs e Impresoras'!$F$49:$F$61,"PCB*")+COUNTIFS('[11]PCs e Impresoras'!$E$95:$E$125,D51,'[11]PCs e Impresoras'!$F$95:$F$125,"PCB*")+COUNTIFS('[10]PCs e Impresoras'!$E$83:$E$104,D51,'[10]PCs e Impresoras'!$F$83:$F$104,"PCB*")+COUNTIFS('[9]PCs e Impresoras'!$E$61:$E$64,D51,'[9]PCs e Impresoras'!$F$61:$F$64,"PCB*")+COUNTIFS('[8]PCs e Impresoras'!$E$194:$E$258,D51,'[8]PCs e Impresoras'!$F$194:$F$258,"PCB*")+COUNTIFS('[7]PCs e Impresoras'!$E$244:$E$313,D51,'[7]PCs e Impresoras'!$F$244:$F$313,"PCB*")+COUNTIFS('[6]PCs e Impresoras'!$E$91:$E$105,D51,'[6]PCs e Impresoras'!$F$91:$F$105,"PCB*")+COUNTIFS('[5]PCs e Impresoras'!$E$126:$E$190,D51,'[5]PCs e Impresoras'!$F$126:$F$190,"PCB*")+COUNTIFS('[4]PCs e Impresoras'!$E$144:$E$175,D51,'[4]PCs e Impresoras'!$F$144:$F$175,"PCB*")+COUNTIFS('[3]PCs e Impresoras'!$E$194:$E$275,D51,'[3]PCs e Impresoras'!$F$194:$F$275,"PCB*")+COUNTIFS('[2]PCs e Impresoras'!$E$76:$E$105,D51,'[2]PCs e Impresoras'!$F$76:$F$105,"PCB*")+COUNTIFS('[1]PCs e Impresoras'!$E$85:$E$113,D51,'[1]PCs e Impresoras'!$F$85:$F$113,"PCB*")</f>
        <v>#VALUE!</v>
      </c>
      <c r="I51" s="11" t="e">
        <f>COUNTIFS('[13]PCs e Impresoras'!$E$26:$E$29,D51,'[13]PCs e Impresoras'!$F$26:$F$29,"PBA*")+COUNTIFS('[12]PCs e Impresoras'!$E$49:$E$61,D51,'[12]PCs e Impresoras'!$F$49:$F$61,"PBA*")+COUNTIFS('[11]PCs e Impresoras'!$E$95:$E$125,D51,'[11]PCs e Impresoras'!$F$95:$F$125,"PBA*")+COUNTIFS('[10]PCs e Impresoras'!$E$83:$E$104,D51,'[10]PCs e Impresoras'!$F$83:$F$104,"PBA*")+COUNTIFS('[9]PCs e Impresoras'!$E$61:$E$64,D51,'[9]PCs e Impresoras'!$F$61:$F$64,"PBA*")+COUNTIFS('[8]PCs e Impresoras'!$E$194:$E$258,D51,'[8]PCs e Impresoras'!$F$194:$F$258,"PBA*")+COUNTIFS('[7]PCs e Impresoras'!$E$244:$E$313,D51,'[7]PCs e Impresoras'!$F$244:$F$313,"PBA*")+COUNTIFS('[6]PCs e Impresoras'!$E$91:$E$105,D51,'[6]PCs e Impresoras'!$F$91:$F$105,"PBA*")+COUNTIFS('[5]PCs e Impresoras'!$E$126:$E$190,D51,'[5]PCs e Impresoras'!$F$126:$F$190,"PBA*")+COUNTIFS('[4]PCs e Impresoras'!$E$144:$E$175,D51,'[4]PCs e Impresoras'!$F$144:$F$175,"PBA*")+COUNTIFS('[3]PCs e Impresoras'!$E$194:$E$275,D51,'[3]PCs e Impresoras'!$F$194:$F$275,"PBA*")+COUNTIFS('[2]PCs e Impresoras'!$E$76:$E$105,D51,'[2]PCs e Impresoras'!$F$76:$F$105,"PBA*")+COUNTIFS('[1]PCs e Impresoras'!$E$85:$E$113,D51,'[1]PCs e Impresoras'!$F$85:$F$113,"PBA*")</f>
        <v>#VALUE!</v>
      </c>
      <c r="J51" s="11" t="e">
        <f>COUNTIFS('[13]PCs e Impresoras'!$E$26:$E$29,D51,'[13]PCs e Impresoras'!$F$26:$F$29,"PVL*")+COUNTIFS('[12]PCs e Impresoras'!$E$49:$E$61,D51,'[12]PCs e Impresoras'!$F$49:$F$61,"PVL*")+COUNTIFS('[11]PCs e Impresoras'!$E$95:$E$125,D51,'[11]PCs e Impresoras'!$F$95:$F$125,"PVL*")+COUNTIFS('[10]PCs e Impresoras'!$E$83:$E$104,D51,'[10]PCs e Impresoras'!$F$83:$F$104,"PVL*")+COUNTIFS('[9]PCs e Impresoras'!$E$61:$E$64,D51,'[9]PCs e Impresoras'!$F$61:$F$64,"PVL*")+COUNTIFS('[8]PCs e Impresoras'!$E$194:$E$258,D51,'[8]PCs e Impresoras'!$F$194:$F$258,"PVL*")+COUNTIFS('[7]PCs e Impresoras'!$E$244:$E$313,D51,'[7]PCs e Impresoras'!$F$244:$F$313,"PVL*")+COUNTIFS('[6]PCs e Impresoras'!$E$91:$E$105,D51,'[6]PCs e Impresoras'!$F$91:$F$105,"PVL*")+COUNTIFS('[5]PCs e Impresoras'!$E$126:$E$190,D51,'[5]PCs e Impresoras'!$F$126:$F$190,"PVL*")+COUNTIFS('[4]PCs e Impresoras'!$E$144:$E$175,D51,'[4]PCs e Impresoras'!$F$144:$F$175,"PVL*")+COUNTIFS('[3]PCs e Impresoras'!$E$194:$E$275,D51,'[3]PCs e Impresoras'!$F$194:$F$275,"PVL*")+COUNTIFS('[2]PCs e Impresoras'!$E$76:$E$105,D51,'[2]PCs e Impresoras'!$F$76:$F$105,"PVL*")+COUNTIFS('[1]PCs e Impresoras'!$E$85:$E$113,D51,'[1]PCs e Impresoras'!$F$85:$F$113,"PVL*")</f>
        <v>#VALUE!</v>
      </c>
      <c r="K51" s="11" t="e">
        <f>COUNTIFS('[13]PCs e Impresoras'!$E$26:$E$29,D51,'[13]PCs e Impresoras'!$F$26:$F$29,"PBQ*")+COUNTIFS('[12]PCs e Impresoras'!$E$49:$E$61,D51,'[12]PCs e Impresoras'!$F$49:$F$61,"PBQ*")+COUNTIFS('[11]PCs e Impresoras'!$E$95:$E$125,D51,'[11]PCs e Impresoras'!$F$95:$F$125,"PBQ*")+COUNTIFS('[10]PCs e Impresoras'!$E$83:$E$104,D51,'[10]PCs e Impresoras'!$F$83:$F$104,"PBQ*")+COUNTIFS('[9]PCs e Impresoras'!$E$61:$E$64,D51,'[9]PCs e Impresoras'!$F$61:$F$64,"PBQ*")+COUNTIFS('[8]PCs e Impresoras'!$E$194:$E$258,D51,'[8]PCs e Impresoras'!$F$194:$F$258,"PBQ*")+COUNTIFS('[7]PCs e Impresoras'!$E$244:$E$313,D51,'[7]PCs e Impresoras'!$F$244:$F$313,"PBQ*")+COUNTIFS('[6]PCs e Impresoras'!$E$91:$E$105,D51,'[6]PCs e Impresoras'!$F$91:$F$105,"PBQ*")+COUNTIFS('[5]PCs e Impresoras'!$E$126:$E$190,D51,'[5]PCs e Impresoras'!$F$126:$F$190,"PBQ*")+COUNTIFS('[4]PCs e Impresoras'!$E$144:$E$175,D51,'[4]PCs e Impresoras'!$F$144:$F$175,"PBQ*")+COUNTIFS('[3]PCs e Impresoras'!$E$194:$E$275,D51,'[3]PCs e Impresoras'!$F$194:$F$275,"PBQ*")+COUNTIFS('[2]PCs e Impresoras'!$E$76:$E$105,D51,'[2]PCs e Impresoras'!$F$76:$F$105,"PBQ*")+COUNTIFS('[1]PCs e Impresoras'!$E$85:$E$113,D51,'[1]PCs e Impresoras'!$F$85:$F$113,"PBQ*")</f>
        <v>#VALUE!</v>
      </c>
      <c r="L51" s="11" t="e">
        <f>COUNTIFS('[13]PCs e Impresoras'!$E$26:$E$29,D51,'[13]PCs e Impresoras'!$F$26:$F$29,"PMB*")+COUNTIFS('[12]PCs e Impresoras'!$E$49:$E$61,D51,'[12]PCs e Impresoras'!$F$49:$F$61,"PMB*")+COUNTIFS('[11]PCs e Impresoras'!$E$95:$E$125,D51,'[11]PCs e Impresoras'!$F$95:$F$125,"PMB*")+COUNTIFS('[10]PCs e Impresoras'!$E$83:$E$104,D51,'[10]PCs e Impresoras'!$F$83:$F$104,"PMB*")+COUNTIFS('[9]PCs e Impresoras'!$E$61:$E$64,D51,'[9]PCs e Impresoras'!$F$61:$F$64,"PMB*")+COUNTIFS('[8]PCs e Impresoras'!$E$194:$E$258,D51,'[8]PCs e Impresoras'!$F$194:$F$258,"PMB*")+COUNTIFS('[7]PCs e Impresoras'!$E$244:$E$313,D51,'[7]PCs e Impresoras'!$F$244:$F$313,"PMB*")+COUNTIFS('[6]PCs e Impresoras'!$E$91:$E$105,D51,'[6]PCs e Impresoras'!$F$91:$F$105,"PMB*")+COUNTIFS('[5]PCs e Impresoras'!$E$126:$E$190,D51,'[5]PCs e Impresoras'!$F$126:$F$190,"PMB*")+COUNTIFS('[4]PCs e Impresoras'!$E$144:$E$175,D51,'[4]PCs e Impresoras'!$F$144:$F$175,"PMB*")+COUNTIFS('[3]PCs e Impresoras'!$E$194:$E$275,D51,'[3]PCs e Impresoras'!$F$194:$F$275,"PMB*")+COUNTIFS('[2]PCs e Impresoras'!$E$76:$E$105,D51,'[2]PCs e Impresoras'!$F$76:$F$105,"PMB*")+COUNTIFS('[1]PCs e Impresoras'!$E$85:$E$113,D51,'[1]PCs e Impresoras'!$F$85:$F$113,"PMB*")</f>
        <v>#VALUE!</v>
      </c>
      <c r="M51" s="11" t="e">
        <f>COUNTIFS('[13]PCs e Impresoras'!$E$26:$E$29,D51,'[13]PCs e Impresoras'!$F$26:$F$29,"PBJ*")+COUNTIFS('[12]PCs e Impresoras'!$E$49:$E$61,D51,'[12]PCs e Impresoras'!$F$49:$F$61,"PBJ*")+COUNTIFS('[11]PCs e Impresoras'!$E$95:$E$125,D51,'[11]PCs e Impresoras'!$F$95:$F$125,"PBJ*")+COUNTIFS('[10]PCs e Impresoras'!$E$83:$E$104,D51,'[10]PCs e Impresoras'!$F$83:$F$104,"PBJ*")+COUNTIFS('[9]PCs e Impresoras'!$E$61:$E$64,D51,'[9]PCs e Impresoras'!$F$61:$F$64,"PBJ*")+COUNTIFS('[8]PCs e Impresoras'!$E$194:$E$258,D51,'[8]PCs e Impresoras'!$F$194:$F$258,"PBJ*")+COUNTIFS('[7]PCs e Impresoras'!$E$244:$E$313,D51,'[7]PCs e Impresoras'!$F$244:$F$313,"PBJ*")+COUNTIFS('[6]PCs e Impresoras'!$E$91:$E$105,D51,'[6]PCs e Impresoras'!$F$91:$F$105,"PBJ*")+COUNTIFS('[5]PCs e Impresoras'!$E$126:$E$190,D51,'[5]PCs e Impresoras'!$F$126:$F$190,"PBJ*")+COUNTIFS('[4]PCs e Impresoras'!$E$144:$E$175,D51,'[4]PCs e Impresoras'!$F$144:$F$175,"PBJ*")+COUNTIFS('[3]PCs e Impresoras'!$E$194:$E$275,D51,'[3]PCs e Impresoras'!$F$194:$F$275,"PBJ*")+COUNTIFS('[2]PCs e Impresoras'!$E$76:$E$105,D51,'[2]PCs e Impresoras'!$F$76:$F$105,"PBJ*")+COUNTIFS('[1]PCs e Impresoras'!$E$85:$E$113,D51,'[1]PCs e Impresoras'!$F$85:$F$113,"PBJ*")</f>
        <v>#VALUE!</v>
      </c>
      <c r="N51" s="11" t="e">
        <f>COUNTIFS('[13]PCs e Impresoras'!$E$26:$E$29,D51,'[13]PCs e Impresoras'!$F$26:$F$29,"PCL*")+COUNTIFS('[12]PCs e Impresoras'!$E$49:$E$61,D51,'[12]PCs e Impresoras'!$F$49:$F$61,"PCL*")+COUNTIFS('[11]PCs e Impresoras'!$E$95:$E$125,D51,'[11]PCs e Impresoras'!$F$95:$F$125,"PCL*")+COUNTIFS('[10]PCs e Impresoras'!$E$83:$E$104,D51,'[10]PCs e Impresoras'!$F$83:$F$104,"PCL*")+COUNTIFS('[9]PCs e Impresoras'!$E$61:$E$64,D51,'[9]PCs e Impresoras'!$F$61:$F$64,"PCL*")+COUNTIFS('[8]PCs e Impresoras'!$E$194:$E$258,D51,'[8]PCs e Impresoras'!$F$194:$F$258,"PCL*")+COUNTIFS('[7]PCs e Impresoras'!$E$244:$E$313,D51,'[7]PCs e Impresoras'!$F$244:$F$313,"PCL*")+COUNTIFS('[6]PCs e Impresoras'!$E$91:$E$105,D51,'[6]PCs e Impresoras'!$F$91:$F$105,"PCL*")+COUNTIFS('[5]PCs e Impresoras'!$E$126:$E$190,D51,'[5]PCs e Impresoras'!$F$126:$F$190,"PCL*")+COUNTIFS('[4]PCs e Impresoras'!$E$144:$E$175,D51,'[4]PCs e Impresoras'!$F$144:$F$175,"PCL*")+COUNTIFS('[3]PCs e Impresoras'!$E$194:$E$275,D51,'[3]PCs e Impresoras'!$F$194:$F$275,"PCL*")+COUNTIFS('[2]PCs e Impresoras'!$E$76:$E$105,D51,'[2]PCs e Impresoras'!$F$76:$F$105,"PCL*")+COUNTIFS('[1]PCs e Impresoras'!$E$85:$E$113,D51,'[1]PCs e Impresoras'!$F$85:$F$113,"PCL*")</f>
        <v>#VALUE!</v>
      </c>
      <c r="O51" s="11" t="e">
        <f>COUNTIFS('[13]PCs e Impresoras'!$E$26:$E$29,D51,'[13]PCs e Impresoras'!$F$26:$F$29,"PQB*")+COUNTIFS('[12]PCs e Impresoras'!$E$49:$E$61,D51,'[12]PCs e Impresoras'!$F$49:$F$61,"PQB*")+COUNTIFS('[11]PCs e Impresoras'!$E$95:$E$125,D51,'[11]PCs e Impresoras'!$F$95:$F$125,"PQB*")+COUNTIFS('[10]PCs e Impresoras'!$E$83:$E$104,D51,'[10]PCs e Impresoras'!$F$83:$F$104,"PQB*")+COUNTIFS('[9]PCs e Impresoras'!$E$61:$E$64,D51,'[9]PCs e Impresoras'!$F$61:$F$64,"PQB*")+COUNTIFS('[8]PCs e Impresoras'!$E$194:$E$258,D51,'[8]PCs e Impresoras'!$F$194:$F$258,"PQB*")+COUNTIFS('[7]PCs e Impresoras'!$E$244:$E$313,D51,'[7]PCs e Impresoras'!$F$244:$F$313,"PQB*")+COUNTIFS('[6]PCs e Impresoras'!$E$91:$E$105,D51,'[6]PCs e Impresoras'!$F$91:$F$105,"PQB*")+COUNTIFS('[5]PCs e Impresoras'!$E$126:$E$190,D51,'[5]PCs e Impresoras'!$F$126:$F$190,"PQB*")+COUNTIFS('[4]PCs e Impresoras'!$E$144:$E$175,D51,'[4]PCs e Impresoras'!$F$144:$F$175,"PQB*")+COUNTIFS('[3]PCs e Impresoras'!$E$194:$E$275,D51,'[3]PCs e Impresoras'!$F$194:$F$275,"PQB*")+COUNTIFS('[2]PCs e Impresoras'!$E$76:$E$105,D51,'[2]PCs e Impresoras'!$F$76:$F$105,"PQB*")+COUNTIFS('[1]PCs e Impresoras'!$E$85:$E$113,D51,'[1]PCs e Impresoras'!$F$85:$F$113,"PQB*")</f>
        <v>#VALUE!</v>
      </c>
      <c r="P51" s="11" t="e">
        <f>COUNTIFS('[13]PCs e Impresoras'!$E$26:$E$29,D51,'[13]PCs e Impresoras'!$F$26:$F$29,"PPO*")+COUNTIFS('[12]PCs e Impresoras'!$E$49:$E$61,D51,'[12]PCs e Impresoras'!$F$49:$F$61,"PPO*")+COUNTIFS('[11]PCs e Impresoras'!$E$95:$E$125,D51,'[11]PCs e Impresoras'!$F$95:$F$125,"PPO*")+COUNTIFS('[10]PCs e Impresoras'!$E$83:$E$104,D51,'[10]PCs e Impresoras'!$F$83:$F$104,"PPO*")+COUNTIFS('[9]PCs e Impresoras'!$E$61:$E$64,D51,'[9]PCs e Impresoras'!$F$61:$F$64,"PPO*")+COUNTIFS('[8]PCs e Impresoras'!$E$194:$E$258,D51,'[8]PCs e Impresoras'!$F$194:$F$258,"PPO*")+COUNTIFS('[7]PCs e Impresoras'!$E$244:$E$313,D51,'[7]PCs e Impresoras'!$F$244:$F$313,"PPO*")+COUNTIFS('[6]PCs e Impresoras'!$E$91:$E$105,D51,'[6]PCs e Impresoras'!$F$91:$F$105,"PPO*")+COUNTIFS('[5]PCs e Impresoras'!$E$126:$E$190,D51,'[5]PCs e Impresoras'!$F$126:$F$190,"PPO*")+COUNTIFS('[4]PCs e Impresoras'!$E$144:$E$175,D51,'[4]PCs e Impresoras'!$F$144:$F$175,"PPO*")+COUNTIFS('[3]PCs e Impresoras'!$E$194:$E$275,D51,'[3]PCs e Impresoras'!$F$194:$F$275,"PPO*")+COUNTIFS('[2]PCs e Impresoras'!$E$76:$E$105,D51,'[2]PCs e Impresoras'!$F$76:$F$105,"PPO*")+COUNTIFS('[1]PCs e Impresoras'!$E$85:$E$113,D51,'[1]PCs e Impresoras'!$F$85:$F$113,"PPO*")</f>
        <v>#VALUE!</v>
      </c>
      <c r="Q51" s="11" t="e">
        <f>COUNTIFS('[13]PCs e Impresoras'!$E$26:$E$29,D51,'[13]PCs e Impresoras'!$F$26:$F$29,"PTJ*")+COUNTIFS('[12]PCs e Impresoras'!$E$49:$E$61,D51,'[12]PCs e Impresoras'!$F$49:$F$61,"PTJ*")+COUNTIFS('[11]PCs e Impresoras'!$E$95:$E$125,D51,'[11]PCs e Impresoras'!$F$95:$F$125,"PTJ*")+COUNTIFS('[10]PCs e Impresoras'!$E$83:$E$104,D51,'[10]PCs e Impresoras'!$F$83:$F$104,"PTJ*")+COUNTIFS('[9]PCs e Impresoras'!$E$61:$E$64,D51,'[9]PCs e Impresoras'!$F$61:$F$64,"PTJ*")+COUNTIFS('[8]PCs e Impresoras'!$E$194:$E$258,D51,'[8]PCs e Impresoras'!$F$194:$F$258,"PTJ*")+COUNTIFS('[7]PCs e Impresoras'!$E$244:$E$313,D51,'[7]PCs e Impresoras'!$F$244:$F$313,"PTJ*")+COUNTIFS('[6]PCs e Impresoras'!$E$91:$E$105,D51,'[6]PCs e Impresoras'!$F$91:$F$105,"PTJ*")+COUNTIFS('[5]PCs e Impresoras'!$E$126:$E$190,D51,'[5]PCs e Impresoras'!$F$126:$F$190,"PTJ*")+COUNTIFS('[4]PCs e Impresoras'!$E$144:$E$175,D51,'[4]PCs e Impresoras'!$F$144:$F$175,"PTJ*")+COUNTIFS('[3]PCs e Impresoras'!$E$194:$E$275,D51,'[3]PCs e Impresoras'!$F$194:$F$275,"PTJ*")+COUNTIFS('[2]PCs e Impresoras'!$E$76:$E$105,D51,'[2]PCs e Impresoras'!$F$76:$F$105,"PTJ*")+COUNTIFS('[1]PCs e Impresoras'!$E$85:$E$113,D51,'[1]PCs e Impresoras'!$F$85:$F$113,"PTJ*")</f>
        <v>#VALUE!</v>
      </c>
      <c r="R51" s="11" t="e">
        <f>COUNTIFS('[13]PCs e Impresoras'!$E$26:$E$29,D51,'[13]PCs e Impresoras'!$F$26:$F$29,"PBO*")+COUNTIFS('[12]PCs e Impresoras'!$E$49:$E$61,D51,'[12]PCs e Impresoras'!$F$49:$F$61,"PBO*")+COUNTIFS('[11]PCs e Impresoras'!$E$95:$E$125,D51,'[11]PCs e Impresoras'!$F$95:$F$125,"PBO*")+COUNTIFS('[10]PCs e Impresoras'!$E$83:$E$104,D51,'[10]PCs e Impresoras'!$F$83:$F$104,"PBO*")+COUNTIFS('[9]PCs e Impresoras'!$E$61:$E$64,D51,'[9]PCs e Impresoras'!$F$61:$F$64,"PBO*")+COUNTIFS('[8]PCs e Impresoras'!$E$194:$E$258,D51,'[8]PCs e Impresoras'!$F$194:$F$258,"PBO*")+COUNTIFS('[7]PCs e Impresoras'!$E$244:$E$313,D51,'[7]PCs e Impresoras'!$F$244:$F$313,"PBO*")+COUNTIFS('[6]PCs e Impresoras'!$E$91:$E$105,D51,'[6]PCs e Impresoras'!$F$91:$F$105,"PBO*")+COUNTIFS('[5]PCs e Impresoras'!$E$126:$E$190,D51,'[5]PCs e Impresoras'!$F$126:$F$190,"PBO*")+COUNTIFS('[4]PCs e Impresoras'!$E$144:$E$175,D51,'[4]PCs e Impresoras'!$F$144:$F$175,"PBO*")+COUNTIFS('[3]PCs e Impresoras'!$E$194:$E$275,D51,'[3]PCs e Impresoras'!$F$194:$F$275,"PBO*")+COUNTIFS('[2]PCs e Impresoras'!$E$76:$E$105,D51,'[2]PCs e Impresoras'!$F$76:$F$105,"PBO*")+COUNTIFS('[1]PCs e Impresoras'!$E$85:$E$113,D51,'[1]PCs e Impresoras'!$F$85:$F$113,"PBO*")</f>
        <v>#VALUE!</v>
      </c>
      <c r="S51" s="11" t="e">
        <f>COUNTIFS('[13]PCs e Impresoras'!$E$26:$E$29,D51,'[13]PCs e Impresoras'!$F$26:$F$29,"PSC*")+COUNTIFS('[12]PCs e Impresoras'!$E$49:$E$61,D51,'[12]PCs e Impresoras'!$F$49:$F$61,"PSC*")+COUNTIFS('[11]PCs e Impresoras'!$E$95:$E$125,D51,'[11]PCs e Impresoras'!$F$95:$F$125,"PSC*")+COUNTIFS('[10]PCs e Impresoras'!$E$83:$E$104,D51,'[10]PCs e Impresoras'!$F$83:$F$104,"PSC*")+COUNTIFS('[9]PCs e Impresoras'!$E$61:$E$64,D51,'[9]PCs e Impresoras'!$F$61:$F$64,"PSC*")+COUNTIFS('[8]PCs e Impresoras'!$E$194:$E$258,D51,'[8]PCs e Impresoras'!$F$194:$F$258,"PSC*")+COUNTIFS('[7]PCs e Impresoras'!$E$244:$E$313,D51,'[7]PCs e Impresoras'!$F$244:$F$313,"PSC*")+COUNTIFS('[6]PCs e Impresoras'!$E$91:$E$105,D51,'[6]PCs e Impresoras'!$F$91:$F$105,"PSC*")+COUNTIFS('[5]PCs e Impresoras'!$E$126:$E$190,D51,'[5]PCs e Impresoras'!$F$126:$F$190,"PSC*")+COUNTIFS('[4]PCs e Impresoras'!$E$144:$E$175,D51,'[4]PCs e Impresoras'!$F$144:$F$175,"PSC*")+COUNTIFS('[3]PCs e Impresoras'!$E$194:$E$275,D51,'[3]PCs e Impresoras'!$F$194:$F$275,"PSC*")+COUNTIFS('[2]PCs e Impresoras'!$E$76:$E$105,D51,'[2]PCs e Impresoras'!$F$76:$F$105,"PSC*")+COUNTIFS('[1]PCs e Impresoras'!$E$85:$E$113,D51,'[1]PCs e Impresoras'!$F$85:$F$113,"PSC*")</f>
        <v>#VALUE!</v>
      </c>
      <c r="T51" s="21" t="e">
        <f t="shared" si="4"/>
        <v>#VALUE!</v>
      </c>
      <c r="U51" s="32" t="e">
        <f t="shared" ref="U51" si="16">T51/$T$5</f>
        <v>#VALUE!</v>
      </c>
    </row>
    <row r="52" spans="1:21" ht="15.75" x14ac:dyDescent="0.25">
      <c r="A52" s="74"/>
      <c r="B52" s="71" t="s">
        <v>190</v>
      </c>
      <c r="C52" s="71" t="s">
        <v>49</v>
      </c>
      <c r="D52" s="71" t="s">
        <v>189</v>
      </c>
      <c r="E52" s="11" t="e">
        <f>COUNTIFS('[13]PCs e Impresoras'!$E$26:$E$29,D52,'[13]PCs e Impresoras'!$F$26:$F$29,"PCG*")+COUNTIFS('[12]PCs e Impresoras'!$E$49:$E$61,D52,'[12]PCs e Impresoras'!$F$49:$F$61,"PCG*")+COUNTIFS('[11]PCs e Impresoras'!$E$95:$E$125,D52,'[11]PCs e Impresoras'!$F$95:$F$125,"PCG*")+COUNTIFS('[10]PCs e Impresoras'!$E$83:$E$104,D52,'[10]PCs e Impresoras'!$F$83:$F$104,"PCG*")+COUNTIFS('[9]PCs e Impresoras'!$E$61:$E$64,D52,'[9]PCs e Impresoras'!$F$61:$F$64,"PCG*")+COUNTIFS('[8]PCs e Impresoras'!$E$194:$E$258,D52,'[8]PCs e Impresoras'!$F$194:$F$258,"PCG*")+COUNTIFS('[7]PCs e Impresoras'!$E$244:$E$313,D52,'[7]PCs e Impresoras'!$F$244:$F$313,"PCG*")+COUNTIFS('[6]PCs e Impresoras'!$E$91:$E$105,D52,'[6]PCs e Impresoras'!$F$91:$F$105,"PCG*")+COUNTIFS('[5]PCs e Impresoras'!$E$126:$E$190,D52,'[5]PCs e Impresoras'!$F$126:$F$190,"PCG*")+COUNTIFS('[4]PCs e Impresoras'!$E$144:$E$175,D52,'[4]PCs e Impresoras'!$F$144:$F$175,"PCG*")+COUNTIFS('[3]PCs e Impresoras'!$E$194:$E$275,D52,'[3]PCs e Impresoras'!$F$194:$F$275,"PCG*")+COUNTIFS('[2]PCs e Impresoras'!$E$76:$E$105,D52,'[2]PCs e Impresoras'!$F$76:$F$105,"PCG*")+COUNTIFS('[1]PCs e Impresoras'!$E$85:$E$113,D52,'[1]PCs e Impresoras'!$F$85:$F$113,"PCG*")</f>
        <v>#VALUE!</v>
      </c>
      <c r="F52" s="11" t="e">
        <f>COUNTIFS('[13]PCs e Impresoras'!$E$26:$E$29,D52,'[13]PCs e Impresoras'!$F$26:$F$29,"PCS*")+COUNTIFS('[12]PCs e Impresoras'!$E$49:$E$61,D52,'[12]PCs e Impresoras'!$F$49:$F$61,"PCS*")+COUNTIFS('[11]PCs e Impresoras'!$E$95:$E$125,D52,'[11]PCs e Impresoras'!$F$95:$F$125,"PCS*")+COUNTIFS('[10]PCs e Impresoras'!$E$83:$E$104,D52,'[10]PCs e Impresoras'!$F$83:$F$104,"PCS*")+COUNTIFS('[9]PCs e Impresoras'!$E$61:$E$64,D52,'[9]PCs e Impresoras'!$F$61:$F$64,"PCS*")+COUNTIFS('[8]PCs e Impresoras'!$E$194:$E$258,D52,'[8]PCs e Impresoras'!$F$194:$F$258,"PCS*")+COUNTIFS('[7]PCs e Impresoras'!$E$244:$E$313,D52,'[7]PCs e Impresoras'!$F$244:$F$313,"PCS*")+COUNTIFS('[6]PCs e Impresoras'!$E$91:$E$105,D52,'[6]PCs e Impresoras'!$F$91:$F$105,"PCS*")+COUNTIFS('[5]PCs e Impresoras'!$E$126:$E$190,D52,'[5]PCs e Impresoras'!$F$126:$F$190,"PCS*")+COUNTIFS('[4]PCs e Impresoras'!$E$144:$E$175,D52,'[4]PCs e Impresoras'!$F$144:$F$175,"PCS*")+COUNTIFS('[3]PCs e Impresoras'!$E$194:$E$275,D52,'[3]PCs e Impresoras'!$F$194:$F$275,"PCS*")+COUNTIFS('[2]PCs e Impresoras'!$E$76:$E$105,D52,'[2]PCs e Impresoras'!$F$76:$F$105,"PCS*")+COUNTIFS('[1]PCs e Impresoras'!$E$85:$E$113,D52,'[1]PCs e Impresoras'!$F$85:$F$113,"PCS*")</f>
        <v>#VALUE!</v>
      </c>
      <c r="G52" s="11" t="e">
        <f>COUNTIFS('[13]PCs e Impresoras'!$E$26:$E$29,D52,'[13]PCs e Impresoras'!$F$26:$F$29,"PMT*")+COUNTIFS('[12]PCs e Impresoras'!$E$49:$E$61,D52,'[12]PCs e Impresoras'!$F$49:$F$61,"PMT*")+COUNTIFS('[11]PCs e Impresoras'!$E$95:$E$125,D52,'[11]PCs e Impresoras'!$F$95:$F$125,"PMT*")+COUNTIFS('[10]PCs e Impresoras'!$E$83:$E$104,D52,'[10]PCs e Impresoras'!$F$83:$F$104,"PMT*")+COUNTIFS('[9]PCs e Impresoras'!$E$61:$E$64,D52,'[9]PCs e Impresoras'!$F$61:$F$64,"PMT*")+COUNTIFS('[8]PCs e Impresoras'!$E$194:$E$258,D52,'[8]PCs e Impresoras'!$F$194:$F$258,"PMT*")+COUNTIFS('[7]PCs e Impresoras'!$E$244:$E$313,D52,'[7]PCs e Impresoras'!$F$244:$F$313,"PMT*")+COUNTIFS('[6]PCs e Impresoras'!$E$91:$E$105,D52,'[6]PCs e Impresoras'!$F$91:$F$105,"PMT*")+COUNTIFS('[5]PCs e Impresoras'!$E$126:$E$190,D52,'[5]PCs e Impresoras'!$F$126:$F$190,"PMT*")+COUNTIFS('[4]PCs e Impresoras'!$E$144:$E$175,D52,'[4]PCs e Impresoras'!$F$144:$F$175,"PMT*")+COUNTIFS('[3]PCs e Impresoras'!$E$194:$E$275,D52,'[3]PCs e Impresoras'!$F$194:$F$275,"PMT*")+COUNTIFS('[2]PCs e Impresoras'!$E$76:$E$105,D52,'[2]PCs e Impresoras'!$F$76:$F$105,"PMT*")+COUNTIFS('[1]PCs e Impresoras'!$E$85:$E$113,D52,'[1]PCs e Impresoras'!$F$85:$F$113,"PMT*")</f>
        <v>#VALUE!</v>
      </c>
      <c r="H52" s="11" t="e">
        <f>COUNTIFS('[13]PCs e Impresoras'!$E$26:$E$29,D52,'[13]PCs e Impresoras'!$F$26:$F$29,"PCB*")+COUNTIFS('[12]PCs e Impresoras'!$E$49:$E$61,D52,'[12]PCs e Impresoras'!$F$49:$F$61,"PCB*")+COUNTIFS('[11]PCs e Impresoras'!$E$95:$E$125,D52,'[11]PCs e Impresoras'!$F$95:$F$125,"PCB*")+COUNTIFS('[10]PCs e Impresoras'!$E$83:$E$104,D52,'[10]PCs e Impresoras'!$F$83:$F$104,"PCB*")+COUNTIFS('[9]PCs e Impresoras'!$E$61:$E$64,D52,'[9]PCs e Impresoras'!$F$61:$F$64,"PCB*")+COUNTIFS('[8]PCs e Impresoras'!$E$194:$E$258,D52,'[8]PCs e Impresoras'!$F$194:$F$258,"PCB*")+COUNTIFS('[7]PCs e Impresoras'!$E$244:$E$313,D52,'[7]PCs e Impresoras'!$F$244:$F$313,"PCB*")+COUNTIFS('[6]PCs e Impresoras'!$E$91:$E$105,D52,'[6]PCs e Impresoras'!$F$91:$F$105,"PCB*")+COUNTIFS('[5]PCs e Impresoras'!$E$126:$E$190,D52,'[5]PCs e Impresoras'!$F$126:$F$190,"PCB*")+COUNTIFS('[4]PCs e Impresoras'!$E$144:$E$175,D52,'[4]PCs e Impresoras'!$F$144:$F$175,"PCB*")+COUNTIFS('[3]PCs e Impresoras'!$E$194:$E$275,D52,'[3]PCs e Impresoras'!$F$194:$F$275,"PCB*")+COUNTIFS('[2]PCs e Impresoras'!$E$76:$E$105,D52,'[2]PCs e Impresoras'!$F$76:$F$105,"PCB*")+COUNTIFS('[1]PCs e Impresoras'!$E$85:$E$113,D52,'[1]PCs e Impresoras'!$F$85:$F$113,"PCB*")</f>
        <v>#VALUE!</v>
      </c>
      <c r="I52" s="11" t="e">
        <f>COUNTIFS('[13]PCs e Impresoras'!$E$26:$E$29,D52,'[13]PCs e Impresoras'!$F$26:$F$29,"PBA*")+COUNTIFS('[12]PCs e Impresoras'!$E$49:$E$61,D52,'[12]PCs e Impresoras'!$F$49:$F$61,"PBA*")+COUNTIFS('[11]PCs e Impresoras'!$E$95:$E$125,D52,'[11]PCs e Impresoras'!$F$95:$F$125,"PBA*")+COUNTIFS('[10]PCs e Impresoras'!$E$83:$E$104,D52,'[10]PCs e Impresoras'!$F$83:$F$104,"PBA*")+COUNTIFS('[9]PCs e Impresoras'!$E$61:$E$64,D52,'[9]PCs e Impresoras'!$F$61:$F$64,"PBA*")+COUNTIFS('[8]PCs e Impresoras'!$E$194:$E$258,D52,'[8]PCs e Impresoras'!$F$194:$F$258,"PBA*")+COUNTIFS('[7]PCs e Impresoras'!$E$244:$E$313,D52,'[7]PCs e Impresoras'!$F$244:$F$313,"PBA*")+COUNTIFS('[6]PCs e Impresoras'!$E$91:$E$105,D52,'[6]PCs e Impresoras'!$F$91:$F$105,"PBA*")+COUNTIFS('[5]PCs e Impresoras'!$E$126:$E$190,D52,'[5]PCs e Impresoras'!$F$126:$F$190,"PBA*")+COUNTIFS('[4]PCs e Impresoras'!$E$144:$E$175,D52,'[4]PCs e Impresoras'!$F$144:$F$175,"PBA*")+COUNTIFS('[3]PCs e Impresoras'!$E$194:$E$275,D52,'[3]PCs e Impresoras'!$F$194:$F$275,"PBA*")+COUNTIFS('[2]PCs e Impresoras'!$E$76:$E$105,D52,'[2]PCs e Impresoras'!$F$76:$F$105,"PBA*")+COUNTIFS('[1]PCs e Impresoras'!$E$85:$E$113,D52,'[1]PCs e Impresoras'!$F$85:$F$113,"PBA*")</f>
        <v>#VALUE!</v>
      </c>
      <c r="J52" s="11" t="e">
        <f>COUNTIFS('[13]PCs e Impresoras'!$E$26:$E$29,D52,'[13]PCs e Impresoras'!$F$26:$F$29,"PVL*")+COUNTIFS('[12]PCs e Impresoras'!$E$49:$E$61,D52,'[12]PCs e Impresoras'!$F$49:$F$61,"PVL*")+COUNTIFS('[11]PCs e Impresoras'!$E$95:$E$125,D52,'[11]PCs e Impresoras'!$F$95:$F$125,"PVL*")+COUNTIFS('[10]PCs e Impresoras'!$E$83:$E$104,D52,'[10]PCs e Impresoras'!$F$83:$F$104,"PVL*")+COUNTIFS('[9]PCs e Impresoras'!$E$61:$E$64,D52,'[9]PCs e Impresoras'!$F$61:$F$64,"PVL*")+COUNTIFS('[8]PCs e Impresoras'!$E$194:$E$258,D52,'[8]PCs e Impresoras'!$F$194:$F$258,"PVL*")+COUNTIFS('[7]PCs e Impresoras'!$E$244:$E$313,D52,'[7]PCs e Impresoras'!$F$244:$F$313,"PVL*")+COUNTIFS('[6]PCs e Impresoras'!$E$91:$E$105,D52,'[6]PCs e Impresoras'!$F$91:$F$105,"PVL*")+COUNTIFS('[5]PCs e Impresoras'!$E$126:$E$190,D52,'[5]PCs e Impresoras'!$F$126:$F$190,"PVL*")+COUNTIFS('[4]PCs e Impresoras'!$E$144:$E$175,D52,'[4]PCs e Impresoras'!$F$144:$F$175,"PVL*")+COUNTIFS('[3]PCs e Impresoras'!$E$194:$E$275,D52,'[3]PCs e Impresoras'!$F$194:$F$275,"PVL*")+COUNTIFS('[2]PCs e Impresoras'!$E$76:$E$105,D52,'[2]PCs e Impresoras'!$F$76:$F$105,"PVL*")+COUNTIFS('[1]PCs e Impresoras'!$E$85:$E$113,D52,'[1]PCs e Impresoras'!$F$85:$F$113,"PVL*")</f>
        <v>#VALUE!</v>
      </c>
      <c r="K52" s="11" t="e">
        <f>COUNTIFS('[13]PCs e Impresoras'!$E$26:$E$29,D52,'[13]PCs e Impresoras'!$F$26:$F$29,"PBQ*")+COUNTIFS('[12]PCs e Impresoras'!$E$49:$E$61,D52,'[12]PCs e Impresoras'!$F$49:$F$61,"PBQ*")+COUNTIFS('[11]PCs e Impresoras'!$E$95:$E$125,D52,'[11]PCs e Impresoras'!$F$95:$F$125,"PBQ*")+COUNTIFS('[10]PCs e Impresoras'!$E$83:$E$104,D52,'[10]PCs e Impresoras'!$F$83:$F$104,"PBQ*")+COUNTIFS('[9]PCs e Impresoras'!$E$61:$E$64,D52,'[9]PCs e Impresoras'!$F$61:$F$64,"PBQ*")+COUNTIFS('[8]PCs e Impresoras'!$E$194:$E$258,D52,'[8]PCs e Impresoras'!$F$194:$F$258,"PBQ*")+COUNTIFS('[7]PCs e Impresoras'!$E$244:$E$313,D52,'[7]PCs e Impresoras'!$F$244:$F$313,"PBQ*")+COUNTIFS('[6]PCs e Impresoras'!$E$91:$E$105,D52,'[6]PCs e Impresoras'!$F$91:$F$105,"PBQ*")+COUNTIFS('[5]PCs e Impresoras'!$E$126:$E$190,D52,'[5]PCs e Impresoras'!$F$126:$F$190,"PBQ*")+COUNTIFS('[4]PCs e Impresoras'!$E$144:$E$175,D52,'[4]PCs e Impresoras'!$F$144:$F$175,"PBQ*")+COUNTIFS('[3]PCs e Impresoras'!$E$194:$E$275,D52,'[3]PCs e Impresoras'!$F$194:$F$275,"PBQ*")+COUNTIFS('[2]PCs e Impresoras'!$E$76:$E$105,D52,'[2]PCs e Impresoras'!$F$76:$F$105,"PBQ*")+COUNTIFS('[1]PCs e Impresoras'!$E$85:$E$113,D52,'[1]PCs e Impresoras'!$F$85:$F$113,"PBQ*")</f>
        <v>#VALUE!</v>
      </c>
      <c r="L52" s="11" t="e">
        <f>COUNTIFS('[13]PCs e Impresoras'!$E$26:$E$29,D52,'[13]PCs e Impresoras'!$F$26:$F$29,"PMB*")+COUNTIFS('[12]PCs e Impresoras'!$E$49:$E$61,D52,'[12]PCs e Impresoras'!$F$49:$F$61,"PMB*")+COUNTIFS('[11]PCs e Impresoras'!$E$95:$E$125,D52,'[11]PCs e Impresoras'!$F$95:$F$125,"PMB*")+COUNTIFS('[10]PCs e Impresoras'!$E$83:$E$104,D52,'[10]PCs e Impresoras'!$F$83:$F$104,"PMB*")+COUNTIFS('[9]PCs e Impresoras'!$E$61:$E$64,D52,'[9]PCs e Impresoras'!$F$61:$F$64,"PMB*")+COUNTIFS('[8]PCs e Impresoras'!$E$194:$E$258,D52,'[8]PCs e Impresoras'!$F$194:$F$258,"PMB*")+COUNTIFS('[7]PCs e Impresoras'!$E$244:$E$313,D52,'[7]PCs e Impresoras'!$F$244:$F$313,"PMB*")+COUNTIFS('[6]PCs e Impresoras'!$E$91:$E$105,D52,'[6]PCs e Impresoras'!$F$91:$F$105,"PMB*")+COUNTIFS('[5]PCs e Impresoras'!$E$126:$E$190,D52,'[5]PCs e Impresoras'!$F$126:$F$190,"PMB*")+COUNTIFS('[4]PCs e Impresoras'!$E$144:$E$175,D52,'[4]PCs e Impresoras'!$F$144:$F$175,"PMB*")+COUNTIFS('[3]PCs e Impresoras'!$E$194:$E$275,D52,'[3]PCs e Impresoras'!$F$194:$F$275,"PMB*")+COUNTIFS('[2]PCs e Impresoras'!$E$76:$E$105,D52,'[2]PCs e Impresoras'!$F$76:$F$105,"PMB*")+COUNTIFS('[1]PCs e Impresoras'!$E$85:$E$113,D52,'[1]PCs e Impresoras'!$F$85:$F$113,"PMB*")</f>
        <v>#VALUE!</v>
      </c>
      <c r="M52" s="11" t="e">
        <f>COUNTIFS('[13]PCs e Impresoras'!$E$26:$E$29,D52,'[13]PCs e Impresoras'!$F$26:$F$29,"PBJ*")+COUNTIFS('[12]PCs e Impresoras'!$E$49:$E$61,D52,'[12]PCs e Impresoras'!$F$49:$F$61,"PBJ*")+COUNTIFS('[11]PCs e Impresoras'!$E$95:$E$125,D52,'[11]PCs e Impresoras'!$F$95:$F$125,"PBJ*")+COUNTIFS('[10]PCs e Impresoras'!$E$83:$E$104,D52,'[10]PCs e Impresoras'!$F$83:$F$104,"PBJ*")+COUNTIFS('[9]PCs e Impresoras'!$E$61:$E$64,D52,'[9]PCs e Impresoras'!$F$61:$F$64,"PBJ*")+COUNTIFS('[8]PCs e Impresoras'!$E$194:$E$258,D52,'[8]PCs e Impresoras'!$F$194:$F$258,"PBJ*")+COUNTIFS('[7]PCs e Impresoras'!$E$244:$E$313,D52,'[7]PCs e Impresoras'!$F$244:$F$313,"PBJ*")+COUNTIFS('[6]PCs e Impresoras'!$E$91:$E$105,D52,'[6]PCs e Impresoras'!$F$91:$F$105,"PBJ*")+COUNTIFS('[5]PCs e Impresoras'!$E$126:$E$190,D52,'[5]PCs e Impresoras'!$F$126:$F$190,"PBJ*")+COUNTIFS('[4]PCs e Impresoras'!$E$144:$E$175,D52,'[4]PCs e Impresoras'!$F$144:$F$175,"PBJ*")+COUNTIFS('[3]PCs e Impresoras'!$E$194:$E$275,D52,'[3]PCs e Impresoras'!$F$194:$F$275,"PBJ*")+COUNTIFS('[2]PCs e Impresoras'!$E$76:$E$105,D52,'[2]PCs e Impresoras'!$F$76:$F$105,"PBJ*")+COUNTIFS('[1]PCs e Impresoras'!$E$85:$E$113,D52,'[1]PCs e Impresoras'!$F$85:$F$113,"PBJ*")</f>
        <v>#VALUE!</v>
      </c>
      <c r="N52" s="11" t="e">
        <f>COUNTIFS('[13]PCs e Impresoras'!$E$26:$E$29,D52,'[13]PCs e Impresoras'!$F$26:$F$29,"PCL*")+COUNTIFS('[12]PCs e Impresoras'!$E$49:$E$61,D52,'[12]PCs e Impresoras'!$F$49:$F$61,"PCL*")+COUNTIFS('[11]PCs e Impresoras'!$E$95:$E$125,D52,'[11]PCs e Impresoras'!$F$95:$F$125,"PCL*")+COUNTIFS('[10]PCs e Impresoras'!$E$83:$E$104,D52,'[10]PCs e Impresoras'!$F$83:$F$104,"PCL*")+COUNTIFS('[9]PCs e Impresoras'!$E$61:$E$64,D52,'[9]PCs e Impresoras'!$F$61:$F$64,"PCL*")+COUNTIFS('[8]PCs e Impresoras'!$E$194:$E$258,D52,'[8]PCs e Impresoras'!$F$194:$F$258,"PCL*")+COUNTIFS('[7]PCs e Impresoras'!$E$244:$E$313,D52,'[7]PCs e Impresoras'!$F$244:$F$313,"PCL*")+COUNTIFS('[6]PCs e Impresoras'!$E$91:$E$105,D52,'[6]PCs e Impresoras'!$F$91:$F$105,"PCL*")+COUNTIFS('[5]PCs e Impresoras'!$E$126:$E$190,D52,'[5]PCs e Impresoras'!$F$126:$F$190,"PCL*")+COUNTIFS('[4]PCs e Impresoras'!$E$144:$E$175,D52,'[4]PCs e Impresoras'!$F$144:$F$175,"PCL*")+COUNTIFS('[3]PCs e Impresoras'!$E$194:$E$275,D52,'[3]PCs e Impresoras'!$F$194:$F$275,"PCL*")+COUNTIFS('[2]PCs e Impresoras'!$E$76:$E$105,D52,'[2]PCs e Impresoras'!$F$76:$F$105,"PCL*")+COUNTIFS('[1]PCs e Impresoras'!$E$85:$E$113,D52,'[1]PCs e Impresoras'!$F$85:$F$113,"PCL*")</f>
        <v>#VALUE!</v>
      </c>
      <c r="O52" s="11" t="e">
        <f>COUNTIFS('[13]PCs e Impresoras'!$E$26:$E$29,D52,'[13]PCs e Impresoras'!$F$26:$F$29,"PQB*")+COUNTIFS('[12]PCs e Impresoras'!$E$49:$E$61,D52,'[12]PCs e Impresoras'!$F$49:$F$61,"PQB*")+COUNTIFS('[11]PCs e Impresoras'!$E$95:$E$125,D52,'[11]PCs e Impresoras'!$F$95:$F$125,"PQB*")+COUNTIFS('[10]PCs e Impresoras'!$E$83:$E$104,D52,'[10]PCs e Impresoras'!$F$83:$F$104,"PQB*")+COUNTIFS('[9]PCs e Impresoras'!$E$61:$E$64,D52,'[9]PCs e Impresoras'!$F$61:$F$64,"PQB*")+COUNTIFS('[8]PCs e Impresoras'!$E$194:$E$258,D52,'[8]PCs e Impresoras'!$F$194:$F$258,"PQB*")+COUNTIFS('[7]PCs e Impresoras'!$E$244:$E$313,D52,'[7]PCs e Impresoras'!$F$244:$F$313,"PQB*")+COUNTIFS('[6]PCs e Impresoras'!$E$91:$E$105,D52,'[6]PCs e Impresoras'!$F$91:$F$105,"PQB*")+COUNTIFS('[5]PCs e Impresoras'!$E$126:$E$190,D52,'[5]PCs e Impresoras'!$F$126:$F$190,"PQB*")+COUNTIFS('[4]PCs e Impresoras'!$E$144:$E$175,D52,'[4]PCs e Impresoras'!$F$144:$F$175,"PQB*")+COUNTIFS('[3]PCs e Impresoras'!$E$194:$E$275,D52,'[3]PCs e Impresoras'!$F$194:$F$275,"PQB*")+COUNTIFS('[2]PCs e Impresoras'!$E$76:$E$105,D52,'[2]PCs e Impresoras'!$F$76:$F$105,"PQB*")+COUNTIFS('[1]PCs e Impresoras'!$E$85:$E$113,D52,'[1]PCs e Impresoras'!$F$85:$F$113,"PQB*")</f>
        <v>#VALUE!</v>
      </c>
      <c r="P52" s="11" t="e">
        <f>COUNTIFS('[13]PCs e Impresoras'!$E$26:$E$29,D52,'[13]PCs e Impresoras'!$F$26:$F$29,"PPO*")+COUNTIFS('[12]PCs e Impresoras'!$E$49:$E$61,D52,'[12]PCs e Impresoras'!$F$49:$F$61,"PPO*")+COUNTIFS('[11]PCs e Impresoras'!$E$95:$E$125,D52,'[11]PCs e Impresoras'!$F$95:$F$125,"PPO*")+COUNTIFS('[10]PCs e Impresoras'!$E$83:$E$104,D52,'[10]PCs e Impresoras'!$F$83:$F$104,"PPO*")+COUNTIFS('[9]PCs e Impresoras'!$E$61:$E$64,D52,'[9]PCs e Impresoras'!$F$61:$F$64,"PPO*")+COUNTIFS('[8]PCs e Impresoras'!$E$194:$E$258,D52,'[8]PCs e Impresoras'!$F$194:$F$258,"PPO*")+COUNTIFS('[7]PCs e Impresoras'!$E$244:$E$313,D52,'[7]PCs e Impresoras'!$F$244:$F$313,"PPO*")+COUNTIFS('[6]PCs e Impresoras'!$E$91:$E$105,D52,'[6]PCs e Impresoras'!$F$91:$F$105,"PPO*")+COUNTIFS('[5]PCs e Impresoras'!$E$126:$E$190,D52,'[5]PCs e Impresoras'!$F$126:$F$190,"PPO*")+COUNTIFS('[4]PCs e Impresoras'!$E$144:$E$175,D52,'[4]PCs e Impresoras'!$F$144:$F$175,"PPO*")+COUNTIFS('[3]PCs e Impresoras'!$E$194:$E$275,D52,'[3]PCs e Impresoras'!$F$194:$F$275,"PPO*")+COUNTIFS('[2]PCs e Impresoras'!$E$76:$E$105,D52,'[2]PCs e Impresoras'!$F$76:$F$105,"PPO*")+COUNTIFS('[1]PCs e Impresoras'!$E$85:$E$113,D52,'[1]PCs e Impresoras'!$F$85:$F$113,"PPO*")</f>
        <v>#VALUE!</v>
      </c>
      <c r="Q52" s="11" t="e">
        <f>COUNTIFS('[13]PCs e Impresoras'!$E$26:$E$29,D52,'[13]PCs e Impresoras'!$F$26:$F$29,"PTJ*")+COUNTIFS('[12]PCs e Impresoras'!$E$49:$E$61,D52,'[12]PCs e Impresoras'!$F$49:$F$61,"PTJ*")+COUNTIFS('[11]PCs e Impresoras'!$E$95:$E$125,D52,'[11]PCs e Impresoras'!$F$95:$F$125,"PTJ*")+COUNTIFS('[10]PCs e Impresoras'!$E$83:$E$104,D52,'[10]PCs e Impresoras'!$F$83:$F$104,"PTJ*")+COUNTIFS('[9]PCs e Impresoras'!$E$61:$E$64,D52,'[9]PCs e Impresoras'!$F$61:$F$64,"PTJ*")+COUNTIFS('[8]PCs e Impresoras'!$E$194:$E$258,D52,'[8]PCs e Impresoras'!$F$194:$F$258,"PTJ*")+COUNTIFS('[7]PCs e Impresoras'!$E$244:$E$313,D52,'[7]PCs e Impresoras'!$F$244:$F$313,"PTJ*")+COUNTIFS('[6]PCs e Impresoras'!$E$91:$E$105,D52,'[6]PCs e Impresoras'!$F$91:$F$105,"PTJ*")+COUNTIFS('[5]PCs e Impresoras'!$E$126:$E$190,D52,'[5]PCs e Impresoras'!$F$126:$F$190,"PTJ*")+COUNTIFS('[4]PCs e Impresoras'!$E$144:$E$175,D52,'[4]PCs e Impresoras'!$F$144:$F$175,"PTJ*")+COUNTIFS('[3]PCs e Impresoras'!$E$194:$E$275,D52,'[3]PCs e Impresoras'!$F$194:$F$275,"PTJ*")+COUNTIFS('[2]PCs e Impresoras'!$E$76:$E$105,D52,'[2]PCs e Impresoras'!$F$76:$F$105,"PTJ*")+COUNTIFS('[1]PCs e Impresoras'!$E$85:$E$113,D52,'[1]PCs e Impresoras'!$F$85:$F$113,"PTJ*")</f>
        <v>#VALUE!</v>
      </c>
      <c r="R52" s="11" t="e">
        <f>COUNTIFS('[13]PCs e Impresoras'!$E$26:$E$29,D52,'[13]PCs e Impresoras'!$F$26:$F$29,"PBO*")+COUNTIFS('[12]PCs e Impresoras'!$E$49:$E$61,D52,'[12]PCs e Impresoras'!$F$49:$F$61,"PBO*")+COUNTIFS('[11]PCs e Impresoras'!$E$95:$E$125,D52,'[11]PCs e Impresoras'!$F$95:$F$125,"PBO*")+COUNTIFS('[10]PCs e Impresoras'!$E$83:$E$104,D52,'[10]PCs e Impresoras'!$F$83:$F$104,"PBO*")+COUNTIFS('[9]PCs e Impresoras'!$E$61:$E$64,D52,'[9]PCs e Impresoras'!$F$61:$F$64,"PBO*")+COUNTIFS('[8]PCs e Impresoras'!$E$194:$E$258,D52,'[8]PCs e Impresoras'!$F$194:$F$258,"PBO*")+COUNTIFS('[7]PCs e Impresoras'!$E$244:$E$313,D52,'[7]PCs e Impresoras'!$F$244:$F$313,"PBO*")+COUNTIFS('[6]PCs e Impresoras'!$E$91:$E$105,D52,'[6]PCs e Impresoras'!$F$91:$F$105,"PBO*")+COUNTIFS('[5]PCs e Impresoras'!$E$126:$E$190,D52,'[5]PCs e Impresoras'!$F$126:$F$190,"PBO*")+COUNTIFS('[4]PCs e Impresoras'!$E$144:$E$175,D52,'[4]PCs e Impresoras'!$F$144:$F$175,"PBO*")+COUNTIFS('[3]PCs e Impresoras'!$E$194:$E$275,D52,'[3]PCs e Impresoras'!$F$194:$F$275,"PBO*")+COUNTIFS('[2]PCs e Impresoras'!$E$76:$E$105,D52,'[2]PCs e Impresoras'!$F$76:$F$105,"PBO*")+COUNTIFS('[1]PCs e Impresoras'!$E$85:$E$113,D52,'[1]PCs e Impresoras'!$F$85:$F$113,"PBO*")</f>
        <v>#VALUE!</v>
      </c>
      <c r="S52" s="11" t="e">
        <f>COUNTIFS('[13]PCs e Impresoras'!$E$26:$E$29,D52,'[13]PCs e Impresoras'!$F$26:$F$29,"PSC*")+COUNTIFS('[12]PCs e Impresoras'!$E$49:$E$61,D52,'[12]PCs e Impresoras'!$F$49:$F$61,"PSC*")+COUNTIFS('[11]PCs e Impresoras'!$E$95:$E$125,D52,'[11]PCs e Impresoras'!$F$95:$F$125,"PSC*")+COUNTIFS('[10]PCs e Impresoras'!$E$83:$E$104,D52,'[10]PCs e Impresoras'!$F$83:$F$104,"PSC*")+COUNTIFS('[9]PCs e Impresoras'!$E$61:$E$64,D52,'[9]PCs e Impresoras'!$F$61:$F$64,"PSC*")+COUNTIFS('[8]PCs e Impresoras'!$E$194:$E$258,D52,'[8]PCs e Impresoras'!$F$194:$F$258,"PSC*")+COUNTIFS('[7]PCs e Impresoras'!$E$244:$E$313,D52,'[7]PCs e Impresoras'!$F$244:$F$313,"PSC*")+COUNTIFS('[6]PCs e Impresoras'!$E$91:$E$105,D52,'[6]PCs e Impresoras'!$F$91:$F$105,"PSC*")+COUNTIFS('[5]PCs e Impresoras'!$E$126:$E$190,D52,'[5]PCs e Impresoras'!$F$126:$F$190,"PSC*")+COUNTIFS('[4]PCs e Impresoras'!$E$144:$E$175,D52,'[4]PCs e Impresoras'!$F$144:$F$175,"PSC*")+COUNTIFS('[3]PCs e Impresoras'!$E$194:$E$275,D52,'[3]PCs e Impresoras'!$F$194:$F$275,"PSC*")+COUNTIFS('[2]PCs e Impresoras'!$E$76:$E$105,D52,'[2]PCs e Impresoras'!$F$76:$F$105,"PSC*")+COUNTIFS('[1]PCs e Impresoras'!$E$85:$E$113,D52,'[1]PCs e Impresoras'!$F$85:$F$113,"PSC*")</f>
        <v>#VALUE!</v>
      </c>
      <c r="T52" s="21" t="e">
        <f t="shared" ref="T52" si="17">SUM(E52:S52)</f>
        <v>#VALUE!</v>
      </c>
      <c r="U52" s="32" t="e">
        <f t="shared" ref="U52" si="18">T52/$T$5</f>
        <v>#VALUE!</v>
      </c>
    </row>
    <row r="53" spans="1:21" ht="15.75" x14ac:dyDescent="0.25">
      <c r="A53" s="74"/>
      <c r="B53" s="71" t="s">
        <v>53</v>
      </c>
      <c r="C53" s="71" t="s">
        <v>49</v>
      </c>
      <c r="D53" s="71" t="s">
        <v>100</v>
      </c>
      <c r="E53" s="11" t="e">
        <f>COUNTIFS('[13]PCs e Impresoras'!$E$26:$E$29,D53,'[13]PCs e Impresoras'!$F$26:$F$29,"PCG*")+COUNTIFS('[12]PCs e Impresoras'!$E$49:$E$61,D53,'[12]PCs e Impresoras'!$F$49:$F$61,"PCG*")+COUNTIFS('[11]PCs e Impresoras'!$E$95:$E$125,D53,'[11]PCs e Impresoras'!$F$95:$F$125,"PCG*")+COUNTIFS('[10]PCs e Impresoras'!$E$83:$E$104,D53,'[10]PCs e Impresoras'!$F$83:$F$104,"PCG*")+COUNTIFS('[9]PCs e Impresoras'!$E$61:$E$64,D53,'[9]PCs e Impresoras'!$F$61:$F$64,"PCG*")+COUNTIFS('[8]PCs e Impresoras'!$E$194:$E$258,D53,'[8]PCs e Impresoras'!$F$194:$F$258,"PCG*")+COUNTIFS('[7]PCs e Impresoras'!$E$244:$E$313,D53,'[7]PCs e Impresoras'!$F$244:$F$313,"PCG*")+COUNTIFS('[6]PCs e Impresoras'!$E$91:$E$105,D53,'[6]PCs e Impresoras'!$F$91:$F$105,"PCG*")+COUNTIFS('[5]PCs e Impresoras'!$E$126:$E$190,D53,'[5]PCs e Impresoras'!$F$126:$F$190,"PCG*")+COUNTIFS('[4]PCs e Impresoras'!$E$144:$E$175,D53,'[4]PCs e Impresoras'!$F$144:$F$175,"PCG*")+COUNTIFS('[3]PCs e Impresoras'!$E$194:$E$275,D53,'[3]PCs e Impresoras'!$F$194:$F$275,"PCG*")+COUNTIFS('[2]PCs e Impresoras'!$E$76:$E$105,D53,'[2]PCs e Impresoras'!$F$76:$F$105,"PCG*")+COUNTIFS('[1]PCs e Impresoras'!$E$85:$E$113,D53,'[1]PCs e Impresoras'!$F$85:$F$113,"PCG*")</f>
        <v>#VALUE!</v>
      </c>
      <c r="F53" s="11" t="e">
        <f>COUNTIFS('[13]PCs e Impresoras'!$E$26:$E$29,D53,'[13]PCs e Impresoras'!$F$26:$F$29,"PCS*")+COUNTIFS('[12]PCs e Impresoras'!$E$49:$E$61,D53,'[12]PCs e Impresoras'!$F$49:$F$61,"PCS*")+COUNTIFS('[11]PCs e Impresoras'!$E$95:$E$125,D53,'[11]PCs e Impresoras'!$F$95:$F$125,"PCS*")+COUNTIFS('[10]PCs e Impresoras'!$E$83:$E$104,D53,'[10]PCs e Impresoras'!$F$83:$F$104,"PCS*")+COUNTIFS('[9]PCs e Impresoras'!$E$61:$E$64,D53,'[9]PCs e Impresoras'!$F$61:$F$64,"PCS*")+COUNTIFS('[8]PCs e Impresoras'!$E$194:$E$258,D53,'[8]PCs e Impresoras'!$F$194:$F$258,"PCS*")+COUNTIFS('[7]PCs e Impresoras'!$E$244:$E$313,D53,'[7]PCs e Impresoras'!$F$244:$F$313,"PCS*")+COUNTIFS('[6]PCs e Impresoras'!$E$91:$E$105,D53,'[6]PCs e Impresoras'!$F$91:$F$105,"PCS*")+COUNTIFS('[5]PCs e Impresoras'!$E$126:$E$190,D53,'[5]PCs e Impresoras'!$F$126:$F$190,"PCS*")+COUNTIFS('[4]PCs e Impresoras'!$E$144:$E$175,D53,'[4]PCs e Impresoras'!$F$144:$F$175,"PCS*")+COUNTIFS('[3]PCs e Impresoras'!$E$194:$E$275,D53,'[3]PCs e Impresoras'!$F$194:$F$275,"PCS*")+COUNTIFS('[2]PCs e Impresoras'!$E$76:$E$105,D53,'[2]PCs e Impresoras'!$F$76:$F$105,"PCS*")+COUNTIFS('[1]PCs e Impresoras'!$E$85:$E$113,D53,'[1]PCs e Impresoras'!$F$85:$F$113,"PCS*")</f>
        <v>#VALUE!</v>
      </c>
      <c r="G53" s="11" t="e">
        <f>COUNTIFS('[13]PCs e Impresoras'!$E$26:$E$29,D53,'[13]PCs e Impresoras'!$F$26:$F$29,"PMT*")+COUNTIFS('[12]PCs e Impresoras'!$E$49:$E$61,D53,'[12]PCs e Impresoras'!$F$49:$F$61,"PMT*")+COUNTIFS('[11]PCs e Impresoras'!$E$95:$E$125,D53,'[11]PCs e Impresoras'!$F$95:$F$125,"PMT*")+COUNTIFS('[10]PCs e Impresoras'!$E$83:$E$104,D53,'[10]PCs e Impresoras'!$F$83:$F$104,"PMT*")+COUNTIFS('[9]PCs e Impresoras'!$E$61:$E$64,D53,'[9]PCs e Impresoras'!$F$61:$F$64,"PMT*")+COUNTIFS('[8]PCs e Impresoras'!$E$194:$E$258,D53,'[8]PCs e Impresoras'!$F$194:$F$258,"PMT*")+COUNTIFS('[7]PCs e Impresoras'!$E$244:$E$313,D53,'[7]PCs e Impresoras'!$F$244:$F$313,"PMT*")+COUNTIFS('[6]PCs e Impresoras'!$E$91:$E$105,D53,'[6]PCs e Impresoras'!$F$91:$F$105,"PMT*")+COUNTIFS('[5]PCs e Impresoras'!$E$126:$E$190,D53,'[5]PCs e Impresoras'!$F$126:$F$190,"PMT*")+COUNTIFS('[4]PCs e Impresoras'!$E$144:$E$175,D53,'[4]PCs e Impresoras'!$F$144:$F$175,"PMT*")+COUNTIFS('[3]PCs e Impresoras'!$E$194:$E$275,D53,'[3]PCs e Impresoras'!$F$194:$F$275,"PMT*")+COUNTIFS('[2]PCs e Impresoras'!$E$76:$E$105,D53,'[2]PCs e Impresoras'!$F$76:$F$105,"PMT*")+COUNTIFS('[1]PCs e Impresoras'!$E$85:$E$113,D53,'[1]PCs e Impresoras'!$F$85:$F$113,"PMT*")</f>
        <v>#VALUE!</v>
      </c>
      <c r="H53" s="11" t="e">
        <f>COUNTIFS('[13]PCs e Impresoras'!$E$26:$E$29,D53,'[13]PCs e Impresoras'!$F$26:$F$29,"PCB*")+COUNTIFS('[12]PCs e Impresoras'!$E$49:$E$61,D53,'[12]PCs e Impresoras'!$F$49:$F$61,"PCB*")+COUNTIFS('[11]PCs e Impresoras'!$E$95:$E$125,D53,'[11]PCs e Impresoras'!$F$95:$F$125,"PCB*")+COUNTIFS('[10]PCs e Impresoras'!$E$83:$E$104,D53,'[10]PCs e Impresoras'!$F$83:$F$104,"PCB*")+COUNTIFS('[9]PCs e Impresoras'!$E$61:$E$64,D53,'[9]PCs e Impresoras'!$F$61:$F$64,"PCB*")+COUNTIFS('[8]PCs e Impresoras'!$E$194:$E$258,D53,'[8]PCs e Impresoras'!$F$194:$F$258,"PCB*")+COUNTIFS('[7]PCs e Impresoras'!$E$244:$E$313,D53,'[7]PCs e Impresoras'!$F$244:$F$313,"PCB*")+COUNTIFS('[6]PCs e Impresoras'!$E$91:$E$105,D53,'[6]PCs e Impresoras'!$F$91:$F$105,"PCB*")+COUNTIFS('[5]PCs e Impresoras'!$E$126:$E$190,D53,'[5]PCs e Impresoras'!$F$126:$F$190,"PCB*")+COUNTIFS('[4]PCs e Impresoras'!$E$144:$E$175,D53,'[4]PCs e Impresoras'!$F$144:$F$175,"PCB*")+COUNTIFS('[3]PCs e Impresoras'!$E$194:$E$275,D53,'[3]PCs e Impresoras'!$F$194:$F$275,"PCB*")+COUNTIFS('[2]PCs e Impresoras'!$E$76:$E$105,D53,'[2]PCs e Impresoras'!$F$76:$F$105,"PCB*")+COUNTIFS('[1]PCs e Impresoras'!$E$85:$E$113,D53,'[1]PCs e Impresoras'!$F$85:$F$113,"PCB*")</f>
        <v>#VALUE!</v>
      </c>
      <c r="I53" s="11" t="e">
        <f>COUNTIFS('[13]PCs e Impresoras'!$E$26:$E$29,D53,'[13]PCs e Impresoras'!$F$26:$F$29,"PBA*")+COUNTIFS('[12]PCs e Impresoras'!$E$49:$E$61,D53,'[12]PCs e Impresoras'!$F$49:$F$61,"PBA*")+COUNTIFS('[11]PCs e Impresoras'!$E$95:$E$125,D53,'[11]PCs e Impresoras'!$F$95:$F$125,"PBA*")+COUNTIFS('[10]PCs e Impresoras'!$E$83:$E$104,D53,'[10]PCs e Impresoras'!$F$83:$F$104,"PBA*")+COUNTIFS('[9]PCs e Impresoras'!$E$61:$E$64,D53,'[9]PCs e Impresoras'!$F$61:$F$64,"PBA*")+COUNTIFS('[8]PCs e Impresoras'!$E$194:$E$258,D53,'[8]PCs e Impresoras'!$F$194:$F$258,"PBA*")+COUNTIFS('[7]PCs e Impresoras'!$E$244:$E$313,D53,'[7]PCs e Impresoras'!$F$244:$F$313,"PBA*")+COUNTIFS('[6]PCs e Impresoras'!$E$91:$E$105,D53,'[6]PCs e Impresoras'!$F$91:$F$105,"PBA*")+COUNTIFS('[5]PCs e Impresoras'!$E$126:$E$190,D53,'[5]PCs e Impresoras'!$F$126:$F$190,"PBA*")+COUNTIFS('[4]PCs e Impresoras'!$E$144:$E$175,D53,'[4]PCs e Impresoras'!$F$144:$F$175,"PBA*")+COUNTIFS('[3]PCs e Impresoras'!$E$194:$E$275,D53,'[3]PCs e Impresoras'!$F$194:$F$275,"PBA*")+COUNTIFS('[2]PCs e Impresoras'!$E$76:$E$105,D53,'[2]PCs e Impresoras'!$F$76:$F$105,"PBA*")+COUNTIFS('[1]PCs e Impresoras'!$E$85:$E$113,D53,'[1]PCs e Impresoras'!$F$85:$F$113,"PBA*")</f>
        <v>#VALUE!</v>
      </c>
      <c r="J53" s="11" t="e">
        <f>COUNTIFS('[13]PCs e Impresoras'!$E$26:$E$29,D53,'[13]PCs e Impresoras'!$F$26:$F$29,"PVL*")+COUNTIFS('[12]PCs e Impresoras'!$E$49:$E$61,D53,'[12]PCs e Impresoras'!$F$49:$F$61,"PVL*")+COUNTIFS('[11]PCs e Impresoras'!$E$95:$E$125,D53,'[11]PCs e Impresoras'!$F$95:$F$125,"PVL*")+COUNTIFS('[10]PCs e Impresoras'!$E$83:$E$104,D53,'[10]PCs e Impresoras'!$F$83:$F$104,"PVL*")+COUNTIFS('[9]PCs e Impresoras'!$E$61:$E$64,D53,'[9]PCs e Impresoras'!$F$61:$F$64,"PVL*")+COUNTIFS('[8]PCs e Impresoras'!$E$194:$E$258,D53,'[8]PCs e Impresoras'!$F$194:$F$258,"PVL*")+COUNTIFS('[7]PCs e Impresoras'!$E$244:$E$313,D53,'[7]PCs e Impresoras'!$F$244:$F$313,"PVL*")+COUNTIFS('[6]PCs e Impresoras'!$E$91:$E$105,D53,'[6]PCs e Impresoras'!$F$91:$F$105,"PVL*")+COUNTIFS('[5]PCs e Impresoras'!$E$126:$E$190,D53,'[5]PCs e Impresoras'!$F$126:$F$190,"PVL*")+COUNTIFS('[4]PCs e Impresoras'!$E$144:$E$175,D53,'[4]PCs e Impresoras'!$F$144:$F$175,"PVL*")+COUNTIFS('[3]PCs e Impresoras'!$E$194:$E$275,D53,'[3]PCs e Impresoras'!$F$194:$F$275,"PVL*")+COUNTIFS('[2]PCs e Impresoras'!$E$76:$E$105,D53,'[2]PCs e Impresoras'!$F$76:$F$105,"PVL*")+COUNTIFS('[1]PCs e Impresoras'!$E$85:$E$113,D53,'[1]PCs e Impresoras'!$F$85:$F$113,"PVL*")</f>
        <v>#VALUE!</v>
      </c>
      <c r="K53" s="11" t="e">
        <f>COUNTIFS('[13]PCs e Impresoras'!$E$26:$E$29,D53,'[13]PCs e Impresoras'!$F$26:$F$29,"PBQ*")+COUNTIFS('[12]PCs e Impresoras'!$E$49:$E$61,D53,'[12]PCs e Impresoras'!$F$49:$F$61,"PBQ*")+COUNTIFS('[11]PCs e Impresoras'!$E$95:$E$125,D53,'[11]PCs e Impresoras'!$F$95:$F$125,"PBQ*")+COUNTIFS('[10]PCs e Impresoras'!$E$83:$E$104,D53,'[10]PCs e Impresoras'!$F$83:$F$104,"PBQ*")+COUNTIFS('[9]PCs e Impresoras'!$E$61:$E$64,D53,'[9]PCs e Impresoras'!$F$61:$F$64,"PBQ*")+COUNTIFS('[8]PCs e Impresoras'!$E$194:$E$258,D53,'[8]PCs e Impresoras'!$F$194:$F$258,"PBQ*")+COUNTIFS('[7]PCs e Impresoras'!$E$244:$E$313,D53,'[7]PCs e Impresoras'!$F$244:$F$313,"PBQ*")+COUNTIFS('[6]PCs e Impresoras'!$E$91:$E$105,D53,'[6]PCs e Impresoras'!$F$91:$F$105,"PBQ*")+COUNTIFS('[5]PCs e Impresoras'!$E$126:$E$190,D53,'[5]PCs e Impresoras'!$F$126:$F$190,"PBQ*")+COUNTIFS('[4]PCs e Impresoras'!$E$144:$E$175,D53,'[4]PCs e Impresoras'!$F$144:$F$175,"PBQ*")+COUNTIFS('[3]PCs e Impresoras'!$E$194:$E$275,D53,'[3]PCs e Impresoras'!$F$194:$F$275,"PBQ*")+COUNTIFS('[2]PCs e Impresoras'!$E$76:$E$105,D53,'[2]PCs e Impresoras'!$F$76:$F$105,"PBQ*")+COUNTIFS('[1]PCs e Impresoras'!$E$85:$E$113,D53,'[1]PCs e Impresoras'!$F$85:$F$113,"PBQ*")</f>
        <v>#VALUE!</v>
      </c>
      <c r="L53" s="11" t="e">
        <f>COUNTIFS('[13]PCs e Impresoras'!$E$26:$E$29,D53,'[13]PCs e Impresoras'!$F$26:$F$29,"PMB*")+COUNTIFS('[12]PCs e Impresoras'!$E$49:$E$61,D53,'[12]PCs e Impresoras'!$F$49:$F$61,"PMB*")+COUNTIFS('[11]PCs e Impresoras'!$E$95:$E$125,D53,'[11]PCs e Impresoras'!$F$95:$F$125,"PMB*")+COUNTIFS('[10]PCs e Impresoras'!$E$83:$E$104,D53,'[10]PCs e Impresoras'!$F$83:$F$104,"PMB*")+COUNTIFS('[9]PCs e Impresoras'!$E$61:$E$64,D53,'[9]PCs e Impresoras'!$F$61:$F$64,"PMB*")+COUNTIFS('[8]PCs e Impresoras'!$E$194:$E$258,D53,'[8]PCs e Impresoras'!$F$194:$F$258,"PMB*")+COUNTIFS('[7]PCs e Impresoras'!$E$244:$E$313,D53,'[7]PCs e Impresoras'!$F$244:$F$313,"PMB*")+COUNTIFS('[6]PCs e Impresoras'!$E$91:$E$105,D53,'[6]PCs e Impresoras'!$F$91:$F$105,"PMB*")+COUNTIFS('[5]PCs e Impresoras'!$E$126:$E$190,D53,'[5]PCs e Impresoras'!$F$126:$F$190,"PMB*")+COUNTIFS('[4]PCs e Impresoras'!$E$144:$E$175,D53,'[4]PCs e Impresoras'!$F$144:$F$175,"PMB*")+COUNTIFS('[3]PCs e Impresoras'!$E$194:$E$275,D53,'[3]PCs e Impresoras'!$F$194:$F$275,"PMB*")+COUNTIFS('[2]PCs e Impresoras'!$E$76:$E$105,D53,'[2]PCs e Impresoras'!$F$76:$F$105,"PMB*")+COUNTIFS('[1]PCs e Impresoras'!$E$85:$E$113,D53,'[1]PCs e Impresoras'!$F$85:$F$113,"PMB*")</f>
        <v>#VALUE!</v>
      </c>
      <c r="M53" s="11" t="e">
        <f>COUNTIFS('[13]PCs e Impresoras'!$E$26:$E$29,D53,'[13]PCs e Impresoras'!$F$26:$F$29,"PBJ*")+COUNTIFS('[12]PCs e Impresoras'!$E$49:$E$61,D53,'[12]PCs e Impresoras'!$F$49:$F$61,"PBJ*")+COUNTIFS('[11]PCs e Impresoras'!$E$95:$E$125,D53,'[11]PCs e Impresoras'!$F$95:$F$125,"PBJ*")+COUNTIFS('[10]PCs e Impresoras'!$E$83:$E$104,D53,'[10]PCs e Impresoras'!$F$83:$F$104,"PBJ*")+COUNTIFS('[9]PCs e Impresoras'!$E$61:$E$64,D53,'[9]PCs e Impresoras'!$F$61:$F$64,"PBJ*")+COUNTIFS('[8]PCs e Impresoras'!$E$194:$E$258,D53,'[8]PCs e Impresoras'!$F$194:$F$258,"PBJ*")+COUNTIFS('[7]PCs e Impresoras'!$E$244:$E$313,D53,'[7]PCs e Impresoras'!$F$244:$F$313,"PBJ*")+COUNTIFS('[6]PCs e Impresoras'!$E$91:$E$105,D53,'[6]PCs e Impresoras'!$F$91:$F$105,"PBJ*")+COUNTIFS('[5]PCs e Impresoras'!$E$126:$E$190,D53,'[5]PCs e Impresoras'!$F$126:$F$190,"PBJ*")+COUNTIFS('[4]PCs e Impresoras'!$E$144:$E$175,D53,'[4]PCs e Impresoras'!$F$144:$F$175,"PBJ*")+COUNTIFS('[3]PCs e Impresoras'!$E$194:$E$275,D53,'[3]PCs e Impresoras'!$F$194:$F$275,"PBJ*")+COUNTIFS('[2]PCs e Impresoras'!$E$76:$E$105,D53,'[2]PCs e Impresoras'!$F$76:$F$105,"PBJ*")+COUNTIFS('[1]PCs e Impresoras'!$E$85:$E$113,D53,'[1]PCs e Impresoras'!$F$85:$F$113,"PBJ*")</f>
        <v>#VALUE!</v>
      </c>
      <c r="N53" s="11" t="e">
        <f>COUNTIFS('[13]PCs e Impresoras'!$E$26:$E$29,D53,'[13]PCs e Impresoras'!$F$26:$F$29,"PCL*")+COUNTIFS('[12]PCs e Impresoras'!$E$49:$E$61,D53,'[12]PCs e Impresoras'!$F$49:$F$61,"PCL*")+COUNTIFS('[11]PCs e Impresoras'!$E$95:$E$125,D53,'[11]PCs e Impresoras'!$F$95:$F$125,"PCL*")+COUNTIFS('[10]PCs e Impresoras'!$E$83:$E$104,D53,'[10]PCs e Impresoras'!$F$83:$F$104,"PCL*")+COUNTIFS('[9]PCs e Impresoras'!$E$61:$E$64,D53,'[9]PCs e Impresoras'!$F$61:$F$64,"PCL*")+COUNTIFS('[8]PCs e Impresoras'!$E$194:$E$258,D53,'[8]PCs e Impresoras'!$F$194:$F$258,"PCL*")+COUNTIFS('[7]PCs e Impresoras'!$E$244:$E$313,D53,'[7]PCs e Impresoras'!$F$244:$F$313,"PCL*")+COUNTIFS('[6]PCs e Impresoras'!$E$91:$E$105,D53,'[6]PCs e Impresoras'!$F$91:$F$105,"PCL*")+COUNTIFS('[5]PCs e Impresoras'!$E$126:$E$190,D53,'[5]PCs e Impresoras'!$F$126:$F$190,"PCL*")+COUNTIFS('[4]PCs e Impresoras'!$E$144:$E$175,D53,'[4]PCs e Impresoras'!$F$144:$F$175,"PCL*")+COUNTIFS('[3]PCs e Impresoras'!$E$194:$E$275,D53,'[3]PCs e Impresoras'!$F$194:$F$275,"PCL*")+COUNTIFS('[2]PCs e Impresoras'!$E$76:$E$105,D53,'[2]PCs e Impresoras'!$F$76:$F$105,"PCL*")+COUNTIFS('[1]PCs e Impresoras'!$E$85:$E$113,D53,'[1]PCs e Impresoras'!$F$85:$F$113,"PCL*")</f>
        <v>#VALUE!</v>
      </c>
      <c r="O53" s="11" t="e">
        <f>COUNTIFS('[13]PCs e Impresoras'!$E$26:$E$29,D53,'[13]PCs e Impresoras'!$F$26:$F$29,"PQB*")+COUNTIFS('[12]PCs e Impresoras'!$E$49:$E$61,D53,'[12]PCs e Impresoras'!$F$49:$F$61,"PQB*")+COUNTIFS('[11]PCs e Impresoras'!$E$95:$E$125,D53,'[11]PCs e Impresoras'!$F$95:$F$125,"PQB*")+COUNTIFS('[10]PCs e Impresoras'!$E$83:$E$104,D53,'[10]PCs e Impresoras'!$F$83:$F$104,"PQB*")+COUNTIFS('[9]PCs e Impresoras'!$E$61:$E$64,D53,'[9]PCs e Impresoras'!$F$61:$F$64,"PQB*")+COUNTIFS('[8]PCs e Impresoras'!$E$194:$E$258,D53,'[8]PCs e Impresoras'!$F$194:$F$258,"PQB*")+COUNTIFS('[7]PCs e Impresoras'!$E$244:$E$313,D53,'[7]PCs e Impresoras'!$F$244:$F$313,"PQB*")+COUNTIFS('[6]PCs e Impresoras'!$E$91:$E$105,D53,'[6]PCs e Impresoras'!$F$91:$F$105,"PQB*")+COUNTIFS('[5]PCs e Impresoras'!$E$126:$E$190,D53,'[5]PCs e Impresoras'!$F$126:$F$190,"PQB*")+COUNTIFS('[4]PCs e Impresoras'!$E$144:$E$175,D53,'[4]PCs e Impresoras'!$F$144:$F$175,"PQB*")+COUNTIFS('[3]PCs e Impresoras'!$E$194:$E$275,D53,'[3]PCs e Impresoras'!$F$194:$F$275,"PQB*")+COUNTIFS('[2]PCs e Impresoras'!$E$76:$E$105,D53,'[2]PCs e Impresoras'!$F$76:$F$105,"PQB*")+COUNTIFS('[1]PCs e Impresoras'!$E$85:$E$113,D53,'[1]PCs e Impresoras'!$F$85:$F$113,"PQB*")</f>
        <v>#VALUE!</v>
      </c>
      <c r="P53" s="11" t="e">
        <f>COUNTIFS('[13]PCs e Impresoras'!$E$26:$E$29,D53,'[13]PCs e Impresoras'!$F$26:$F$29,"PPO*")+COUNTIFS('[12]PCs e Impresoras'!$E$49:$E$61,D53,'[12]PCs e Impresoras'!$F$49:$F$61,"PPO*")+COUNTIFS('[11]PCs e Impresoras'!$E$95:$E$125,D53,'[11]PCs e Impresoras'!$F$95:$F$125,"PPO*")+COUNTIFS('[10]PCs e Impresoras'!$E$83:$E$104,D53,'[10]PCs e Impresoras'!$F$83:$F$104,"PPO*")+COUNTIFS('[9]PCs e Impresoras'!$E$61:$E$64,D53,'[9]PCs e Impresoras'!$F$61:$F$64,"PPO*")+COUNTIFS('[8]PCs e Impresoras'!$E$194:$E$258,D53,'[8]PCs e Impresoras'!$F$194:$F$258,"PPO*")+COUNTIFS('[7]PCs e Impresoras'!$E$244:$E$313,D53,'[7]PCs e Impresoras'!$F$244:$F$313,"PPO*")+COUNTIFS('[6]PCs e Impresoras'!$E$91:$E$105,D53,'[6]PCs e Impresoras'!$F$91:$F$105,"PPO*")+COUNTIFS('[5]PCs e Impresoras'!$E$126:$E$190,D53,'[5]PCs e Impresoras'!$F$126:$F$190,"PPO*")+COUNTIFS('[4]PCs e Impresoras'!$E$144:$E$175,D53,'[4]PCs e Impresoras'!$F$144:$F$175,"PPO*")+COUNTIFS('[3]PCs e Impresoras'!$E$194:$E$275,D53,'[3]PCs e Impresoras'!$F$194:$F$275,"PPO*")+COUNTIFS('[2]PCs e Impresoras'!$E$76:$E$105,D53,'[2]PCs e Impresoras'!$F$76:$F$105,"PPO*")+COUNTIFS('[1]PCs e Impresoras'!$E$85:$E$113,D53,'[1]PCs e Impresoras'!$F$85:$F$113,"PPO*")</f>
        <v>#VALUE!</v>
      </c>
      <c r="Q53" s="11" t="e">
        <f>COUNTIFS('[13]PCs e Impresoras'!$E$26:$E$29,D53,'[13]PCs e Impresoras'!$F$26:$F$29,"PTJ*")+COUNTIFS('[12]PCs e Impresoras'!$E$49:$E$61,D53,'[12]PCs e Impresoras'!$F$49:$F$61,"PTJ*")+COUNTIFS('[11]PCs e Impresoras'!$E$95:$E$125,D53,'[11]PCs e Impresoras'!$F$95:$F$125,"PTJ*")+COUNTIFS('[10]PCs e Impresoras'!$E$83:$E$104,D53,'[10]PCs e Impresoras'!$F$83:$F$104,"PTJ*")+COUNTIFS('[9]PCs e Impresoras'!$E$61:$E$64,D53,'[9]PCs e Impresoras'!$F$61:$F$64,"PTJ*")+COUNTIFS('[8]PCs e Impresoras'!$E$194:$E$258,D53,'[8]PCs e Impresoras'!$F$194:$F$258,"PTJ*")+COUNTIFS('[7]PCs e Impresoras'!$E$244:$E$313,D53,'[7]PCs e Impresoras'!$F$244:$F$313,"PTJ*")+COUNTIFS('[6]PCs e Impresoras'!$E$91:$E$105,D53,'[6]PCs e Impresoras'!$F$91:$F$105,"PTJ*")+COUNTIFS('[5]PCs e Impresoras'!$E$126:$E$190,D53,'[5]PCs e Impresoras'!$F$126:$F$190,"PTJ*")+COUNTIFS('[4]PCs e Impresoras'!$E$144:$E$175,D53,'[4]PCs e Impresoras'!$F$144:$F$175,"PTJ*")+COUNTIFS('[3]PCs e Impresoras'!$E$194:$E$275,D53,'[3]PCs e Impresoras'!$F$194:$F$275,"PTJ*")+COUNTIFS('[2]PCs e Impresoras'!$E$76:$E$105,D53,'[2]PCs e Impresoras'!$F$76:$F$105,"PTJ*")+COUNTIFS('[1]PCs e Impresoras'!$E$85:$E$113,D53,'[1]PCs e Impresoras'!$F$85:$F$113,"PTJ*")</f>
        <v>#VALUE!</v>
      </c>
      <c r="R53" s="11" t="e">
        <f>COUNTIFS('[13]PCs e Impresoras'!$E$26:$E$29,D53,'[13]PCs e Impresoras'!$F$26:$F$29,"PBO*")+COUNTIFS('[12]PCs e Impresoras'!$E$49:$E$61,D53,'[12]PCs e Impresoras'!$F$49:$F$61,"PBO*")+COUNTIFS('[11]PCs e Impresoras'!$E$95:$E$125,D53,'[11]PCs e Impresoras'!$F$95:$F$125,"PBO*")+COUNTIFS('[10]PCs e Impresoras'!$E$83:$E$104,D53,'[10]PCs e Impresoras'!$F$83:$F$104,"PBO*")+COUNTIFS('[9]PCs e Impresoras'!$E$61:$E$64,D53,'[9]PCs e Impresoras'!$F$61:$F$64,"PBO*")+COUNTIFS('[8]PCs e Impresoras'!$E$194:$E$258,D53,'[8]PCs e Impresoras'!$F$194:$F$258,"PBO*")+COUNTIFS('[7]PCs e Impresoras'!$E$244:$E$313,D53,'[7]PCs e Impresoras'!$F$244:$F$313,"PBO*")+COUNTIFS('[6]PCs e Impresoras'!$E$91:$E$105,D53,'[6]PCs e Impresoras'!$F$91:$F$105,"PBO*")+COUNTIFS('[5]PCs e Impresoras'!$E$126:$E$190,D53,'[5]PCs e Impresoras'!$F$126:$F$190,"PBO*")+COUNTIFS('[4]PCs e Impresoras'!$E$144:$E$175,D53,'[4]PCs e Impresoras'!$F$144:$F$175,"PBO*")+COUNTIFS('[3]PCs e Impresoras'!$E$194:$E$275,D53,'[3]PCs e Impresoras'!$F$194:$F$275,"PBO*")+COUNTIFS('[2]PCs e Impresoras'!$E$76:$E$105,D53,'[2]PCs e Impresoras'!$F$76:$F$105,"PBO*")+COUNTIFS('[1]PCs e Impresoras'!$E$85:$E$113,D53,'[1]PCs e Impresoras'!$F$85:$F$113,"PBO*")</f>
        <v>#VALUE!</v>
      </c>
      <c r="S53" s="11" t="e">
        <f>COUNTIFS('[13]PCs e Impresoras'!$E$26:$E$29,D53,'[13]PCs e Impresoras'!$F$26:$F$29,"PSC*")+COUNTIFS('[12]PCs e Impresoras'!$E$49:$E$61,D53,'[12]PCs e Impresoras'!$F$49:$F$61,"PSC*")+COUNTIFS('[11]PCs e Impresoras'!$E$95:$E$125,D53,'[11]PCs e Impresoras'!$F$95:$F$125,"PSC*")+COUNTIFS('[10]PCs e Impresoras'!$E$83:$E$104,D53,'[10]PCs e Impresoras'!$F$83:$F$104,"PSC*")+COUNTIFS('[9]PCs e Impresoras'!$E$61:$E$64,D53,'[9]PCs e Impresoras'!$F$61:$F$64,"PSC*")+COUNTIFS('[8]PCs e Impresoras'!$E$194:$E$258,D53,'[8]PCs e Impresoras'!$F$194:$F$258,"PSC*")+COUNTIFS('[7]PCs e Impresoras'!$E$244:$E$313,D53,'[7]PCs e Impresoras'!$F$244:$F$313,"PSC*")+COUNTIFS('[6]PCs e Impresoras'!$E$91:$E$105,D53,'[6]PCs e Impresoras'!$F$91:$F$105,"PSC*")+COUNTIFS('[5]PCs e Impresoras'!$E$126:$E$190,D53,'[5]PCs e Impresoras'!$F$126:$F$190,"PSC*")+COUNTIFS('[4]PCs e Impresoras'!$E$144:$E$175,D53,'[4]PCs e Impresoras'!$F$144:$F$175,"PSC*")+COUNTIFS('[3]PCs e Impresoras'!$E$194:$E$275,D53,'[3]PCs e Impresoras'!$F$194:$F$275,"PSC*")+COUNTIFS('[2]PCs e Impresoras'!$E$76:$E$105,D53,'[2]PCs e Impresoras'!$F$76:$F$105,"PSC*")+COUNTIFS('[1]PCs e Impresoras'!$E$85:$E$113,D53,'[1]PCs e Impresoras'!$F$85:$F$113,"PSC*")</f>
        <v>#VALUE!</v>
      </c>
      <c r="T53" s="21" t="e">
        <f t="shared" si="4"/>
        <v>#VALUE!</v>
      </c>
      <c r="U53" s="32" t="e">
        <f t="shared" si="1"/>
        <v>#VALUE!</v>
      </c>
    </row>
    <row r="54" spans="1:21" ht="15.75" x14ac:dyDescent="0.25">
      <c r="A54" s="74"/>
      <c r="B54" s="71" t="s">
        <v>53</v>
      </c>
      <c r="C54" s="71" t="s">
        <v>49</v>
      </c>
      <c r="D54" s="71" t="s">
        <v>162</v>
      </c>
      <c r="E54" s="11" t="e">
        <f>COUNTIFS('[13]PCs e Impresoras'!$E$26:$E$29,D54,'[13]PCs e Impresoras'!$F$26:$F$29,"PCG*")+COUNTIFS('[12]PCs e Impresoras'!$E$49:$E$61,D54,'[12]PCs e Impresoras'!$F$49:$F$61,"PCG*")+COUNTIFS('[11]PCs e Impresoras'!$E$95:$E$125,D54,'[11]PCs e Impresoras'!$F$95:$F$125,"PCG*")+COUNTIFS('[10]PCs e Impresoras'!$E$83:$E$104,D54,'[10]PCs e Impresoras'!$F$83:$F$104,"PCG*")+COUNTIFS('[9]PCs e Impresoras'!$E$61:$E$64,D54,'[9]PCs e Impresoras'!$F$61:$F$64,"PCG*")+COUNTIFS('[8]PCs e Impresoras'!$E$194:$E$258,D54,'[8]PCs e Impresoras'!$F$194:$F$258,"PCG*")+COUNTIFS('[7]PCs e Impresoras'!$E$244:$E$313,D54,'[7]PCs e Impresoras'!$F$244:$F$313,"PCG*")+COUNTIFS('[6]PCs e Impresoras'!$E$91:$E$105,D54,'[6]PCs e Impresoras'!$F$91:$F$105,"PCG*")+COUNTIFS('[5]PCs e Impresoras'!$E$126:$E$190,D54,'[5]PCs e Impresoras'!$F$126:$F$190,"PCG*")+COUNTIFS('[4]PCs e Impresoras'!$E$144:$E$175,D54,'[4]PCs e Impresoras'!$F$144:$F$175,"PCG*")+COUNTIFS('[3]PCs e Impresoras'!$E$194:$E$275,D54,'[3]PCs e Impresoras'!$F$194:$F$275,"PCG*")+COUNTIFS('[2]PCs e Impresoras'!$E$76:$E$105,D54,'[2]PCs e Impresoras'!$F$76:$F$105,"PCG*")+COUNTIFS('[1]PCs e Impresoras'!$E$85:$E$113,D54,'[1]PCs e Impresoras'!$F$85:$F$113,"PCG*")</f>
        <v>#VALUE!</v>
      </c>
      <c r="F54" s="11" t="e">
        <f>COUNTIFS('[13]PCs e Impresoras'!$E$26:$E$29,D54,'[13]PCs e Impresoras'!$F$26:$F$29,"PCS*")+COUNTIFS('[12]PCs e Impresoras'!$E$49:$E$61,D54,'[12]PCs e Impresoras'!$F$49:$F$61,"PCS*")+COUNTIFS('[11]PCs e Impresoras'!$E$95:$E$125,D54,'[11]PCs e Impresoras'!$F$95:$F$125,"PCS*")+COUNTIFS('[10]PCs e Impresoras'!$E$83:$E$104,D54,'[10]PCs e Impresoras'!$F$83:$F$104,"PCS*")+COUNTIFS('[9]PCs e Impresoras'!$E$61:$E$64,D54,'[9]PCs e Impresoras'!$F$61:$F$64,"PCS*")+COUNTIFS('[8]PCs e Impresoras'!$E$194:$E$258,D54,'[8]PCs e Impresoras'!$F$194:$F$258,"PCS*")+COUNTIFS('[7]PCs e Impresoras'!$E$244:$E$313,D54,'[7]PCs e Impresoras'!$F$244:$F$313,"PCS*")+COUNTIFS('[6]PCs e Impresoras'!$E$91:$E$105,D54,'[6]PCs e Impresoras'!$F$91:$F$105,"PCS*")+COUNTIFS('[5]PCs e Impresoras'!$E$126:$E$190,D54,'[5]PCs e Impresoras'!$F$126:$F$190,"PCS*")+COUNTIFS('[4]PCs e Impresoras'!$E$144:$E$175,D54,'[4]PCs e Impresoras'!$F$144:$F$175,"PCS*")+COUNTIFS('[3]PCs e Impresoras'!$E$194:$E$275,D54,'[3]PCs e Impresoras'!$F$194:$F$275,"PCS*")+COUNTIFS('[2]PCs e Impresoras'!$E$76:$E$105,D54,'[2]PCs e Impresoras'!$F$76:$F$105,"PCS*")+COUNTIFS('[1]PCs e Impresoras'!$E$85:$E$113,D54,'[1]PCs e Impresoras'!$F$85:$F$113,"PCS*")</f>
        <v>#VALUE!</v>
      </c>
      <c r="G54" s="11" t="e">
        <f>COUNTIFS('[13]PCs e Impresoras'!$E$26:$E$29,D54,'[13]PCs e Impresoras'!$F$26:$F$29,"PMT*")+COUNTIFS('[12]PCs e Impresoras'!$E$49:$E$61,D54,'[12]PCs e Impresoras'!$F$49:$F$61,"PMT*")+COUNTIFS('[11]PCs e Impresoras'!$E$95:$E$125,D54,'[11]PCs e Impresoras'!$F$95:$F$125,"PMT*")+COUNTIFS('[10]PCs e Impresoras'!$E$83:$E$104,D54,'[10]PCs e Impresoras'!$F$83:$F$104,"PMT*")+COUNTIFS('[9]PCs e Impresoras'!$E$61:$E$64,D54,'[9]PCs e Impresoras'!$F$61:$F$64,"PMT*")+COUNTIFS('[8]PCs e Impresoras'!$E$194:$E$258,D54,'[8]PCs e Impresoras'!$F$194:$F$258,"PMT*")+COUNTIFS('[7]PCs e Impresoras'!$E$244:$E$313,D54,'[7]PCs e Impresoras'!$F$244:$F$313,"PMT*")+COUNTIFS('[6]PCs e Impresoras'!$E$91:$E$105,D54,'[6]PCs e Impresoras'!$F$91:$F$105,"PMT*")+COUNTIFS('[5]PCs e Impresoras'!$E$126:$E$190,D54,'[5]PCs e Impresoras'!$F$126:$F$190,"PMT*")+COUNTIFS('[4]PCs e Impresoras'!$E$144:$E$175,D54,'[4]PCs e Impresoras'!$F$144:$F$175,"PMT*")+COUNTIFS('[3]PCs e Impresoras'!$E$194:$E$275,D54,'[3]PCs e Impresoras'!$F$194:$F$275,"PMT*")+COUNTIFS('[2]PCs e Impresoras'!$E$76:$E$105,D54,'[2]PCs e Impresoras'!$F$76:$F$105,"PMT*")+COUNTIFS('[1]PCs e Impresoras'!$E$85:$E$113,D54,'[1]PCs e Impresoras'!$F$85:$F$113,"PMT*")</f>
        <v>#VALUE!</v>
      </c>
      <c r="H54" s="11" t="e">
        <f>COUNTIFS('[13]PCs e Impresoras'!$E$26:$E$29,D54,'[13]PCs e Impresoras'!$F$26:$F$29,"PCB*")+COUNTIFS('[12]PCs e Impresoras'!$E$49:$E$61,D54,'[12]PCs e Impresoras'!$F$49:$F$61,"PCB*")+COUNTIFS('[11]PCs e Impresoras'!$E$95:$E$125,D54,'[11]PCs e Impresoras'!$F$95:$F$125,"PCB*")+COUNTIFS('[10]PCs e Impresoras'!$E$83:$E$104,D54,'[10]PCs e Impresoras'!$F$83:$F$104,"PCB*")+COUNTIFS('[9]PCs e Impresoras'!$E$61:$E$64,D54,'[9]PCs e Impresoras'!$F$61:$F$64,"PCB*")+COUNTIFS('[8]PCs e Impresoras'!$E$194:$E$258,D54,'[8]PCs e Impresoras'!$F$194:$F$258,"PCB*")+COUNTIFS('[7]PCs e Impresoras'!$E$244:$E$313,D54,'[7]PCs e Impresoras'!$F$244:$F$313,"PCB*")+COUNTIFS('[6]PCs e Impresoras'!$E$91:$E$105,D54,'[6]PCs e Impresoras'!$F$91:$F$105,"PCB*")+COUNTIFS('[5]PCs e Impresoras'!$E$126:$E$190,D54,'[5]PCs e Impresoras'!$F$126:$F$190,"PCB*")+COUNTIFS('[4]PCs e Impresoras'!$E$144:$E$175,D54,'[4]PCs e Impresoras'!$F$144:$F$175,"PCB*")+COUNTIFS('[3]PCs e Impresoras'!$E$194:$E$275,D54,'[3]PCs e Impresoras'!$F$194:$F$275,"PCB*")+COUNTIFS('[2]PCs e Impresoras'!$E$76:$E$105,D54,'[2]PCs e Impresoras'!$F$76:$F$105,"PCB*")+COUNTIFS('[1]PCs e Impresoras'!$E$85:$E$113,D54,'[1]PCs e Impresoras'!$F$85:$F$113,"PCB*")</f>
        <v>#VALUE!</v>
      </c>
      <c r="I54" s="11" t="e">
        <f>COUNTIFS('[13]PCs e Impresoras'!$E$26:$E$29,D54,'[13]PCs e Impresoras'!$F$26:$F$29,"PBA*")+COUNTIFS('[12]PCs e Impresoras'!$E$49:$E$61,D54,'[12]PCs e Impresoras'!$F$49:$F$61,"PBA*")+COUNTIFS('[11]PCs e Impresoras'!$E$95:$E$125,D54,'[11]PCs e Impresoras'!$F$95:$F$125,"PBA*")+COUNTIFS('[10]PCs e Impresoras'!$E$83:$E$104,D54,'[10]PCs e Impresoras'!$F$83:$F$104,"PBA*")+COUNTIFS('[9]PCs e Impresoras'!$E$61:$E$64,D54,'[9]PCs e Impresoras'!$F$61:$F$64,"PBA*")+COUNTIFS('[8]PCs e Impresoras'!$E$194:$E$258,D54,'[8]PCs e Impresoras'!$F$194:$F$258,"PBA*")+COUNTIFS('[7]PCs e Impresoras'!$E$244:$E$313,D54,'[7]PCs e Impresoras'!$F$244:$F$313,"PBA*")+COUNTIFS('[6]PCs e Impresoras'!$E$91:$E$105,D54,'[6]PCs e Impresoras'!$F$91:$F$105,"PBA*")+COUNTIFS('[5]PCs e Impresoras'!$E$126:$E$190,D54,'[5]PCs e Impresoras'!$F$126:$F$190,"PBA*")+COUNTIFS('[4]PCs e Impresoras'!$E$144:$E$175,D54,'[4]PCs e Impresoras'!$F$144:$F$175,"PBA*")+COUNTIFS('[3]PCs e Impresoras'!$E$194:$E$275,D54,'[3]PCs e Impresoras'!$F$194:$F$275,"PBA*")+COUNTIFS('[2]PCs e Impresoras'!$E$76:$E$105,D54,'[2]PCs e Impresoras'!$F$76:$F$105,"PBA*")+COUNTIFS('[1]PCs e Impresoras'!$E$85:$E$113,D54,'[1]PCs e Impresoras'!$F$85:$F$113,"PBA*")</f>
        <v>#VALUE!</v>
      </c>
      <c r="J54" s="11" t="e">
        <f>COUNTIFS('[13]PCs e Impresoras'!$E$26:$E$29,D54,'[13]PCs e Impresoras'!$F$26:$F$29,"PVL*")+COUNTIFS('[12]PCs e Impresoras'!$E$49:$E$61,D54,'[12]PCs e Impresoras'!$F$49:$F$61,"PVL*")+COUNTIFS('[11]PCs e Impresoras'!$E$95:$E$125,D54,'[11]PCs e Impresoras'!$F$95:$F$125,"PVL*")+COUNTIFS('[10]PCs e Impresoras'!$E$83:$E$104,D54,'[10]PCs e Impresoras'!$F$83:$F$104,"PVL*")+COUNTIFS('[9]PCs e Impresoras'!$E$61:$E$64,D54,'[9]PCs e Impresoras'!$F$61:$F$64,"PVL*")+COUNTIFS('[8]PCs e Impresoras'!$E$194:$E$258,D54,'[8]PCs e Impresoras'!$F$194:$F$258,"PVL*")+COUNTIFS('[7]PCs e Impresoras'!$E$244:$E$313,D54,'[7]PCs e Impresoras'!$F$244:$F$313,"PVL*")+COUNTIFS('[6]PCs e Impresoras'!$E$91:$E$105,D54,'[6]PCs e Impresoras'!$F$91:$F$105,"PVL*")+COUNTIFS('[5]PCs e Impresoras'!$E$126:$E$190,D54,'[5]PCs e Impresoras'!$F$126:$F$190,"PVL*")+COUNTIFS('[4]PCs e Impresoras'!$E$144:$E$175,D54,'[4]PCs e Impresoras'!$F$144:$F$175,"PVL*")+COUNTIFS('[3]PCs e Impresoras'!$E$194:$E$275,D54,'[3]PCs e Impresoras'!$F$194:$F$275,"PVL*")+COUNTIFS('[2]PCs e Impresoras'!$E$76:$E$105,D54,'[2]PCs e Impresoras'!$F$76:$F$105,"PVL*")+COUNTIFS('[1]PCs e Impresoras'!$E$85:$E$113,D54,'[1]PCs e Impresoras'!$F$85:$F$113,"PVL*")</f>
        <v>#VALUE!</v>
      </c>
      <c r="K54" s="11" t="e">
        <f>COUNTIFS('[13]PCs e Impresoras'!$E$26:$E$29,D54,'[13]PCs e Impresoras'!$F$26:$F$29,"PBQ*")+COUNTIFS('[12]PCs e Impresoras'!$E$49:$E$61,D54,'[12]PCs e Impresoras'!$F$49:$F$61,"PBQ*")+COUNTIFS('[11]PCs e Impresoras'!$E$95:$E$125,D54,'[11]PCs e Impresoras'!$F$95:$F$125,"PBQ*")+COUNTIFS('[10]PCs e Impresoras'!$E$83:$E$104,D54,'[10]PCs e Impresoras'!$F$83:$F$104,"PBQ*")+COUNTIFS('[9]PCs e Impresoras'!$E$61:$E$64,D54,'[9]PCs e Impresoras'!$F$61:$F$64,"PBQ*")+COUNTIFS('[8]PCs e Impresoras'!$E$194:$E$258,D54,'[8]PCs e Impresoras'!$F$194:$F$258,"PBQ*")+COUNTIFS('[7]PCs e Impresoras'!$E$244:$E$313,D54,'[7]PCs e Impresoras'!$F$244:$F$313,"PBQ*")+COUNTIFS('[6]PCs e Impresoras'!$E$91:$E$105,D54,'[6]PCs e Impresoras'!$F$91:$F$105,"PBQ*")+COUNTIFS('[5]PCs e Impresoras'!$E$126:$E$190,D54,'[5]PCs e Impresoras'!$F$126:$F$190,"PBQ*")+COUNTIFS('[4]PCs e Impresoras'!$E$144:$E$175,D54,'[4]PCs e Impresoras'!$F$144:$F$175,"PBQ*")+COUNTIFS('[3]PCs e Impresoras'!$E$194:$E$275,D54,'[3]PCs e Impresoras'!$F$194:$F$275,"PBQ*")+COUNTIFS('[2]PCs e Impresoras'!$E$76:$E$105,D54,'[2]PCs e Impresoras'!$F$76:$F$105,"PBQ*")+COUNTIFS('[1]PCs e Impresoras'!$E$85:$E$113,D54,'[1]PCs e Impresoras'!$F$85:$F$113,"PBQ*")</f>
        <v>#VALUE!</v>
      </c>
      <c r="L54" s="11" t="e">
        <f>COUNTIFS('[13]PCs e Impresoras'!$E$26:$E$29,D54,'[13]PCs e Impresoras'!$F$26:$F$29,"PMB*")+COUNTIFS('[12]PCs e Impresoras'!$E$49:$E$61,D54,'[12]PCs e Impresoras'!$F$49:$F$61,"PMB*")+COUNTIFS('[11]PCs e Impresoras'!$E$95:$E$125,D54,'[11]PCs e Impresoras'!$F$95:$F$125,"PMB*")+COUNTIFS('[10]PCs e Impresoras'!$E$83:$E$104,D54,'[10]PCs e Impresoras'!$F$83:$F$104,"PMB*")+COUNTIFS('[9]PCs e Impresoras'!$E$61:$E$64,D54,'[9]PCs e Impresoras'!$F$61:$F$64,"PMB*")+COUNTIFS('[8]PCs e Impresoras'!$E$194:$E$258,D54,'[8]PCs e Impresoras'!$F$194:$F$258,"PMB*")+COUNTIFS('[7]PCs e Impresoras'!$E$244:$E$313,D54,'[7]PCs e Impresoras'!$F$244:$F$313,"PMB*")+COUNTIFS('[6]PCs e Impresoras'!$E$91:$E$105,D54,'[6]PCs e Impresoras'!$F$91:$F$105,"PMB*")+COUNTIFS('[5]PCs e Impresoras'!$E$126:$E$190,D54,'[5]PCs e Impresoras'!$F$126:$F$190,"PMB*")+COUNTIFS('[4]PCs e Impresoras'!$E$144:$E$175,D54,'[4]PCs e Impresoras'!$F$144:$F$175,"PMB*")+COUNTIFS('[3]PCs e Impresoras'!$E$194:$E$275,D54,'[3]PCs e Impresoras'!$F$194:$F$275,"PMB*")+COUNTIFS('[2]PCs e Impresoras'!$E$76:$E$105,D54,'[2]PCs e Impresoras'!$F$76:$F$105,"PMB*")+COUNTIFS('[1]PCs e Impresoras'!$E$85:$E$113,D54,'[1]PCs e Impresoras'!$F$85:$F$113,"PMB*")</f>
        <v>#VALUE!</v>
      </c>
      <c r="M54" s="11" t="e">
        <f>COUNTIFS('[13]PCs e Impresoras'!$E$26:$E$29,D54,'[13]PCs e Impresoras'!$F$26:$F$29,"PBJ*")+COUNTIFS('[12]PCs e Impresoras'!$E$49:$E$61,D54,'[12]PCs e Impresoras'!$F$49:$F$61,"PBJ*")+COUNTIFS('[11]PCs e Impresoras'!$E$95:$E$125,D54,'[11]PCs e Impresoras'!$F$95:$F$125,"PBJ*")+COUNTIFS('[10]PCs e Impresoras'!$E$83:$E$104,D54,'[10]PCs e Impresoras'!$F$83:$F$104,"PBJ*")+COUNTIFS('[9]PCs e Impresoras'!$E$61:$E$64,D54,'[9]PCs e Impresoras'!$F$61:$F$64,"PBJ*")+COUNTIFS('[8]PCs e Impresoras'!$E$194:$E$258,D54,'[8]PCs e Impresoras'!$F$194:$F$258,"PBJ*")+COUNTIFS('[7]PCs e Impresoras'!$E$244:$E$313,D54,'[7]PCs e Impresoras'!$F$244:$F$313,"PBJ*")+COUNTIFS('[6]PCs e Impresoras'!$E$91:$E$105,D54,'[6]PCs e Impresoras'!$F$91:$F$105,"PBJ*")+COUNTIFS('[5]PCs e Impresoras'!$E$126:$E$190,D54,'[5]PCs e Impresoras'!$F$126:$F$190,"PBJ*")+COUNTIFS('[4]PCs e Impresoras'!$E$144:$E$175,D54,'[4]PCs e Impresoras'!$F$144:$F$175,"PBJ*")+COUNTIFS('[3]PCs e Impresoras'!$E$194:$E$275,D54,'[3]PCs e Impresoras'!$F$194:$F$275,"PBJ*")+COUNTIFS('[2]PCs e Impresoras'!$E$76:$E$105,D54,'[2]PCs e Impresoras'!$F$76:$F$105,"PBJ*")+COUNTIFS('[1]PCs e Impresoras'!$E$85:$E$113,D54,'[1]PCs e Impresoras'!$F$85:$F$113,"PBJ*")</f>
        <v>#VALUE!</v>
      </c>
      <c r="N54" s="11" t="e">
        <f>COUNTIFS('[13]PCs e Impresoras'!$E$26:$E$29,D54,'[13]PCs e Impresoras'!$F$26:$F$29,"PCL*")+COUNTIFS('[12]PCs e Impresoras'!$E$49:$E$61,D54,'[12]PCs e Impresoras'!$F$49:$F$61,"PCL*")+COUNTIFS('[11]PCs e Impresoras'!$E$95:$E$125,D54,'[11]PCs e Impresoras'!$F$95:$F$125,"PCL*")+COUNTIFS('[10]PCs e Impresoras'!$E$83:$E$104,D54,'[10]PCs e Impresoras'!$F$83:$F$104,"PCL*")+COUNTIFS('[9]PCs e Impresoras'!$E$61:$E$64,D54,'[9]PCs e Impresoras'!$F$61:$F$64,"PCL*")+COUNTIFS('[8]PCs e Impresoras'!$E$194:$E$258,D54,'[8]PCs e Impresoras'!$F$194:$F$258,"PCL*")+COUNTIFS('[7]PCs e Impresoras'!$E$244:$E$313,D54,'[7]PCs e Impresoras'!$F$244:$F$313,"PCL*")+COUNTIFS('[6]PCs e Impresoras'!$E$91:$E$105,D54,'[6]PCs e Impresoras'!$F$91:$F$105,"PCL*")+COUNTIFS('[5]PCs e Impresoras'!$E$126:$E$190,D54,'[5]PCs e Impresoras'!$F$126:$F$190,"PCL*")+COUNTIFS('[4]PCs e Impresoras'!$E$144:$E$175,D54,'[4]PCs e Impresoras'!$F$144:$F$175,"PCL*")+COUNTIFS('[3]PCs e Impresoras'!$E$194:$E$275,D54,'[3]PCs e Impresoras'!$F$194:$F$275,"PCL*")+COUNTIFS('[2]PCs e Impresoras'!$E$76:$E$105,D54,'[2]PCs e Impresoras'!$F$76:$F$105,"PCL*")+COUNTIFS('[1]PCs e Impresoras'!$E$85:$E$113,D54,'[1]PCs e Impresoras'!$F$85:$F$113,"PCL*")</f>
        <v>#VALUE!</v>
      </c>
      <c r="O54" s="11" t="e">
        <f>COUNTIFS('[13]PCs e Impresoras'!$E$26:$E$29,D54,'[13]PCs e Impresoras'!$F$26:$F$29,"PQB*")+COUNTIFS('[12]PCs e Impresoras'!$E$49:$E$61,D54,'[12]PCs e Impresoras'!$F$49:$F$61,"PQB*")+COUNTIFS('[11]PCs e Impresoras'!$E$95:$E$125,D54,'[11]PCs e Impresoras'!$F$95:$F$125,"PQB*")+COUNTIFS('[10]PCs e Impresoras'!$E$83:$E$104,D54,'[10]PCs e Impresoras'!$F$83:$F$104,"PQB*")+COUNTIFS('[9]PCs e Impresoras'!$E$61:$E$64,D54,'[9]PCs e Impresoras'!$F$61:$F$64,"PQB*")+COUNTIFS('[8]PCs e Impresoras'!$E$194:$E$258,D54,'[8]PCs e Impresoras'!$F$194:$F$258,"PQB*")+COUNTIFS('[7]PCs e Impresoras'!$E$244:$E$313,D54,'[7]PCs e Impresoras'!$F$244:$F$313,"PQB*")+COUNTIFS('[6]PCs e Impresoras'!$E$91:$E$105,D54,'[6]PCs e Impresoras'!$F$91:$F$105,"PQB*")+COUNTIFS('[5]PCs e Impresoras'!$E$126:$E$190,D54,'[5]PCs e Impresoras'!$F$126:$F$190,"PQB*")+COUNTIFS('[4]PCs e Impresoras'!$E$144:$E$175,D54,'[4]PCs e Impresoras'!$F$144:$F$175,"PQB*")+COUNTIFS('[3]PCs e Impresoras'!$E$194:$E$275,D54,'[3]PCs e Impresoras'!$F$194:$F$275,"PQB*")+COUNTIFS('[2]PCs e Impresoras'!$E$76:$E$105,D54,'[2]PCs e Impresoras'!$F$76:$F$105,"PQB*")+COUNTIFS('[1]PCs e Impresoras'!$E$85:$E$113,D54,'[1]PCs e Impresoras'!$F$85:$F$113,"PQB*")</f>
        <v>#VALUE!</v>
      </c>
      <c r="P54" s="11" t="e">
        <f>COUNTIFS('[13]PCs e Impresoras'!$E$26:$E$29,D54,'[13]PCs e Impresoras'!$F$26:$F$29,"PPO*")+COUNTIFS('[12]PCs e Impresoras'!$E$49:$E$61,D54,'[12]PCs e Impresoras'!$F$49:$F$61,"PPO*")+COUNTIFS('[11]PCs e Impresoras'!$E$95:$E$125,D54,'[11]PCs e Impresoras'!$F$95:$F$125,"PPO*")+COUNTIFS('[10]PCs e Impresoras'!$E$83:$E$104,D54,'[10]PCs e Impresoras'!$F$83:$F$104,"PPO*")+COUNTIFS('[9]PCs e Impresoras'!$E$61:$E$64,D54,'[9]PCs e Impresoras'!$F$61:$F$64,"PPO*")+COUNTIFS('[8]PCs e Impresoras'!$E$194:$E$258,D54,'[8]PCs e Impresoras'!$F$194:$F$258,"PPO*")+COUNTIFS('[7]PCs e Impresoras'!$E$244:$E$313,D54,'[7]PCs e Impresoras'!$F$244:$F$313,"PPO*")+COUNTIFS('[6]PCs e Impresoras'!$E$91:$E$105,D54,'[6]PCs e Impresoras'!$F$91:$F$105,"PPO*")+COUNTIFS('[5]PCs e Impresoras'!$E$126:$E$190,D54,'[5]PCs e Impresoras'!$F$126:$F$190,"PPO*")+COUNTIFS('[4]PCs e Impresoras'!$E$144:$E$175,D54,'[4]PCs e Impresoras'!$F$144:$F$175,"PPO*")+COUNTIFS('[3]PCs e Impresoras'!$E$194:$E$275,D54,'[3]PCs e Impresoras'!$F$194:$F$275,"PPO*")+COUNTIFS('[2]PCs e Impresoras'!$E$76:$E$105,D54,'[2]PCs e Impresoras'!$F$76:$F$105,"PPO*")+COUNTIFS('[1]PCs e Impresoras'!$E$85:$E$113,D54,'[1]PCs e Impresoras'!$F$85:$F$113,"PPO*")</f>
        <v>#VALUE!</v>
      </c>
      <c r="Q54" s="11" t="e">
        <f>COUNTIFS('[13]PCs e Impresoras'!$E$26:$E$29,D54,'[13]PCs e Impresoras'!$F$26:$F$29,"PTJ*")+COUNTIFS('[12]PCs e Impresoras'!$E$49:$E$61,D54,'[12]PCs e Impresoras'!$F$49:$F$61,"PTJ*")+COUNTIFS('[11]PCs e Impresoras'!$E$95:$E$125,D54,'[11]PCs e Impresoras'!$F$95:$F$125,"PTJ*")+COUNTIFS('[10]PCs e Impresoras'!$E$83:$E$104,D54,'[10]PCs e Impresoras'!$F$83:$F$104,"PTJ*")+COUNTIFS('[9]PCs e Impresoras'!$E$61:$E$64,D54,'[9]PCs e Impresoras'!$F$61:$F$64,"PTJ*")+COUNTIFS('[8]PCs e Impresoras'!$E$194:$E$258,D54,'[8]PCs e Impresoras'!$F$194:$F$258,"PTJ*")+COUNTIFS('[7]PCs e Impresoras'!$E$244:$E$313,D54,'[7]PCs e Impresoras'!$F$244:$F$313,"PTJ*")+COUNTIFS('[6]PCs e Impresoras'!$E$91:$E$105,D54,'[6]PCs e Impresoras'!$F$91:$F$105,"PTJ*")+COUNTIFS('[5]PCs e Impresoras'!$E$126:$E$190,D54,'[5]PCs e Impresoras'!$F$126:$F$190,"PTJ*")+COUNTIFS('[4]PCs e Impresoras'!$E$144:$E$175,D54,'[4]PCs e Impresoras'!$F$144:$F$175,"PTJ*")+COUNTIFS('[3]PCs e Impresoras'!$E$194:$E$275,D54,'[3]PCs e Impresoras'!$F$194:$F$275,"PTJ*")+COUNTIFS('[2]PCs e Impresoras'!$E$76:$E$105,D54,'[2]PCs e Impresoras'!$F$76:$F$105,"PTJ*")+COUNTIFS('[1]PCs e Impresoras'!$E$85:$E$113,D54,'[1]PCs e Impresoras'!$F$85:$F$113,"PTJ*")</f>
        <v>#VALUE!</v>
      </c>
      <c r="R54" s="11" t="e">
        <f>COUNTIFS('[13]PCs e Impresoras'!$E$26:$E$29,D54,'[13]PCs e Impresoras'!$F$26:$F$29,"PBO*")+COUNTIFS('[12]PCs e Impresoras'!$E$49:$E$61,D54,'[12]PCs e Impresoras'!$F$49:$F$61,"PBO*")+COUNTIFS('[11]PCs e Impresoras'!$E$95:$E$125,D54,'[11]PCs e Impresoras'!$F$95:$F$125,"PBO*")+COUNTIFS('[10]PCs e Impresoras'!$E$83:$E$104,D54,'[10]PCs e Impresoras'!$F$83:$F$104,"PBO*")+COUNTIFS('[9]PCs e Impresoras'!$E$61:$E$64,D54,'[9]PCs e Impresoras'!$F$61:$F$64,"PBO*")+COUNTIFS('[8]PCs e Impresoras'!$E$194:$E$258,D54,'[8]PCs e Impresoras'!$F$194:$F$258,"PBO*")+COUNTIFS('[7]PCs e Impresoras'!$E$244:$E$313,D54,'[7]PCs e Impresoras'!$F$244:$F$313,"PBO*")+COUNTIFS('[6]PCs e Impresoras'!$E$91:$E$105,D54,'[6]PCs e Impresoras'!$F$91:$F$105,"PBO*")+COUNTIFS('[5]PCs e Impresoras'!$E$126:$E$190,D54,'[5]PCs e Impresoras'!$F$126:$F$190,"PBO*")+COUNTIFS('[4]PCs e Impresoras'!$E$144:$E$175,D54,'[4]PCs e Impresoras'!$F$144:$F$175,"PBO*")+COUNTIFS('[3]PCs e Impresoras'!$E$194:$E$275,D54,'[3]PCs e Impresoras'!$F$194:$F$275,"PBO*")+COUNTIFS('[2]PCs e Impresoras'!$E$76:$E$105,D54,'[2]PCs e Impresoras'!$F$76:$F$105,"PBO*")+COUNTIFS('[1]PCs e Impresoras'!$E$85:$E$113,D54,'[1]PCs e Impresoras'!$F$85:$F$113,"PBO*")</f>
        <v>#VALUE!</v>
      </c>
      <c r="S54" s="11" t="e">
        <f>COUNTIFS('[13]PCs e Impresoras'!$E$26:$E$29,D54,'[13]PCs e Impresoras'!$F$26:$F$29,"PSC*")+COUNTIFS('[12]PCs e Impresoras'!$E$49:$E$61,D54,'[12]PCs e Impresoras'!$F$49:$F$61,"PSC*")+COUNTIFS('[11]PCs e Impresoras'!$E$95:$E$125,D54,'[11]PCs e Impresoras'!$F$95:$F$125,"PSC*")+COUNTIFS('[10]PCs e Impresoras'!$E$83:$E$104,D54,'[10]PCs e Impresoras'!$F$83:$F$104,"PSC*")+COUNTIFS('[9]PCs e Impresoras'!$E$61:$E$64,D54,'[9]PCs e Impresoras'!$F$61:$F$64,"PSC*")+COUNTIFS('[8]PCs e Impresoras'!$E$194:$E$258,D54,'[8]PCs e Impresoras'!$F$194:$F$258,"PSC*")+COUNTIFS('[7]PCs e Impresoras'!$E$244:$E$313,D54,'[7]PCs e Impresoras'!$F$244:$F$313,"PSC*")+COUNTIFS('[6]PCs e Impresoras'!$E$91:$E$105,D54,'[6]PCs e Impresoras'!$F$91:$F$105,"PSC*")+COUNTIFS('[5]PCs e Impresoras'!$E$126:$E$190,D54,'[5]PCs e Impresoras'!$F$126:$F$190,"PSC*")+COUNTIFS('[4]PCs e Impresoras'!$E$144:$E$175,D54,'[4]PCs e Impresoras'!$F$144:$F$175,"PSC*")+COUNTIFS('[3]PCs e Impresoras'!$E$194:$E$275,D54,'[3]PCs e Impresoras'!$F$194:$F$275,"PSC*")+COUNTIFS('[2]PCs e Impresoras'!$E$76:$E$105,D54,'[2]PCs e Impresoras'!$F$76:$F$105,"PSC*")+COUNTIFS('[1]PCs e Impresoras'!$E$85:$E$113,D54,'[1]PCs e Impresoras'!$F$85:$F$113,"PSC*")</f>
        <v>#VALUE!</v>
      </c>
      <c r="T54" s="21" t="e">
        <f t="shared" si="4"/>
        <v>#VALUE!</v>
      </c>
      <c r="U54" s="32" t="e">
        <f t="shared" ref="U54" si="19">T54/$T$5</f>
        <v>#VALUE!</v>
      </c>
    </row>
    <row r="55" spans="1:21" ht="15.75" x14ac:dyDescent="0.25">
      <c r="B55" s="71" t="s">
        <v>53</v>
      </c>
      <c r="C55" s="71" t="s">
        <v>49</v>
      </c>
      <c r="D55" s="71" t="s">
        <v>95</v>
      </c>
      <c r="E55" s="11" t="e">
        <f>COUNTIFS('[13]PCs e Impresoras'!$E$26:$E$29,D55,'[13]PCs e Impresoras'!$F$26:$F$29,"PCG*")+COUNTIFS('[12]PCs e Impresoras'!$E$49:$E$61,D55,'[12]PCs e Impresoras'!$F$49:$F$61,"PCG*")+COUNTIFS('[11]PCs e Impresoras'!$E$95:$E$125,D55,'[11]PCs e Impresoras'!$F$95:$F$125,"PCG*")+COUNTIFS('[10]PCs e Impresoras'!$E$83:$E$104,D55,'[10]PCs e Impresoras'!$F$83:$F$104,"PCG*")+COUNTIFS('[9]PCs e Impresoras'!$E$61:$E$64,D55,'[9]PCs e Impresoras'!$F$61:$F$64,"PCG*")+COUNTIFS('[8]PCs e Impresoras'!$E$194:$E$258,D55,'[8]PCs e Impresoras'!$F$194:$F$258,"PCG*")+COUNTIFS('[7]PCs e Impresoras'!$E$244:$E$313,D55,'[7]PCs e Impresoras'!$F$244:$F$313,"PCG*")+COUNTIFS('[6]PCs e Impresoras'!$E$91:$E$105,D55,'[6]PCs e Impresoras'!$F$91:$F$105,"PCG*")+COUNTIFS('[5]PCs e Impresoras'!$E$126:$E$190,D55,'[5]PCs e Impresoras'!$F$126:$F$190,"PCG*")+COUNTIFS('[4]PCs e Impresoras'!$E$144:$E$175,D55,'[4]PCs e Impresoras'!$F$144:$F$175,"PCG*")+COUNTIFS('[3]PCs e Impresoras'!$E$194:$E$275,D55,'[3]PCs e Impresoras'!$F$194:$F$275,"PCG*")+COUNTIFS('[2]PCs e Impresoras'!$E$76:$E$105,D55,'[2]PCs e Impresoras'!$F$76:$F$105,"PCG*")+COUNTIFS('[1]PCs e Impresoras'!$E$85:$E$113,D55,'[1]PCs e Impresoras'!$F$85:$F$113,"PCG*")</f>
        <v>#VALUE!</v>
      </c>
      <c r="F55" s="11" t="e">
        <f>COUNTIFS('[13]PCs e Impresoras'!$E$26:$E$29,D55,'[13]PCs e Impresoras'!$F$26:$F$29,"PCS*")+COUNTIFS('[12]PCs e Impresoras'!$E$49:$E$61,D55,'[12]PCs e Impresoras'!$F$49:$F$61,"PCS*")+COUNTIFS('[11]PCs e Impresoras'!$E$95:$E$125,D55,'[11]PCs e Impresoras'!$F$95:$F$125,"PCS*")+COUNTIFS('[10]PCs e Impresoras'!$E$83:$E$104,D55,'[10]PCs e Impresoras'!$F$83:$F$104,"PCS*")+COUNTIFS('[9]PCs e Impresoras'!$E$61:$E$64,D55,'[9]PCs e Impresoras'!$F$61:$F$64,"PCS*")+COUNTIFS('[8]PCs e Impresoras'!$E$194:$E$258,D55,'[8]PCs e Impresoras'!$F$194:$F$258,"PCS*")+COUNTIFS('[7]PCs e Impresoras'!$E$244:$E$313,D55,'[7]PCs e Impresoras'!$F$244:$F$313,"PCS*")+COUNTIFS('[6]PCs e Impresoras'!$E$91:$E$105,D55,'[6]PCs e Impresoras'!$F$91:$F$105,"PCS*")+COUNTIFS('[5]PCs e Impresoras'!$E$126:$E$190,D55,'[5]PCs e Impresoras'!$F$126:$F$190,"PCS*")+COUNTIFS('[4]PCs e Impresoras'!$E$144:$E$175,D55,'[4]PCs e Impresoras'!$F$144:$F$175,"PCS*")+COUNTIFS('[3]PCs e Impresoras'!$E$194:$E$275,D55,'[3]PCs e Impresoras'!$F$194:$F$275,"PCS*")+COUNTIFS('[2]PCs e Impresoras'!$E$76:$E$105,D55,'[2]PCs e Impresoras'!$F$76:$F$105,"PCS*")+COUNTIFS('[1]PCs e Impresoras'!$E$85:$E$113,D55,'[1]PCs e Impresoras'!$F$85:$F$113,"PCS*")</f>
        <v>#VALUE!</v>
      </c>
      <c r="G55" s="11" t="e">
        <f>COUNTIFS('[13]PCs e Impresoras'!$E$26:$E$29,D55,'[13]PCs e Impresoras'!$F$26:$F$29,"PMT*")+COUNTIFS('[12]PCs e Impresoras'!$E$49:$E$61,D55,'[12]PCs e Impresoras'!$F$49:$F$61,"PMT*")+COUNTIFS('[11]PCs e Impresoras'!$E$95:$E$125,D55,'[11]PCs e Impresoras'!$F$95:$F$125,"PMT*")+COUNTIFS('[10]PCs e Impresoras'!$E$83:$E$104,D55,'[10]PCs e Impresoras'!$F$83:$F$104,"PMT*")+COUNTIFS('[9]PCs e Impresoras'!$E$61:$E$64,D55,'[9]PCs e Impresoras'!$F$61:$F$64,"PMT*")+COUNTIFS('[8]PCs e Impresoras'!$E$194:$E$258,D55,'[8]PCs e Impresoras'!$F$194:$F$258,"PMT*")+COUNTIFS('[7]PCs e Impresoras'!$E$244:$E$313,D55,'[7]PCs e Impresoras'!$F$244:$F$313,"PMT*")+COUNTIFS('[6]PCs e Impresoras'!$E$91:$E$105,D55,'[6]PCs e Impresoras'!$F$91:$F$105,"PMT*")+COUNTIFS('[5]PCs e Impresoras'!$E$126:$E$190,D55,'[5]PCs e Impresoras'!$F$126:$F$190,"PMT*")+COUNTIFS('[4]PCs e Impresoras'!$E$144:$E$175,D55,'[4]PCs e Impresoras'!$F$144:$F$175,"PMT*")+COUNTIFS('[3]PCs e Impresoras'!$E$194:$E$275,D55,'[3]PCs e Impresoras'!$F$194:$F$275,"PMT*")+COUNTIFS('[2]PCs e Impresoras'!$E$76:$E$105,D55,'[2]PCs e Impresoras'!$F$76:$F$105,"PMT*")+COUNTIFS('[1]PCs e Impresoras'!$E$85:$E$113,D55,'[1]PCs e Impresoras'!$F$85:$F$113,"PMT*")</f>
        <v>#VALUE!</v>
      </c>
      <c r="H55" s="11" t="e">
        <f>COUNTIFS('[13]PCs e Impresoras'!$E$26:$E$29,D55,'[13]PCs e Impresoras'!$F$26:$F$29,"PCB*")+COUNTIFS('[12]PCs e Impresoras'!$E$49:$E$61,D55,'[12]PCs e Impresoras'!$F$49:$F$61,"PCB*")+COUNTIFS('[11]PCs e Impresoras'!$E$95:$E$125,D55,'[11]PCs e Impresoras'!$F$95:$F$125,"PCB*")+COUNTIFS('[10]PCs e Impresoras'!$E$83:$E$104,D55,'[10]PCs e Impresoras'!$F$83:$F$104,"PCB*")+COUNTIFS('[9]PCs e Impresoras'!$E$61:$E$64,D55,'[9]PCs e Impresoras'!$F$61:$F$64,"PCB*")+COUNTIFS('[8]PCs e Impresoras'!$E$194:$E$258,D55,'[8]PCs e Impresoras'!$F$194:$F$258,"PCB*")+COUNTIFS('[7]PCs e Impresoras'!$E$244:$E$313,D55,'[7]PCs e Impresoras'!$F$244:$F$313,"PCB*")+COUNTIFS('[6]PCs e Impresoras'!$E$91:$E$105,D55,'[6]PCs e Impresoras'!$F$91:$F$105,"PCB*")+COUNTIFS('[5]PCs e Impresoras'!$E$126:$E$190,D55,'[5]PCs e Impresoras'!$F$126:$F$190,"PCB*")+COUNTIFS('[4]PCs e Impresoras'!$E$144:$E$175,D55,'[4]PCs e Impresoras'!$F$144:$F$175,"PCB*")+COUNTIFS('[3]PCs e Impresoras'!$E$194:$E$275,D55,'[3]PCs e Impresoras'!$F$194:$F$275,"PCB*")+COUNTIFS('[2]PCs e Impresoras'!$E$76:$E$105,D55,'[2]PCs e Impresoras'!$F$76:$F$105,"PCB*")+COUNTIFS('[1]PCs e Impresoras'!$E$85:$E$113,D55,'[1]PCs e Impresoras'!$F$85:$F$113,"PCB*")</f>
        <v>#VALUE!</v>
      </c>
      <c r="I55" s="11" t="e">
        <f>COUNTIFS('[13]PCs e Impresoras'!$E$26:$E$29,D55,'[13]PCs e Impresoras'!$F$26:$F$29,"PBA*")+COUNTIFS('[12]PCs e Impresoras'!$E$49:$E$61,D55,'[12]PCs e Impresoras'!$F$49:$F$61,"PBA*")+COUNTIFS('[11]PCs e Impresoras'!$E$95:$E$125,D55,'[11]PCs e Impresoras'!$F$95:$F$125,"PBA*")+COUNTIFS('[10]PCs e Impresoras'!$E$83:$E$104,D55,'[10]PCs e Impresoras'!$F$83:$F$104,"PBA*")+COUNTIFS('[9]PCs e Impresoras'!$E$61:$E$64,D55,'[9]PCs e Impresoras'!$F$61:$F$64,"PBA*")+COUNTIFS('[8]PCs e Impresoras'!$E$194:$E$258,D55,'[8]PCs e Impresoras'!$F$194:$F$258,"PBA*")+COUNTIFS('[7]PCs e Impresoras'!$E$244:$E$313,D55,'[7]PCs e Impresoras'!$F$244:$F$313,"PBA*")+COUNTIFS('[6]PCs e Impresoras'!$E$91:$E$105,D55,'[6]PCs e Impresoras'!$F$91:$F$105,"PBA*")+COUNTIFS('[5]PCs e Impresoras'!$E$126:$E$190,D55,'[5]PCs e Impresoras'!$F$126:$F$190,"PBA*")+COUNTIFS('[4]PCs e Impresoras'!$E$144:$E$175,D55,'[4]PCs e Impresoras'!$F$144:$F$175,"PBA*")+COUNTIFS('[3]PCs e Impresoras'!$E$194:$E$275,D55,'[3]PCs e Impresoras'!$F$194:$F$275,"PBA*")+COUNTIFS('[2]PCs e Impresoras'!$E$76:$E$105,D55,'[2]PCs e Impresoras'!$F$76:$F$105,"PBA*")+COUNTIFS('[1]PCs e Impresoras'!$E$85:$E$113,D55,'[1]PCs e Impresoras'!$F$85:$F$113,"PBA*")</f>
        <v>#VALUE!</v>
      </c>
      <c r="J55" s="11" t="e">
        <f>COUNTIFS('[13]PCs e Impresoras'!$E$26:$E$29,D55,'[13]PCs e Impresoras'!$F$26:$F$29,"PVL*")+COUNTIFS('[12]PCs e Impresoras'!$E$49:$E$61,D55,'[12]PCs e Impresoras'!$F$49:$F$61,"PVL*")+COUNTIFS('[11]PCs e Impresoras'!$E$95:$E$125,D55,'[11]PCs e Impresoras'!$F$95:$F$125,"PVL*")+COUNTIFS('[10]PCs e Impresoras'!$E$83:$E$104,D55,'[10]PCs e Impresoras'!$F$83:$F$104,"PVL*")+COUNTIFS('[9]PCs e Impresoras'!$E$61:$E$64,D55,'[9]PCs e Impresoras'!$F$61:$F$64,"PVL*")+COUNTIFS('[8]PCs e Impresoras'!$E$194:$E$258,D55,'[8]PCs e Impresoras'!$F$194:$F$258,"PVL*")+COUNTIFS('[7]PCs e Impresoras'!$E$244:$E$313,D55,'[7]PCs e Impresoras'!$F$244:$F$313,"PVL*")+COUNTIFS('[6]PCs e Impresoras'!$E$91:$E$105,D55,'[6]PCs e Impresoras'!$F$91:$F$105,"PVL*")+COUNTIFS('[5]PCs e Impresoras'!$E$126:$E$190,D55,'[5]PCs e Impresoras'!$F$126:$F$190,"PVL*")+COUNTIFS('[4]PCs e Impresoras'!$E$144:$E$175,D55,'[4]PCs e Impresoras'!$F$144:$F$175,"PVL*")+COUNTIFS('[3]PCs e Impresoras'!$E$194:$E$275,D55,'[3]PCs e Impresoras'!$F$194:$F$275,"PVL*")+COUNTIFS('[2]PCs e Impresoras'!$E$76:$E$105,D55,'[2]PCs e Impresoras'!$F$76:$F$105,"PVL*")+COUNTIFS('[1]PCs e Impresoras'!$E$85:$E$113,D55,'[1]PCs e Impresoras'!$F$85:$F$113,"PVL*")</f>
        <v>#VALUE!</v>
      </c>
      <c r="K55" s="11" t="e">
        <f>COUNTIFS('[13]PCs e Impresoras'!$E$26:$E$29,D55,'[13]PCs e Impresoras'!$F$26:$F$29,"PBQ*")+COUNTIFS('[12]PCs e Impresoras'!$E$49:$E$61,D55,'[12]PCs e Impresoras'!$F$49:$F$61,"PBQ*")+COUNTIFS('[11]PCs e Impresoras'!$E$95:$E$125,D55,'[11]PCs e Impresoras'!$F$95:$F$125,"PBQ*")+COUNTIFS('[10]PCs e Impresoras'!$E$83:$E$104,D55,'[10]PCs e Impresoras'!$F$83:$F$104,"PBQ*")+COUNTIFS('[9]PCs e Impresoras'!$E$61:$E$64,D55,'[9]PCs e Impresoras'!$F$61:$F$64,"PBQ*")+COUNTIFS('[8]PCs e Impresoras'!$E$194:$E$258,D55,'[8]PCs e Impresoras'!$F$194:$F$258,"PBQ*")+COUNTIFS('[7]PCs e Impresoras'!$E$244:$E$313,D55,'[7]PCs e Impresoras'!$F$244:$F$313,"PBQ*")+COUNTIFS('[6]PCs e Impresoras'!$E$91:$E$105,D55,'[6]PCs e Impresoras'!$F$91:$F$105,"PBQ*")+COUNTIFS('[5]PCs e Impresoras'!$E$126:$E$190,D55,'[5]PCs e Impresoras'!$F$126:$F$190,"PBQ*")+COUNTIFS('[4]PCs e Impresoras'!$E$144:$E$175,D55,'[4]PCs e Impresoras'!$F$144:$F$175,"PBQ*")+COUNTIFS('[3]PCs e Impresoras'!$E$194:$E$275,D55,'[3]PCs e Impresoras'!$F$194:$F$275,"PBQ*")+COUNTIFS('[2]PCs e Impresoras'!$E$76:$E$105,D55,'[2]PCs e Impresoras'!$F$76:$F$105,"PBQ*")+COUNTIFS('[1]PCs e Impresoras'!$E$85:$E$113,D55,'[1]PCs e Impresoras'!$F$85:$F$113,"PBQ*")</f>
        <v>#VALUE!</v>
      </c>
      <c r="L55" s="11" t="e">
        <f>COUNTIFS('[13]PCs e Impresoras'!$E$26:$E$29,D55,'[13]PCs e Impresoras'!$F$26:$F$29,"PMB*")+COUNTIFS('[12]PCs e Impresoras'!$E$49:$E$61,D55,'[12]PCs e Impresoras'!$F$49:$F$61,"PMB*")+COUNTIFS('[11]PCs e Impresoras'!$E$95:$E$125,D55,'[11]PCs e Impresoras'!$F$95:$F$125,"PMB*")+COUNTIFS('[10]PCs e Impresoras'!$E$83:$E$104,D55,'[10]PCs e Impresoras'!$F$83:$F$104,"PMB*")+COUNTIFS('[9]PCs e Impresoras'!$E$61:$E$64,D55,'[9]PCs e Impresoras'!$F$61:$F$64,"PMB*")+COUNTIFS('[8]PCs e Impresoras'!$E$194:$E$258,D55,'[8]PCs e Impresoras'!$F$194:$F$258,"PMB*")+COUNTIFS('[7]PCs e Impresoras'!$E$244:$E$313,D55,'[7]PCs e Impresoras'!$F$244:$F$313,"PMB*")+COUNTIFS('[6]PCs e Impresoras'!$E$91:$E$105,D55,'[6]PCs e Impresoras'!$F$91:$F$105,"PMB*")+COUNTIFS('[5]PCs e Impresoras'!$E$126:$E$190,D55,'[5]PCs e Impresoras'!$F$126:$F$190,"PMB*")+COUNTIFS('[4]PCs e Impresoras'!$E$144:$E$175,D55,'[4]PCs e Impresoras'!$F$144:$F$175,"PMB*")+COUNTIFS('[3]PCs e Impresoras'!$E$194:$E$275,D55,'[3]PCs e Impresoras'!$F$194:$F$275,"PMB*")+COUNTIFS('[2]PCs e Impresoras'!$E$76:$E$105,D55,'[2]PCs e Impresoras'!$F$76:$F$105,"PMB*")+COUNTIFS('[1]PCs e Impresoras'!$E$85:$E$113,D55,'[1]PCs e Impresoras'!$F$85:$F$113,"PMB*")</f>
        <v>#VALUE!</v>
      </c>
      <c r="M55" s="11" t="e">
        <f>COUNTIFS('[13]PCs e Impresoras'!$E$26:$E$29,D55,'[13]PCs e Impresoras'!$F$26:$F$29,"PBJ*")+COUNTIFS('[12]PCs e Impresoras'!$E$49:$E$61,D55,'[12]PCs e Impresoras'!$F$49:$F$61,"PBJ*")+COUNTIFS('[11]PCs e Impresoras'!$E$95:$E$125,D55,'[11]PCs e Impresoras'!$F$95:$F$125,"PBJ*")+COUNTIFS('[10]PCs e Impresoras'!$E$83:$E$104,D55,'[10]PCs e Impresoras'!$F$83:$F$104,"PBJ*")+COUNTIFS('[9]PCs e Impresoras'!$E$61:$E$64,D55,'[9]PCs e Impresoras'!$F$61:$F$64,"PBJ*")+COUNTIFS('[8]PCs e Impresoras'!$E$194:$E$258,D55,'[8]PCs e Impresoras'!$F$194:$F$258,"PBJ*")+COUNTIFS('[7]PCs e Impresoras'!$E$244:$E$313,D55,'[7]PCs e Impresoras'!$F$244:$F$313,"PBJ*")+COUNTIFS('[6]PCs e Impresoras'!$E$91:$E$105,D55,'[6]PCs e Impresoras'!$F$91:$F$105,"PBJ*")+COUNTIFS('[5]PCs e Impresoras'!$E$126:$E$190,D55,'[5]PCs e Impresoras'!$F$126:$F$190,"PBJ*")+COUNTIFS('[4]PCs e Impresoras'!$E$144:$E$175,D55,'[4]PCs e Impresoras'!$F$144:$F$175,"PBJ*")+COUNTIFS('[3]PCs e Impresoras'!$E$194:$E$275,D55,'[3]PCs e Impresoras'!$F$194:$F$275,"PBJ*")+COUNTIFS('[2]PCs e Impresoras'!$E$76:$E$105,D55,'[2]PCs e Impresoras'!$F$76:$F$105,"PBJ*")+COUNTIFS('[1]PCs e Impresoras'!$E$85:$E$113,D55,'[1]PCs e Impresoras'!$F$85:$F$113,"PBJ*")</f>
        <v>#VALUE!</v>
      </c>
      <c r="N55" s="11" t="e">
        <f>COUNTIFS('[13]PCs e Impresoras'!$E$26:$E$29,D55,'[13]PCs e Impresoras'!$F$26:$F$29,"PCL*")+COUNTIFS('[12]PCs e Impresoras'!$E$49:$E$61,D55,'[12]PCs e Impresoras'!$F$49:$F$61,"PCL*")+COUNTIFS('[11]PCs e Impresoras'!$E$95:$E$125,D55,'[11]PCs e Impresoras'!$F$95:$F$125,"PCL*")+COUNTIFS('[10]PCs e Impresoras'!$E$83:$E$104,D55,'[10]PCs e Impresoras'!$F$83:$F$104,"PCL*")+COUNTIFS('[9]PCs e Impresoras'!$E$61:$E$64,D55,'[9]PCs e Impresoras'!$F$61:$F$64,"PCL*")+COUNTIFS('[8]PCs e Impresoras'!$E$194:$E$258,D55,'[8]PCs e Impresoras'!$F$194:$F$258,"PCL*")+COUNTIFS('[7]PCs e Impresoras'!$E$244:$E$313,D55,'[7]PCs e Impresoras'!$F$244:$F$313,"PCL*")+COUNTIFS('[6]PCs e Impresoras'!$E$91:$E$105,D55,'[6]PCs e Impresoras'!$F$91:$F$105,"PCL*")+COUNTIFS('[5]PCs e Impresoras'!$E$126:$E$190,D55,'[5]PCs e Impresoras'!$F$126:$F$190,"PCL*")+COUNTIFS('[4]PCs e Impresoras'!$E$144:$E$175,D55,'[4]PCs e Impresoras'!$F$144:$F$175,"PCL*")+COUNTIFS('[3]PCs e Impresoras'!$E$194:$E$275,D55,'[3]PCs e Impresoras'!$F$194:$F$275,"PCL*")+COUNTIFS('[2]PCs e Impresoras'!$E$76:$E$105,D55,'[2]PCs e Impresoras'!$F$76:$F$105,"PCL*")+COUNTIFS('[1]PCs e Impresoras'!$E$85:$E$113,D55,'[1]PCs e Impresoras'!$F$85:$F$113,"PCL*")</f>
        <v>#VALUE!</v>
      </c>
      <c r="O55" s="11" t="e">
        <f>COUNTIFS('[13]PCs e Impresoras'!$E$26:$E$29,D55,'[13]PCs e Impresoras'!$F$26:$F$29,"PQB*")+COUNTIFS('[12]PCs e Impresoras'!$E$49:$E$61,D55,'[12]PCs e Impresoras'!$F$49:$F$61,"PQB*")+COUNTIFS('[11]PCs e Impresoras'!$E$95:$E$125,D55,'[11]PCs e Impresoras'!$F$95:$F$125,"PQB*")+COUNTIFS('[10]PCs e Impresoras'!$E$83:$E$104,D55,'[10]PCs e Impresoras'!$F$83:$F$104,"PQB*")+COUNTIFS('[9]PCs e Impresoras'!$E$61:$E$64,D55,'[9]PCs e Impresoras'!$F$61:$F$64,"PQB*")+COUNTIFS('[8]PCs e Impresoras'!$E$194:$E$258,D55,'[8]PCs e Impresoras'!$F$194:$F$258,"PQB*")+COUNTIFS('[7]PCs e Impresoras'!$E$244:$E$313,D55,'[7]PCs e Impresoras'!$F$244:$F$313,"PQB*")+COUNTIFS('[6]PCs e Impresoras'!$E$91:$E$105,D55,'[6]PCs e Impresoras'!$F$91:$F$105,"PQB*")+COUNTIFS('[5]PCs e Impresoras'!$E$126:$E$190,D55,'[5]PCs e Impresoras'!$F$126:$F$190,"PQB*")+COUNTIFS('[4]PCs e Impresoras'!$E$144:$E$175,D55,'[4]PCs e Impresoras'!$F$144:$F$175,"PQB*")+COUNTIFS('[3]PCs e Impresoras'!$E$194:$E$275,D55,'[3]PCs e Impresoras'!$F$194:$F$275,"PQB*")+COUNTIFS('[2]PCs e Impresoras'!$E$76:$E$105,D55,'[2]PCs e Impresoras'!$F$76:$F$105,"PQB*")+COUNTIFS('[1]PCs e Impresoras'!$E$85:$E$113,D55,'[1]PCs e Impresoras'!$F$85:$F$113,"PQB*")</f>
        <v>#VALUE!</v>
      </c>
      <c r="P55" s="11" t="e">
        <f>COUNTIFS('[13]PCs e Impresoras'!$E$26:$E$29,D55,'[13]PCs e Impresoras'!$F$26:$F$29,"PPO*")+COUNTIFS('[12]PCs e Impresoras'!$E$49:$E$61,D55,'[12]PCs e Impresoras'!$F$49:$F$61,"PPO*")+COUNTIFS('[11]PCs e Impresoras'!$E$95:$E$125,D55,'[11]PCs e Impresoras'!$F$95:$F$125,"PPO*")+COUNTIFS('[10]PCs e Impresoras'!$E$83:$E$104,D55,'[10]PCs e Impresoras'!$F$83:$F$104,"PPO*")+COUNTIFS('[9]PCs e Impresoras'!$E$61:$E$64,D55,'[9]PCs e Impresoras'!$F$61:$F$64,"PPO*")+COUNTIFS('[8]PCs e Impresoras'!$E$194:$E$258,D55,'[8]PCs e Impresoras'!$F$194:$F$258,"PPO*")+COUNTIFS('[7]PCs e Impresoras'!$E$244:$E$313,D55,'[7]PCs e Impresoras'!$F$244:$F$313,"PPO*")+COUNTIFS('[6]PCs e Impresoras'!$E$91:$E$105,D55,'[6]PCs e Impresoras'!$F$91:$F$105,"PPO*")+COUNTIFS('[5]PCs e Impresoras'!$E$126:$E$190,D55,'[5]PCs e Impresoras'!$F$126:$F$190,"PPO*")+COUNTIFS('[4]PCs e Impresoras'!$E$144:$E$175,D55,'[4]PCs e Impresoras'!$F$144:$F$175,"PPO*")+COUNTIFS('[3]PCs e Impresoras'!$E$194:$E$275,D55,'[3]PCs e Impresoras'!$F$194:$F$275,"PPO*")+COUNTIFS('[2]PCs e Impresoras'!$E$76:$E$105,D55,'[2]PCs e Impresoras'!$F$76:$F$105,"PPO*")+COUNTIFS('[1]PCs e Impresoras'!$E$85:$E$113,D55,'[1]PCs e Impresoras'!$F$85:$F$113,"PPO*")</f>
        <v>#VALUE!</v>
      </c>
      <c r="Q55" s="11" t="e">
        <f>COUNTIFS('[13]PCs e Impresoras'!$E$26:$E$29,D55,'[13]PCs e Impresoras'!$F$26:$F$29,"PTJ*")+COUNTIFS('[12]PCs e Impresoras'!$E$49:$E$61,D55,'[12]PCs e Impresoras'!$F$49:$F$61,"PTJ*")+COUNTIFS('[11]PCs e Impresoras'!$E$95:$E$125,D55,'[11]PCs e Impresoras'!$F$95:$F$125,"PTJ*")+COUNTIFS('[10]PCs e Impresoras'!$E$83:$E$104,D55,'[10]PCs e Impresoras'!$F$83:$F$104,"PTJ*")+COUNTIFS('[9]PCs e Impresoras'!$E$61:$E$64,D55,'[9]PCs e Impresoras'!$F$61:$F$64,"PTJ*")+COUNTIFS('[8]PCs e Impresoras'!$E$194:$E$258,D55,'[8]PCs e Impresoras'!$F$194:$F$258,"PTJ*")+COUNTIFS('[7]PCs e Impresoras'!$E$244:$E$313,D55,'[7]PCs e Impresoras'!$F$244:$F$313,"PTJ*")+COUNTIFS('[6]PCs e Impresoras'!$E$91:$E$105,D55,'[6]PCs e Impresoras'!$F$91:$F$105,"PTJ*")+COUNTIFS('[5]PCs e Impresoras'!$E$126:$E$190,D55,'[5]PCs e Impresoras'!$F$126:$F$190,"PTJ*")+COUNTIFS('[4]PCs e Impresoras'!$E$144:$E$175,D55,'[4]PCs e Impresoras'!$F$144:$F$175,"PTJ*")+COUNTIFS('[3]PCs e Impresoras'!$E$194:$E$275,D55,'[3]PCs e Impresoras'!$F$194:$F$275,"PTJ*")+COUNTIFS('[2]PCs e Impresoras'!$E$76:$E$105,D55,'[2]PCs e Impresoras'!$F$76:$F$105,"PTJ*")+COUNTIFS('[1]PCs e Impresoras'!$E$85:$E$113,D55,'[1]PCs e Impresoras'!$F$85:$F$113,"PTJ*")</f>
        <v>#VALUE!</v>
      </c>
      <c r="R55" s="11" t="e">
        <f>COUNTIFS('[13]PCs e Impresoras'!$E$26:$E$29,D55,'[13]PCs e Impresoras'!$F$26:$F$29,"PBO*")+COUNTIFS('[12]PCs e Impresoras'!$E$49:$E$61,D55,'[12]PCs e Impresoras'!$F$49:$F$61,"PBO*")+COUNTIFS('[11]PCs e Impresoras'!$E$95:$E$125,D55,'[11]PCs e Impresoras'!$F$95:$F$125,"PBO*")+COUNTIFS('[10]PCs e Impresoras'!$E$83:$E$104,D55,'[10]PCs e Impresoras'!$F$83:$F$104,"PBO*")+COUNTIFS('[9]PCs e Impresoras'!$E$61:$E$64,D55,'[9]PCs e Impresoras'!$F$61:$F$64,"PBO*")+COUNTIFS('[8]PCs e Impresoras'!$E$194:$E$258,D55,'[8]PCs e Impresoras'!$F$194:$F$258,"PBO*")+COUNTIFS('[7]PCs e Impresoras'!$E$244:$E$313,D55,'[7]PCs e Impresoras'!$F$244:$F$313,"PBO*")+COUNTIFS('[6]PCs e Impresoras'!$E$91:$E$105,D55,'[6]PCs e Impresoras'!$F$91:$F$105,"PBO*")+COUNTIFS('[5]PCs e Impresoras'!$E$126:$E$190,D55,'[5]PCs e Impresoras'!$F$126:$F$190,"PBO*")+COUNTIFS('[4]PCs e Impresoras'!$E$144:$E$175,D55,'[4]PCs e Impresoras'!$F$144:$F$175,"PBO*")+COUNTIFS('[3]PCs e Impresoras'!$E$194:$E$275,D55,'[3]PCs e Impresoras'!$F$194:$F$275,"PBO*")+COUNTIFS('[2]PCs e Impresoras'!$E$76:$E$105,D55,'[2]PCs e Impresoras'!$F$76:$F$105,"PBO*")+COUNTIFS('[1]PCs e Impresoras'!$E$85:$E$113,D55,'[1]PCs e Impresoras'!$F$85:$F$113,"PBO*")</f>
        <v>#VALUE!</v>
      </c>
      <c r="S55" s="11" t="e">
        <f>COUNTIFS('[13]PCs e Impresoras'!$E$26:$E$29,D55,'[13]PCs e Impresoras'!$F$26:$F$29,"PSC*")+COUNTIFS('[12]PCs e Impresoras'!$E$49:$E$61,D55,'[12]PCs e Impresoras'!$F$49:$F$61,"PSC*")+COUNTIFS('[11]PCs e Impresoras'!$E$95:$E$125,D55,'[11]PCs e Impresoras'!$F$95:$F$125,"PSC*")+COUNTIFS('[10]PCs e Impresoras'!$E$83:$E$104,D55,'[10]PCs e Impresoras'!$F$83:$F$104,"PSC*")+COUNTIFS('[9]PCs e Impresoras'!$E$61:$E$64,D55,'[9]PCs e Impresoras'!$F$61:$F$64,"PSC*")+COUNTIFS('[8]PCs e Impresoras'!$E$194:$E$258,D55,'[8]PCs e Impresoras'!$F$194:$F$258,"PSC*")+COUNTIFS('[7]PCs e Impresoras'!$E$244:$E$313,D55,'[7]PCs e Impresoras'!$F$244:$F$313,"PSC*")+COUNTIFS('[6]PCs e Impresoras'!$E$91:$E$105,D55,'[6]PCs e Impresoras'!$F$91:$F$105,"PSC*")+COUNTIFS('[5]PCs e Impresoras'!$E$126:$E$190,D55,'[5]PCs e Impresoras'!$F$126:$F$190,"PSC*")+COUNTIFS('[4]PCs e Impresoras'!$E$144:$E$175,D55,'[4]PCs e Impresoras'!$F$144:$F$175,"PSC*")+COUNTIFS('[3]PCs e Impresoras'!$E$194:$E$275,D55,'[3]PCs e Impresoras'!$F$194:$F$275,"PSC*")+COUNTIFS('[2]PCs e Impresoras'!$E$76:$E$105,D55,'[2]PCs e Impresoras'!$F$76:$F$105,"PSC*")+COUNTIFS('[1]PCs e Impresoras'!$E$85:$E$113,D55,'[1]PCs e Impresoras'!$F$85:$F$113,"PSC*")</f>
        <v>#VALUE!</v>
      </c>
      <c r="T55" s="21" t="e">
        <f t="shared" si="4"/>
        <v>#VALUE!</v>
      </c>
      <c r="U55" s="32" t="e">
        <f t="shared" si="1"/>
        <v>#VALUE!</v>
      </c>
    </row>
    <row r="56" spans="1:21" ht="15.75" x14ac:dyDescent="0.25">
      <c r="B56" s="71" t="s">
        <v>53</v>
      </c>
      <c r="C56" s="71" t="s">
        <v>49</v>
      </c>
      <c r="D56" s="71" t="s">
        <v>145</v>
      </c>
      <c r="E56" s="11" t="e">
        <f>COUNTIFS('[13]PCs e Impresoras'!$E$26:$E$29,D56,'[13]PCs e Impresoras'!$F$26:$F$29,"PCG*")+COUNTIFS('[12]PCs e Impresoras'!$E$49:$E$61,D56,'[12]PCs e Impresoras'!$F$49:$F$61,"PCG*")+COUNTIFS('[11]PCs e Impresoras'!$E$95:$E$125,D56,'[11]PCs e Impresoras'!$F$95:$F$125,"PCG*")+COUNTIFS('[10]PCs e Impresoras'!$E$83:$E$104,D56,'[10]PCs e Impresoras'!$F$83:$F$104,"PCG*")+COUNTIFS('[9]PCs e Impresoras'!$E$61:$E$64,D56,'[9]PCs e Impresoras'!$F$61:$F$64,"PCG*")+COUNTIFS('[8]PCs e Impresoras'!$E$194:$E$258,D56,'[8]PCs e Impresoras'!$F$194:$F$258,"PCG*")+COUNTIFS('[7]PCs e Impresoras'!$E$244:$E$313,D56,'[7]PCs e Impresoras'!$F$244:$F$313,"PCG*")+COUNTIFS('[6]PCs e Impresoras'!$E$91:$E$105,D56,'[6]PCs e Impresoras'!$F$91:$F$105,"PCG*")+COUNTIFS('[5]PCs e Impresoras'!$E$126:$E$190,D56,'[5]PCs e Impresoras'!$F$126:$F$190,"PCG*")+COUNTIFS('[4]PCs e Impresoras'!$E$144:$E$175,D56,'[4]PCs e Impresoras'!$F$144:$F$175,"PCG*")+COUNTIFS('[3]PCs e Impresoras'!$E$194:$E$275,D56,'[3]PCs e Impresoras'!$F$194:$F$275,"PCG*")+COUNTIFS('[2]PCs e Impresoras'!$E$76:$E$105,D56,'[2]PCs e Impresoras'!$F$76:$F$105,"PCG*")+COUNTIFS('[1]PCs e Impresoras'!$E$85:$E$113,D56,'[1]PCs e Impresoras'!$F$85:$F$113,"PCG*")</f>
        <v>#VALUE!</v>
      </c>
      <c r="F56" s="11" t="e">
        <f>COUNTIFS('[13]PCs e Impresoras'!$E$26:$E$29,D56,'[13]PCs e Impresoras'!$F$26:$F$29,"PCS*")+COUNTIFS('[12]PCs e Impresoras'!$E$49:$E$61,D56,'[12]PCs e Impresoras'!$F$49:$F$61,"PCS*")+COUNTIFS('[11]PCs e Impresoras'!$E$95:$E$125,D56,'[11]PCs e Impresoras'!$F$95:$F$125,"PCS*")+COUNTIFS('[10]PCs e Impresoras'!$E$83:$E$104,D56,'[10]PCs e Impresoras'!$F$83:$F$104,"PCS*")+COUNTIFS('[9]PCs e Impresoras'!$E$61:$E$64,D56,'[9]PCs e Impresoras'!$F$61:$F$64,"PCS*")+COUNTIFS('[8]PCs e Impresoras'!$E$194:$E$258,D56,'[8]PCs e Impresoras'!$F$194:$F$258,"PCS*")+COUNTIFS('[7]PCs e Impresoras'!$E$244:$E$313,D56,'[7]PCs e Impresoras'!$F$244:$F$313,"PCS*")+COUNTIFS('[6]PCs e Impresoras'!$E$91:$E$105,D56,'[6]PCs e Impresoras'!$F$91:$F$105,"PCS*")+COUNTIFS('[5]PCs e Impresoras'!$E$126:$E$190,D56,'[5]PCs e Impresoras'!$F$126:$F$190,"PCS*")+COUNTIFS('[4]PCs e Impresoras'!$E$144:$E$175,D56,'[4]PCs e Impresoras'!$F$144:$F$175,"PCS*")+COUNTIFS('[3]PCs e Impresoras'!$E$194:$E$275,D56,'[3]PCs e Impresoras'!$F$194:$F$275,"PCS*")+COUNTIFS('[2]PCs e Impresoras'!$E$76:$E$105,D56,'[2]PCs e Impresoras'!$F$76:$F$105,"PCS*")+COUNTIFS('[1]PCs e Impresoras'!$E$85:$E$113,D56,'[1]PCs e Impresoras'!$F$85:$F$113,"PCS*")</f>
        <v>#VALUE!</v>
      </c>
      <c r="G56" s="11" t="e">
        <f>COUNTIFS('[13]PCs e Impresoras'!$E$26:$E$29,D56,'[13]PCs e Impresoras'!$F$26:$F$29,"PMT*")+COUNTIFS('[12]PCs e Impresoras'!$E$49:$E$61,D56,'[12]PCs e Impresoras'!$F$49:$F$61,"PMT*")+COUNTIFS('[11]PCs e Impresoras'!$E$95:$E$125,D56,'[11]PCs e Impresoras'!$F$95:$F$125,"PMT*")+COUNTIFS('[10]PCs e Impresoras'!$E$83:$E$104,D56,'[10]PCs e Impresoras'!$F$83:$F$104,"PMT*")+COUNTIFS('[9]PCs e Impresoras'!$E$61:$E$64,D56,'[9]PCs e Impresoras'!$F$61:$F$64,"PMT*")+COUNTIFS('[8]PCs e Impresoras'!$E$194:$E$258,D56,'[8]PCs e Impresoras'!$F$194:$F$258,"PMT*")+COUNTIFS('[7]PCs e Impresoras'!$E$244:$E$313,D56,'[7]PCs e Impresoras'!$F$244:$F$313,"PMT*")+COUNTIFS('[6]PCs e Impresoras'!$E$91:$E$105,D56,'[6]PCs e Impresoras'!$F$91:$F$105,"PMT*")+COUNTIFS('[5]PCs e Impresoras'!$E$126:$E$190,D56,'[5]PCs e Impresoras'!$F$126:$F$190,"PMT*")+COUNTIFS('[4]PCs e Impresoras'!$E$144:$E$175,D56,'[4]PCs e Impresoras'!$F$144:$F$175,"PMT*")+COUNTIFS('[3]PCs e Impresoras'!$E$194:$E$275,D56,'[3]PCs e Impresoras'!$F$194:$F$275,"PMT*")+COUNTIFS('[2]PCs e Impresoras'!$E$76:$E$105,D56,'[2]PCs e Impresoras'!$F$76:$F$105,"PMT*")+COUNTIFS('[1]PCs e Impresoras'!$E$85:$E$113,D56,'[1]PCs e Impresoras'!$F$85:$F$113,"PMT*")</f>
        <v>#VALUE!</v>
      </c>
      <c r="H56" s="11" t="e">
        <f>COUNTIFS('[13]PCs e Impresoras'!$E$26:$E$29,D56,'[13]PCs e Impresoras'!$F$26:$F$29,"PCB*")+COUNTIFS('[12]PCs e Impresoras'!$E$49:$E$61,D56,'[12]PCs e Impresoras'!$F$49:$F$61,"PCB*")+COUNTIFS('[11]PCs e Impresoras'!$E$95:$E$125,D56,'[11]PCs e Impresoras'!$F$95:$F$125,"PCB*")+COUNTIFS('[10]PCs e Impresoras'!$E$83:$E$104,D56,'[10]PCs e Impresoras'!$F$83:$F$104,"PCB*")+COUNTIFS('[9]PCs e Impresoras'!$E$61:$E$64,D56,'[9]PCs e Impresoras'!$F$61:$F$64,"PCB*")+COUNTIFS('[8]PCs e Impresoras'!$E$194:$E$258,D56,'[8]PCs e Impresoras'!$F$194:$F$258,"PCB*")+COUNTIFS('[7]PCs e Impresoras'!$E$244:$E$313,D56,'[7]PCs e Impresoras'!$F$244:$F$313,"PCB*")+COUNTIFS('[6]PCs e Impresoras'!$E$91:$E$105,D56,'[6]PCs e Impresoras'!$F$91:$F$105,"PCB*")+COUNTIFS('[5]PCs e Impresoras'!$E$126:$E$190,D56,'[5]PCs e Impresoras'!$F$126:$F$190,"PCB*")+COUNTIFS('[4]PCs e Impresoras'!$E$144:$E$175,D56,'[4]PCs e Impresoras'!$F$144:$F$175,"PCB*")+COUNTIFS('[3]PCs e Impresoras'!$E$194:$E$275,D56,'[3]PCs e Impresoras'!$F$194:$F$275,"PCB*")+COUNTIFS('[2]PCs e Impresoras'!$E$76:$E$105,D56,'[2]PCs e Impresoras'!$F$76:$F$105,"PCB*")+COUNTIFS('[1]PCs e Impresoras'!$E$85:$E$113,D56,'[1]PCs e Impresoras'!$F$85:$F$113,"PCB*")</f>
        <v>#VALUE!</v>
      </c>
      <c r="I56" s="11" t="e">
        <f>COUNTIFS('[13]PCs e Impresoras'!$E$26:$E$29,D56,'[13]PCs e Impresoras'!$F$26:$F$29,"PBA*")+COUNTIFS('[12]PCs e Impresoras'!$E$49:$E$61,D56,'[12]PCs e Impresoras'!$F$49:$F$61,"PBA*")+COUNTIFS('[11]PCs e Impresoras'!$E$95:$E$125,D56,'[11]PCs e Impresoras'!$F$95:$F$125,"PBA*")+COUNTIFS('[10]PCs e Impresoras'!$E$83:$E$104,D56,'[10]PCs e Impresoras'!$F$83:$F$104,"PBA*")+COUNTIFS('[9]PCs e Impresoras'!$E$61:$E$64,D56,'[9]PCs e Impresoras'!$F$61:$F$64,"PBA*")+COUNTIFS('[8]PCs e Impresoras'!$E$194:$E$258,D56,'[8]PCs e Impresoras'!$F$194:$F$258,"PBA*")+COUNTIFS('[7]PCs e Impresoras'!$E$244:$E$313,D56,'[7]PCs e Impresoras'!$F$244:$F$313,"PBA*")+COUNTIFS('[6]PCs e Impresoras'!$E$91:$E$105,D56,'[6]PCs e Impresoras'!$F$91:$F$105,"PBA*")+COUNTIFS('[5]PCs e Impresoras'!$E$126:$E$190,D56,'[5]PCs e Impresoras'!$F$126:$F$190,"PBA*")+COUNTIFS('[4]PCs e Impresoras'!$E$144:$E$175,D56,'[4]PCs e Impresoras'!$F$144:$F$175,"PBA*")+COUNTIFS('[3]PCs e Impresoras'!$E$194:$E$275,D56,'[3]PCs e Impresoras'!$F$194:$F$275,"PBA*")+COUNTIFS('[2]PCs e Impresoras'!$E$76:$E$105,D56,'[2]PCs e Impresoras'!$F$76:$F$105,"PBA*")+COUNTIFS('[1]PCs e Impresoras'!$E$85:$E$113,D56,'[1]PCs e Impresoras'!$F$85:$F$113,"PBA*")</f>
        <v>#VALUE!</v>
      </c>
      <c r="J56" s="11" t="e">
        <f>COUNTIFS('[13]PCs e Impresoras'!$E$26:$E$29,D56,'[13]PCs e Impresoras'!$F$26:$F$29,"PVL*")+COUNTIFS('[12]PCs e Impresoras'!$E$49:$E$61,D56,'[12]PCs e Impresoras'!$F$49:$F$61,"PVL*")+COUNTIFS('[11]PCs e Impresoras'!$E$95:$E$125,D56,'[11]PCs e Impresoras'!$F$95:$F$125,"PVL*")+COUNTIFS('[10]PCs e Impresoras'!$E$83:$E$104,D56,'[10]PCs e Impresoras'!$F$83:$F$104,"PVL*")+COUNTIFS('[9]PCs e Impresoras'!$E$61:$E$64,D56,'[9]PCs e Impresoras'!$F$61:$F$64,"PVL*")+COUNTIFS('[8]PCs e Impresoras'!$E$194:$E$258,D56,'[8]PCs e Impresoras'!$F$194:$F$258,"PVL*")+COUNTIFS('[7]PCs e Impresoras'!$E$244:$E$313,D56,'[7]PCs e Impresoras'!$F$244:$F$313,"PVL*")+COUNTIFS('[6]PCs e Impresoras'!$E$91:$E$105,D56,'[6]PCs e Impresoras'!$F$91:$F$105,"PVL*")+COUNTIFS('[5]PCs e Impresoras'!$E$126:$E$190,D56,'[5]PCs e Impresoras'!$F$126:$F$190,"PVL*")+COUNTIFS('[4]PCs e Impresoras'!$E$144:$E$175,D56,'[4]PCs e Impresoras'!$F$144:$F$175,"PVL*")+COUNTIFS('[3]PCs e Impresoras'!$E$194:$E$275,D56,'[3]PCs e Impresoras'!$F$194:$F$275,"PVL*")+COUNTIFS('[2]PCs e Impresoras'!$E$76:$E$105,D56,'[2]PCs e Impresoras'!$F$76:$F$105,"PVL*")+COUNTIFS('[1]PCs e Impresoras'!$E$85:$E$113,D56,'[1]PCs e Impresoras'!$F$85:$F$113,"PVL*")</f>
        <v>#VALUE!</v>
      </c>
      <c r="K56" s="11" t="e">
        <f>COUNTIFS('[13]PCs e Impresoras'!$E$26:$E$29,D56,'[13]PCs e Impresoras'!$F$26:$F$29,"PBQ*")+COUNTIFS('[12]PCs e Impresoras'!$E$49:$E$61,D56,'[12]PCs e Impresoras'!$F$49:$F$61,"PBQ*")+COUNTIFS('[11]PCs e Impresoras'!$E$95:$E$125,D56,'[11]PCs e Impresoras'!$F$95:$F$125,"PBQ*")+COUNTIFS('[10]PCs e Impresoras'!$E$83:$E$104,D56,'[10]PCs e Impresoras'!$F$83:$F$104,"PBQ*")+COUNTIFS('[9]PCs e Impresoras'!$E$61:$E$64,D56,'[9]PCs e Impresoras'!$F$61:$F$64,"PBQ*")+COUNTIFS('[8]PCs e Impresoras'!$E$194:$E$258,D56,'[8]PCs e Impresoras'!$F$194:$F$258,"PBQ*")+COUNTIFS('[7]PCs e Impresoras'!$E$244:$E$313,D56,'[7]PCs e Impresoras'!$F$244:$F$313,"PBQ*")+COUNTIFS('[6]PCs e Impresoras'!$E$91:$E$105,D56,'[6]PCs e Impresoras'!$F$91:$F$105,"PBQ*")+COUNTIFS('[5]PCs e Impresoras'!$E$126:$E$190,D56,'[5]PCs e Impresoras'!$F$126:$F$190,"PBQ*")+COUNTIFS('[4]PCs e Impresoras'!$E$144:$E$175,D56,'[4]PCs e Impresoras'!$F$144:$F$175,"PBQ*")+COUNTIFS('[3]PCs e Impresoras'!$E$194:$E$275,D56,'[3]PCs e Impresoras'!$F$194:$F$275,"PBQ*")+COUNTIFS('[2]PCs e Impresoras'!$E$76:$E$105,D56,'[2]PCs e Impresoras'!$F$76:$F$105,"PBQ*")+COUNTIFS('[1]PCs e Impresoras'!$E$85:$E$113,D56,'[1]PCs e Impresoras'!$F$85:$F$113,"PBQ*")</f>
        <v>#VALUE!</v>
      </c>
      <c r="L56" s="11" t="e">
        <f>COUNTIFS('[13]PCs e Impresoras'!$E$26:$E$29,D56,'[13]PCs e Impresoras'!$F$26:$F$29,"PMB*")+COUNTIFS('[12]PCs e Impresoras'!$E$49:$E$61,D56,'[12]PCs e Impresoras'!$F$49:$F$61,"PMB*")+COUNTIFS('[11]PCs e Impresoras'!$E$95:$E$125,D56,'[11]PCs e Impresoras'!$F$95:$F$125,"PMB*")+COUNTIFS('[10]PCs e Impresoras'!$E$83:$E$104,D56,'[10]PCs e Impresoras'!$F$83:$F$104,"PMB*")+COUNTIFS('[9]PCs e Impresoras'!$E$61:$E$64,D56,'[9]PCs e Impresoras'!$F$61:$F$64,"PMB*")+COUNTIFS('[8]PCs e Impresoras'!$E$194:$E$258,D56,'[8]PCs e Impresoras'!$F$194:$F$258,"PMB*")+COUNTIFS('[7]PCs e Impresoras'!$E$244:$E$313,D56,'[7]PCs e Impresoras'!$F$244:$F$313,"PMB*")+COUNTIFS('[6]PCs e Impresoras'!$E$91:$E$105,D56,'[6]PCs e Impresoras'!$F$91:$F$105,"PMB*")+COUNTIFS('[5]PCs e Impresoras'!$E$126:$E$190,D56,'[5]PCs e Impresoras'!$F$126:$F$190,"PMB*")+COUNTIFS('[4]PCs e Impresoras'!$E$144:$E$175,D56,'[4]PCs e Impresoras'!$F$144:$F$175,"PMB*")+COUNTIFS('[3]PCs e Impresoras'!$E$194:$E$275,D56,'[3]PCs e Impresoras'!$F$194:$F$275,"PMB*")+COUNTIFS('[2]PCs e Impresoras'!$E$76:$E$105,D56,'[2]PCs e Impresoras'!$F$76:$F$105,"PMB*")+COUNTIFS('[1]PCs e Impresoras'!$E$85:$E$113,D56,'[1]PCs e Impresoras'!$F$85:$F$113,"PMB*")</f>
        <v>#VALUE!</v>
      </c>
      <c r="M56" s="11" t="e">
        <f>COUNTIFS('[13]PCs e Impresoras'!$E$26:$E$29,D56,'[13]PCs e Impresoras'!$F$26:$F$29,"PBJ*")+COUNTIFS('[12]PCs e Impresoras'!$E$49:$E$61,D56,'[12]PCs e Impresoras'!$F$49:$F$61,"PBJ*")+COUNTIFS('[11]PCs e Impresoras'!$E$95:$E$125,D56,'[11]PCs e Impresoras'!$F$95:$F$125,"PBJ*")+COUNTIFS('[10]PCs e Impresoras'!$E$83:$E$104,D56,'[10]PCs e Impresoras'!$F$83:$F$104,"PBJ*")+COUNTIFS('[9]PCs e Impresoras'!$E$61:$E$64,D56,'[9]PCs e Impresoras'!$F$61:$F$64,"PBJ*")+COUNTIFS('[8]PCs e Impresoras'!$E$194:$E$258,D56,'[8]PCs e Impresoras'!$F$194:$F$258,"PBJ*")+COUNTIFS('[7]PCs e Impresoras'!$E$244:$E$313,D56,'[7]PCs e Impresoras'!$F$244:$F$313,"PBJ*")+COUNTIFS('[6]PCs e Impresoras'!$E$91:$E$105,D56,'[6]PCs e Impresoras'!$F$91:$F$105,"PBJ*")+COUNTIFS('[5]PCs e Impresoras'!$E$126:$E$190,D56,'[5]PCs e Impresoras'!$F$126:$F$190,"PBJ*")+COUNTIFS('[4]PCs e Impresoras'!$E$144:$E$175,D56,'[4]PCs e Impresoras'!$F$144:$F$175,"PBJ*")+COUNTIFS('[3]PCs e Impresoras'!$E$194:$E$275,D56,'[3]PCs e Impresoras'!$F$194:$F$275,"PBJ*")+COUNTIFS('[2]PCs e Impresoras'!$E$76:$E$105,D56,'[2]PCs e Impresoras'!$F$76:$F$105,"PBJ*")+COUNTIFS('[1]PCs e Impresoras'!$E$85:$E$113,D56,'[1]PCs e Impresoras'!$F$85:$F$113,"PBJ*")</f>
        <v>#VALUE!</v>
      </c>
      <c r="N56" s="11" t="e">
        <f>COUNTIFS('[13]PCs e Impresoras'!$E$26:$E$29,D56,'[13]PCs e Impresoras'!$F$26:$F$29,"PCL*")+COUNTIFS('[12]PCs e Impresoras'!$E$49:$E$61,D56,'[12]PCs e Impresoras'!$F$49:$F$61,"PCL*")+COUNTIFS('[11]PCs e Impresoras'!$E$95:$E$125,D56,'[11]PCs e Impresoras'!$F$95:$F$125,"PCL*")+COUNTIFS('[10]PCs e Impresoras'!$E$83:$E$104,D56,'[10]PCs e Impresoras'!$F$83:$F$104,"PCL*")+COUNTIFS('[9]PCs e Impresoras'!$E$61:$E$64,D56,'[9]PCs e Impresoras'!$F$61:$F$64,"PCL*")+COUNTIFS('[8]PCs e Impresoras'!$E$194:$E$258,D56,'[8]PCs e Impresoras'!$F$194:$F$258,"PCL*")+COUNTIFS('[7]PCs e Impresoras'!$E$244:$E$313,D56,'[7]PCs e Impresoras'!$F$244:$F$313,"PCL*")+COUNTIFS('[6]PCs e Impresoras'!$E$91:$E$105,D56,'[6]PCs e Impresoras'!$F$91:$F$105,"PCL*")+COUNTIFS('[5]PCs e Impresoras'!$E$126:$E$190,D56,'[5]PCs e Impresoras'!$F$126:$F$190,"PCL*")+COUNTIFS('[4]PCs e Impresoras'!$E$144:$E$175,D56,'[4]PCs e Impresoras'!$F$144:$F$175,"PCL*")+COUNTIFS('[3]PCs e Impresoras'!$E$194:$E$275,D56,'[3]PCs e Impresoras'!$F$194:$F$275,"PCL*")+COUNTIFS('[2]PCs e Impresoras'!$E$76:$E$105,D56,'[2]PCs e Impresoras'!$F$76:$F$105,"PCL*")+COUNTIFS('[1]PCs e Impresoras'!$E$85:$E$113,D56,'[1]PCs e Impresoras'!$F$85:$F$113,"PCL*")</f>
        <v>#VALUE!</v>
      </c>
      <c r="O56" s="11" t="e">
        <f>COUNTIFS('[13]PCs e Impresoras'!$E$26:$E$29,D56,'[13]PCs e Impresoras'!$F$26:$F$29,"PQB*")+COUNTIFS('[12]PCs e Impresoras'!$E$49:$E$61,D56,'[12]PCs e Impresoras'!$F$49:$F$61,"PQB*")+COUNTIFS('[11]PCs e Impresoras'!$E$95:$E$125,D56,'[11]PCs e Impresoras'!$F$95:$F$125,"PQB*")+COUNTIFS('[10]PCs e Impresoras'!$E$83:$E$104,D56,'[10]PCs e Impresoras'!$F$83:$F$104,"PQB*")+COUNTIFS('[9]PCs e Impresoras'!$E$61:$E$64,D56,'[9]PCs e Impresoras'!$F$61:$F$64,"PQB*")+COUNTIFS('[8]PCs e Impresoras'!$E$194:$E$258,D56,'[8]PCs e Impresoras'!$F$194:$F$258,"PQB*")+COUNTIFS('[7]PCs e Impresoras'!$E$244:$E$313,D56,'[7]PCs e Impresoras'!$F$244:$F$313,"PQB*")+COUNTIFS('[6]PCs e Impresoras'!$E$91:$E$105,D56,'[6]PCs e Impresoras'!$F$91:$F$105,"PQB*")+COUNTIFS('[5]PCs e Impresoras'!$E$126:$E$190,D56,'[5]PCs e Impresoras'!$F$126:$F$190,"PQB*")+COUNTIFS('[4]PCs e Impresoras'!$E$144:$E$175,D56,'[4]PCs e Impresoras'!$F$144:$F$175,"PQB*")+COUNTIFS('[3]PCs e Impresoras'!$E$194:$E$275,D56,'[3]PCs e Impresoras'!$F$194:$F$275,"PQB*")+COUNTIFS('[2]PCs e Impresoras'!$E$76:$E$105,D56,'[2]PCs e Impresoras'!$F$76:$F$105,"PQB*")+COUNTIFS('[1]PCs e Impresoras'!$E$85:$E$113,D56,'[1]PCs e Impresoras'!$F$85:$F$113,"PQB*")</f>
        <v>#VALUE!</v>
      </c>
      <c r="P56" s="11" t="e">
        <f>COUNTIFS('[13]PCs e Impresoras'!$E$26:$E$29,D56,'[13]PCs e Impresoras'!$F$26:$F$29,"PPO*")+COUNTIFS('[12]PCs e Impresoras'!$E$49:$E$61,D56,'[12]PCs e Impresoras'!$F$49:$F$61,"PPO*")+COUNTIFS('[11]PCs e Impresoras'!$E$95:$E$125,D56,'[11]PCs e Impresoras'!$F$95:$F$125,"PPO*")+COUNTIFS('[10]PCs e Impresoras'!$E$83:$E$104,D56,'[10]PCs e Impresoras'!$F$83:$F$104,"PPO*")+COUNTIFS('[9]PCs e Impresoras'!$E$61:$E$64,D56,'[9]PCs e Impresoras'!$F$61:$F$64,"PPO*")+COUNTIFS('[8]PCs e Impresoras'!$E$194:$E$258,D56,'[8]PCs e Impresoras'!$F$194:$F$258,"PPO*")+COUNTIFS('[7]PCs e Impresoras'!$E$244:$E$313,D56,'[7]PCs e Impresoras'!$F$244:$F$313,"PPO*")+COUNTIFS('[6]PCs e Impresoras'!$E$91:$E$105,D56,'[6]PCs e Impresoras'!$F$91:$F$105,"PPO*")+COUNTIFS('[5]PCs e Impresoras'!$E$126:$E$190,D56,'[5]PCs e Impresoras'!$F$126:$F$190,"PPO*")+COUNTIFS('[4]PCs e Impresoras'!$E$144:$E$175,D56,'[4]PCs e Impresoras'!$F$144:$F$175,"PPO*")+COUNTIFS('[3]PCs e Impresoras'!$E$194:$E$275,D56,'[3]PCs e Impresoras'!$F$194:$F$275,"PPO*")+COUNTIFS('[2]PCs e Impresoras'!$E$76:$E$105,D56,'[2]PCs e Impresoras'!$F$76:$F$105,"PPO*")+COUNTIFS('[1]PCs e Impresoras'!$E$85:$E$113,D56,'[1]PCs e Impresoras'!$F$85:$F$113,"PPO*")</f>
        <v>#VALUE!</v>
      </c>
      <c r="Q56" s="11" t="e">
        <f>COUNTIFS('[13]PCs e Impresoras'!$E$26:$E$29,D56,'[13]PCs e Impresoras'!$F$26:$F$29,"PTJ*")+COUNTIFS('[12]PCs e Impresoras'!$E$49:$E$61,D56,'[12]PCs e Impresoras'!$F$49:$F$61,"PTJ*")+COUNTIFS('[11]PCs e Impresoras'!$E$95:$E$125,D56,'[11]PCs e Impresoras'!$F$95:$F$125,"PTJ*")+COUNTIFS('[10]PCs e Impresoras'!$E$83:$E$104,D56,'[10]PCs e Impresoras'!$F$83:$F$104,"PTJ*")+COUNTIFS('[9]PCs e Impresoras'!$E$61:$E$64,D56,'[9]PCs e Impresoras'!$F$61:$F$64,"PTJ*")+COUNTIFS('[8]PCs e Impresoras'!$E$194:$E$258,D56,'[8]PCs e Impresoras'!$F$194:$F$258,"PTJ*")+COUNTIFS('[7]PCs e Impresoras'!$E$244:$E$313,D56,'[7]PCs e Impresoras'!$F$244:$F$313,"PTJ*")+COUNTIFS('[6]PCs e Impresoras'!$E$91:$E$105,D56,'[6]PCs e Impresoras'!$F$91:$F$105,"PTJ*")+COUNTIFS('[5]PCs e Impresoras'!$E$126:$E$190,D56,'[5]PCs e Impresoras'!$F$126:$F$190,"PTJ*")+COUNTIFS('[4]PCs e Impresoras'!$E$144:$E$175,D56,'[4]PCs e Impresoras'!$F$144:$F$175,"PTJ*")+COUNTIFS('[3]PCs e Impresoras'!$E$194:$E$275,D56,'[3]PCs e Impresoras'!$F$194:$F$275,"PTJ*")+COUNTIFS('[2]PCs e Impresoras'!$E$76:$E$105,D56,'[2]PCs e Impresoras'!$F$76:$F$105,"PTJ*")+COUNTIFS('[1]PCs e Impresoras'!$E$85:$E$113,D56,'[1]PCs e Impresoras'!$F$85:$F$113,"PTJ*")</f>
        <v>#VALUE!</v>
      </c>
      <c r="R56" s="11" t="e">
        <f>COUNTIFS('[13]PCs e Impresoras'!$E$26:$E$29,D56,'[13]PCs e Impresoras'!$F$26:$F$29,"PBO*")+COUNTIFS('[12]PCs e Impresoras'!$E$49:$E$61,D56,'[12]PCs e Impresoras'!$F$49:$F$61,"PBO*")+COUNTIFS('[11]PCs e Impresoras'!$E$95:$E$125,D56,'[11]PCs e Impresoras'!$F$95:$F$125,"PBO*")+COUNTIFS('[10]PCs e Impresoras'!$E$83:$E$104,D56,'[10]PCs e Impresoras'!$F$83:$F$104,"PBO*")+COUNTIFS('[9]PCs e Impresoras'!$E$61:$E$64,D56,'[9]PCs e Impresoras'!$F$61:$F$64,"PBO*")+COUNTIFS('[8]PCs e Impresoras'!$E$194:$E$258,D56,'[8]PCs e Impresoras'!$F$194:$F$258,"PBO*")+COUNTIFS('[7]PCs e Impresoras'!$E$244:$E$313,D56,'[7]PCs e Impresoras'!$F$244:$F$313,"PBO*")+COUNTIFS('[6]PCs e Impresoras'!$E$91:$E$105,D56,'[6]PCs e Impresoras'!$F$91:$F$105,"PBO*")+COUNTIFS('[5]PCs e Impresoras'!$E$126:$E$190,D56,'[5]PCs e Impresoras'!$F$126:$F$190,"PBO*")+COUNTIFS('[4]PCs e Impresoras'!$E$144:$E$175,D56,'[4]PCs e Impresoras'!$F$144:$F$175,"PBO*")+COUNTIFS('[3]PCs e Impresoras'!$E$194:$E$275,D56,'[3]PCs e Impresoras'!$F$194:$F$275,"PBO*")+COUNTIFS('[2]PCs e Impresoras'!$E$76:$E$105,D56,'[2]PCs e Impresoras'!$F$76:$F$105,"PBO*")+COUNTIFS('[1]PCs e Impresoras'!$E$85:$E$113,D56,'[1]PCs e Impresoras'!$F$85:$F$113,"PBO*")</f>
        <v>#VALUE!</v>
      </c>
      <c r="S56" s="11" t="e">
        <f>COUNTIFS('[13]PCs e Impresoras'!$E$26:$E$29,D56,'[13]PCs e Impresoras'!$F$26:$F$29,"PSC*")+COUNTIFS('[12]PCs e Impresoras'!$E$49:$E$61,D56,'[12]PCs e Impresoras'!$F$49:$F$61,"PSC*")+COUNTIFS('[11]PCs e Impresoras'!$E$95:$E$125,D56,'[11]PCs e Impresoras'!$F$95:$F$125,"PSC*")+COUNTIFS('[10]PCs e Impresoras'!$E$83:$E$104,D56,'[10]PCs e Impresoras'!$F$83:$F$104,"PSC*")+COUNTIFS('[9]PCs e Impresoras'!$E$61:$E$64,D56,'[9]PCs e Impresoras'!$F$61:$F$64,"PSC*")+COUNTIFS('[8]PCs e Impresoras'!$E$194:$E$258,D56,'[8]PCs e Impresoras'!$F$194:$F$258,"PSC*")+COUNTIFS('[7]PCs e Impresoras'!$E$244:$E$313,D56,'[7]PCs e Impresoras'!$F$244:$F$313,"PSC*")+COUNTIFS('[6]PCs e Impresoras'!$E$91:$E$105,D56,'[6]PCs e Impresoras'!$F$91:$F$105,"PSC*")+COUNTIFS('[5]PCs e Impresoras'!$E$126:$E$190,D56,'[5]PCs e Impresoras'!$F$126:$F$190,"PSC*")+COUNTIFS('[4]PCs e Impresoras'!$E$144:$E$175,D56,'[4]PCs e Impresoras'!$F$144:$F$175,"PSC*")+COUNTIFS('[3]PCs e Impresoras'!$E$194:$E$275,D56,'[3]PCs e Impresoras'!$F$194:$F$275,"PSC*")+COUNTIFS('[2]PCs e Impresoras'!$E$76:$E$105,D56,'[2]PCs e Impresoras'!$F$76:$F$105,"PSC*")+COUNTIFS('[1]PCs e Impresoras'!$E$85:$E$113,D56,'[1]PCs e Impresoras'!$F$85:$F$113,"PSC*")</f>
        <v>#VALUE!</v>
      </c>
      <c r="T56" s="21" t="e">
        <f t="shared" si="4"/>
        <v>#VALUE!</v>
      </c>
      <c r="U56" s="32" t="e">
        <f t="shared" si="1"/>
        <v>#VALUE!</v>
      </c>
    </row>
    <row r="57" spans="1:21" ht="15.75" x14ac:dyDescent="0.25">
      <c r="B57" s="71" t="s">
        <v>53</v>
      </c>
      <c r="C57" s="71" t="s">
        <v>49</v>
      </c>
      <c r="D57" s="71" t="s">
        <v>98</v>
      </c>
      <c r="E57" s="11" t="e">
        <f>COUNTIFS('[13]PCs e Impresoras'!$E$26:$E$29,D57,'[13]PCs e Impresoras'!$F$26:$F$29,"PCG*")+COUNTIFS('[12]PCs e Impresoras'!$E$49:$E$61,D57,'[12]PCs e Impresoras'!$F$49:$F$61,"PCG*")+COUNTIFS('[11]PCs e Impresoras'!$E$95:$E$125,D57,'[11]PCs e Impresoras'!$F$95:$F$125,"PCG*")+COUNTIFS('[10]PCs e Impresoras'!$E$83:$E$104,D57,'[10]PCs e Impresoras'!$F$83:$F$104,"PCG*")+COUNTIFS('[9]PCs e Impresoras'!$E$61:$E$64,D57,'[9]PCs e Impresoras'!$F$61:$F$64,"PCG*")+COUNTIFS('[8]PCs e Impresoras'!$E$194:$E$258,D57,'[8]PCs e Impresoras'!$F$194:$F$258,"PCG*")+COUNTIFS('[7]PCs e Impresoras'!$E$244:$E$313,D57,'[7]PCs e Impresoras'!$F$244:$F$313,"PCG*")+COUNTIFS('[6]PCs e Impresoras'!$E$91:$E$105,D57,'[6]PCs e Impresoras'!$F$91:$F$105,"PCG*")+COUNTIFS('[5]PCs e Impresoras'!$E$126:$E$190,D57,'[5]PCs e Impresoras'!$F$126:$F$190,"PCG*")+COUNTIFS('[4]PCs e Impresoras'!$E$144:$E$175,D57,'[4]PCs e Impresoras'!$F$144:$F$175,"PCG*")+COUNTIFS('[3]PCs e Impresoras'!$E$194:$E$275,D57,'[3]PCs e Impresoras'!$F$194:$F$275,"PCG*")+COUNTIFS('[2]PCs e Impresoras'!$E$76:$E$105,D57,'[2]PCs e Impresoras'!$F$76:$F$105,"PCG*")+COUNTIFS('[1]PCs e Impresoras'!$E$85:$E$113,D57,'[1]PCs e Impresoras'!$F$85:$F$113,"PCG*")</f>
        <v>#VALUE!</v>
      </c>
      <c r="F57" s="11" t="e">
        <f>COUNTIFS('[13]PCs e Impresoras'!$E$26:$E$29,D57,'[13]PCs e Impresoras'!$F$26:$F$29,"PCS*")+COUNTIFS('[12]PCs e Impresoras'!$E$49:$E$61,D57,'[12]PCs e Impresoras'!$F$49:$F$61,"PCS*")+COUNTIFS('[11]PCs e Impresoras'!$E$95:$E$125,D57,'[11]PCs e Impresoras'!$F$95:$F$125,"PCS*")+COUNTIFS('[10]PCs e Impresoras'!$E$83:$E$104,D57,'[10]PCs e Impresoras'!$F$83:$F$104,"PCS*")+COUNTIFS('[9]PCs e Impresoras'!$E$61:$E$64,D57,'[9]PCs e Impresoras'!$F$61:$F$64,"PCS*")+COUNTIFS('[8]PCs e Impresoras'!$E$194:$E$258,D57,'[8]PCs e Impresoras'!$F$194:$F$258,"PCS*")+COUNTIFS('[7]PCs e Impresoras'!$E$244:$E$313,D57,'[7]PCs e Impresoras'!$F$244:$F$313,"PCS*")+COUNTIFS('[6]PCs e Impresoras'!$E$91:$E$105,D57,'[6]PCs e Impresoras'!$F$91:$F$105,"PCS*")+COUNTIFS('[5]PCs e Impresoras'!$E$126:$E$190,D57,'[5]PCs e Impresoras'!$F$126:$F$190,"PCS*")+COUNTIFS('[4]PCs e Impresoras'!$E$144:$E$175,D57,'[4]PCs e Impresoras'!$F$144:$F$175,"PCS*")+COUNTIFS('[3]PCs e Impresoras'!$E$194:$E$275,D57,'[3]PCs e Impresoras'!$F$194:$F$275,"PCS*")+COUNTIFS('[2]PCs e Impresoras'!$E$76:$E$105,D57,'[2]PCs e Impresoras'!$F$76:$F$105,"PCS*")+COUNTIFS('[1]PCs e Impresoras'!$E$85:$E$113,D57,'[1]PCs e Impresoras'!$F$85:$F$113,"PCS*")</f>
        <v>#VALUE!</v>
      </c>
      <c r="G57" s="11" t="e">
        <f>COUNTIFS('[13]PCs e Impresoras'!$E$26:$E$29,D57,'[13]PCs e Impresoras'!$F$26:$F$29,"PMT*")+COUNTIFS('[12]PCs e Impresoras'!$E$49:$E$61,D57,'[12]PCs e Impresoras'!$F$49:$F$61,"PMT*")+COUNTIFS('[11]PCs e Impresoras'!$E$95:$E$125,D57,'[11]PCs e Impresoras'!$F$95:$F$125,"PMT*")+COUNTIFS('[10]PCs e Impresoras'!$E$83:$E$104,D57,'[10]PCs e Impresoras'!$F$83:$F$104,"PMT*")+COUNTIFS('[9]PCs e Impresoras'!$E$61:$E$64,D57,'[9]PCs e Impresoras'!$F$61:$F$64,"PMT*")+COUNTIFS('[8]PCs e Impresoras'!$E$194:$E$258,D57,'[8]PCs e Impresoras'!$F$194:$F$258,"PMT*")+COUNTIFS('[7]PCs e Impresoras'!$E$244:$E$313,D57,'[7]PCs e Impresoras'!$F$244:$F$313,"PMT*")+COUNTIFS('[6]PCs e Impresoras'!$E$91:$E$105,D57,'[6]PCs e Impresoras'!$F$91:$F$105,"PMT*")+COUNTIFS('[5]PCs e Impresoras'!$E$126:$E$190,D57,'[5]PCs e Impresoras'!$F$126:$F$190,"PMT*")+COUNTIFS('[4]PCs e Impresoras'!$E$144:$E$175,D57,'[4]PCs e Impresoras'!$F$144:$F$175,"PMT*")+COUNTIFS('[3]PCs e Impresoras'!$E$194:$E$275,D57,'[3]PCs e Impresoras'!$F$194:$F$275,"PMT*")+COUNTIFS('[2]PCs e Impresoras'!$E$76:$E$105,D57,'[2]PCs e Impresoras'!$F$76:$F$105,"PMT*")+COUNTIFS('[1]PCs e Impresoras'!$E$85:$E$113,D57,'[1]PCs e Impresoras'!$F$85:$F$113,"PMT*")</f>
        <v>#VALUE!</v>
      </c>
      <c r="H57" s="11" t="e">
        <f>COUNTIFS('[13]PCs e Impresoras'!$E$26:$E$29,D57,'[13]PCs e Impresoras'!$F$26:$F$29,"PCB*")+COUNTIFS('[12]PCs e Impresoras'!$E$49:$E$61,D57,'[12]PCs e Impresoras'!$F$49:$F$61,"PCB*")+COUNTIFS('[11]PCs e Impresoras'!$E$95:$E$125,D57,'[11]PCs e Impresoras'!$F$95:$F$125,"PCB*")+COUNTIFS('[10]PCs e Impresoras'!$E$83:$E$104,D57,'[10]PCs e Impresoras'!$F$83:$F$104,"PCB*")+COUNTIFS('[9]PCs e Impresoras'!$E$61:$E$64,D57,'[9]PCs e Impresoras'!$F$61:$F$64,"PCB*")+COUNTIFS('[8]PCs e Impresoras'!$E$194:$E$258,D57,'[8]PCs e Impresoras'!$F$194:$F$258,"PCB*")+COUNTIFS('[7]PCs e Impresoras'!$E$244:$E$313,D57,'[7]PCs e Impresoras'!$F$244:$F$313,"PCB*")+COUNTIFS('[6]PCs e Impresoras'!$E$91:$E$105,D57,'[6]PCs e Impresoras'!$F$91:$F$105,"PCB*")+COUNTIFS('[5]PCs e Impresoras'!$E$126:$E$190,D57,'[5]PCs e Impresoras'!$F$126:$F$190,"PCB*")+COUNTIFS('[4]PCs e Impresoras'!$E$144:$E$175,D57,'[4]PCs e Impresoras'!$F$144:$F$175,"PCB*")+COUNTIFS('[3]PCs e Impresoras'!$E$194:$E$275,D57,'[3]PCs e Impresoras'!$F$194:$F$275,"PCB*")+COUNTIFS('[2]PCs e Impresoras'!$E$76:$E$105,D57,'[2]PCs e Impresoras'!$F$76:$F$105,"PCB*")+COUNTIFS('[1]PCs e Impresoras'!$E$85:$E$113,D57,'[1]PCs e Impresoras'!$F$85:$F$113,"PCB*")</f>
        <v>#VALUE!</v>
      </c>
      <c r="I57" s="11" t="e">
        <f>COUNTIFS('[13]PCs e Impresoras'!$E$26:$E$29,D57,'[13]PCs e Impresoras'!$F$26:$F$29,"PBA*")+COUNTIFS('[12]PCs e Impresoras'!$E$49:$E$61,D57,'[12]PCs e Impresoras'!$F$49:$F$61,"PBA*")+COUNTIFS('[11]PCs e Impresoras'!$E$95:$E$125,D57,'[11]PCs e Impresoras'!$F$95:$F$125,"PBA*")+COUNTIFS('[10]PCs e Impresoras'!$E$83:$E$104,D57,'[10]PCs e Impresoras'!$F$83:$F$104,"PBA*")+COUNTIFS('[9]PCs e Impresoras'!$E$61:$E$64,D57,'[9]PCs e Impresoras'!$F$61:$F$64,"PBA*")+COUNTIFS('[8]PCs e Impresoras'!$E$194:$E$258,D57,'[8]PCs e Impresoras'!$F$194:$F$258,"PBA*")+COUNTIFS('[7]PCs e Impresoras'!$E$244:$E$313,D57,'[7]PCs e Impresoras'!$F$244:$F$313,"PBA*")+COUNTIFS('[6]PCs e Impresoras'!$E$91:$E$105,D57,'[6]PCs e Impresoras'!$F$91:$F$105,"PBA*")+COUNTIFS('[5]PCs e Impresoras'!$E$126:$E$190,D57,'[5]PCs e Impresoras'!$F$126:$F$190,"PBA*")+COUNTIFS('[4]PCs e Impresoras'!$E$144:$E$175,D57,'[4]PCs e Impresoras'!$F$144:$F$175,"PBA*")+COUNTIFS('[3]PCs e Impresoras'!$E$194:$E$275,D57,'[3]PCs e Impresoras'!$F$194:$F$275,"PBA*")+COUNTIFS('[2]PCs e Impresoras'!$E$76:$E$105,D57,'[2]PCs e Impresoras'!$F$76:$F$105,"PBA*")+COUNTIFS('[1]PCs e Impresoras'!$E$85:$E$113,D57,'[1]PCs e Impresoras'!$F$85:$F$113,"PBA*")</f>
        <v>#VALUE!</v>
      </c>
      <c r="J57" s="11" t="e">
        <f>COUNTIFS('[13]PCs e Impresoras'!$E$26:$E$29,D57,'[13]PCs e Impresoras'!$F$26:$F$29,"PVL*")+COUNTIFS('[12]PCs e Impresoras'!$E$49:$E$61,D57,'[12]PCs e Impresoras'!$F$49:$F$61,"PVL*")+COUNTIFS('[11]PCs e Impresoras'!$E$95:$E$125,D57,'[11]PCs e Impresoras'!$F$95:$F$125,"PVL*")+COUNTIFS('[10]PCs e Impresoras'!$E$83:$E$104,D57,'[10]PCs e Impresoras'!$F$83:$F$104,"PVL*")+COUNTIFS('[9]PCs e Impresoras'!$E$61:$E$64,D57,'[9]PCs e Impresoras'!$F$61:$F$64,"PVL*")+COUNTIFS('[8]PCs e Impresoras'!$E$194:$E$258,D57,'[8]PCs e Impresoras'!$F$194:$F$258,"PVL*")+COUNTIFS('[7]PCs e Impresoras'!$E$244:$E$313,D57,'[7]PCs e Impresoras'!$F$244:$F$313,"PVL*")+COUNTIFS('[6]PCs e Impresoras'!$E$91:$E$105,D57,'[6]PCs e Impresoras'!$F$91:$F$105,"PVL*")+COUNTIFS('[5]PCs e Impresoras'!$E$126:$E$190,D57,'[5]PCs e Impresoras'!$F$126:$F$190,"PVL*")+COUNTIFS('[4]PCs e Impresoras'!$E$144:$E$175,D57,'[4]PCs e Impresoras'!$F$144:$F$175,"PVL*")+COUNTIFS('[3]PCs e Impresoras'!$E$194:$E$275,D57,'[3]PCs e Impresoras'!$F$194:$F$275,"PVL*")+COUNTIFS('[2]PCs e Impresoras'!$E$76:$E$105,D57,'[2]PCs e Impresoras'!$F$76:$F$105,"PVL*")+COUNTIFS('[1]PCs e Impresoras'!$E$85:$E$113,D57,'[1]PCs e Impresoras'!$F$85:$F$113,"PVL*")</f>
        <v>#VALUE!</v>
      </c>
      <c r="K57" s="11" t="e">
        <f>COUNTIFS('[13]PCs e Impresoras'!$E$26:$E$29,D57,'[13]PCs e Impresoras'!$F$26:$F$29,"PBQ*")+COUNTIFS('[12]PCs e Impresoras'!$E$49:$E$61,D57,'[12]PCs e Impresoras'!$F$49:$F$61,"PBQ*")+COUNTIFS('[11]PCs e Impresoras'!$E$95:$E$125,D57,'[11]PCs e Impresoras'!$F$95:$F$125,"PBQ*")+COUNTIFS('[10]PCs e Impresoras'!$E$83:$E$104,D57,'[10]PCs e Impresoras'!$F$83:$F$104,"PBQ*")+COUNTIFS('[9]PCs e Impresoras'!$E$61:$E$64,D57,'[9]PCs e Impresoras'!$F$61:$F$64,"PBQ*")+COUNTIFS('[8]PCs e Impresoras'!$E$194:$E$258,D57,'[8]PCs e Impresoras'!$F$194:$F$258,"PBQ*")+COUNTIFS('[7]PCs e Impresoras'!$E$244:$E$313,D57,'[7]PCs e Impresoras'!$F$244:$F$313,"PBQ*")+COUNTIFS('[6]PCs e Impresoras'!$E$91:$E$105,D57,'[6]PCs e Impresoras'!$F$91:$F$105,"PBQ*")+COUNTIFS('[5]PCs e Impresoras'!$E$126:$E$190,D57,'[5]PCs e Impresoras'!$F$126:$F$190,"PBQ*")+COUNTIFS('[4]PCs e Impresoras'!$E$144:$E$175,D57,'[4]PCs e Impresoras'!$F$144:$F$175,"PBQ*")+COUNTIFS('[3]PCs e Impresoras'!$E$194:$E$275,D57,'[3]PCs e Impresoras'!$F$194:$F$275,"PBQ*")+COUNTIFS('[2]PCs e Impresoras'!$E$76:$E$105,D57,'[2]PCs e Impresoras'!$F$76:$F$105,"PBQ*")+COUNTIFS('[1]PCs e Impresoras'!$E$85:$E$113,D57,'[1]PCs e Impresoras'!$F$85:$F$113,"PBQ*")</f>
        <v>#VALUE!</v>
      </c>
      <c r="L57" s="11" t="e">
        <f>COUNTIFS('[13]PCs e Impresoras'!$E$26:$E$29,D57,'[13]PCs e Impresoras'!$F$26:$F$29,"PMB*")+COUNTIFS('[12]PCs e Impresoras'!$E$49:$E$61,D57,'[12]PCs e Impresoras'!$F$49:$F$61,"PMB*")+COUNTIFS('[11]PCs e Impresoras'!$E$95:$E$125,D57,'[11]PCs e Impresoras'!$F$95:$F$125,"PMB*")+COUNTIFS('[10]PCs e Impresoras'!$E$83:$E$104,D57,'[10]PCs e Impresoras'!$F$83:$F$104,"PMB*")+COUNTIFS('[9]PCs e Impresoras'!$E$61:$E$64,D57,'[9]PCs e Impresoras'!$F$61:$F$64,"PMB*")+COUNTIFS('[8]PCs e Impresoras'!$E$194:$E$258,D57,'[8]PCs e Impresoras'!$F$194:$F$258,"PMB*")+COUNTIFS('[7]PCs e Impresoras'!$E$244:$E$313,D57,'[7]PCs e Impresoras'!$F$244:$F$313,"PMB*")+COUNTIFS('[6]PCs e Impresoras'!$E$91:$E$105,D57,'[6]PCs e Impresoras'!$F$91:$F$105,"PMB*")+COUNTIFS('[5]PCs e Impresoras'!$E$126:$E$190,D57,'[5]PCs e Impresoras'!$F$126:$F$190,"PMB*")+COUNTIFS('[4]PCs e Impresoras'!$E$144:$E$175,D57,'[4]PCs e Impresoras'!$F$144:$F$175,"PMB*")+COUNTIFS('[3]PCs e Impresoras'!$E$194:$E$275,D57,'[3]PCs e Impresoras'!$F$194:$F$275,"PMB*")+COUNTIFS('[2]PCs e Impresoras'!$E$76:$E$105,D57,'[2]PCs e Impresoras'!$F$76:$F$105,"PMB*")+COUNTIFS('[1]PCs e Impresoras'!$E$85:$E$113,D57,'[1]PCs e Impresoras'!$F$85:$F$113,"PMB*")</f>
        <v>#VALUE!</v>
      </c>
      <c r="M57" s="11" t="e">
        <f>COUNTIFS('[13]PCs e Impresoras'!$E$26:$E$29,D57,'[13]PCs e Impresoras'!$F$26:$F$29,"PBJ*")+COUNTIFS('[12]PCs e Impresoras'!$E$49:$E$61,D57,'[12]PCs e Impresoras'!$F$49:$F$61,"PBJ*")+COUNTIFS('[11]PCs e Impresoras'!$E$95:$E$125,D57,'[11]PCs e Impresoras'!$F$95:$F$125,"PBJ*")+COUNTIFS('[10]PCs e Impresoras'!$E$83:$E$104,D57,'[10]PCs e Impresoras'!$F$83:$F$104,"PBJ*")+COUNTIFS('[9]PCs e Impresoras'!$E$61:$E$64,D57,'[9]PCs e Impresoras'!$F$61:$F$64,"PBJ*")+COUNTIFS('[8]PCs e Impresoras'!$E$194:$E$258,D57,'[8]PCs e Impresoras'!$F$194:$F$258,"PBJ*")+COUNTIFS('[7]PCs e Impresoras'!$E$244:$E$313,D57,'[7]PCs e Impresoras'!$F$244:$F$313,"PBJ*")+COUNTIFS('[6]PCs e Impresoras'!$E$91:$E$105,D57,'[6]PCs e Impresoras'!$F$91:$F$105,"PBJ*")+COUNTIFS('[5]PCs e Impresoras'!$E$126:$E$190,D57,'[5]PCs e Impresoras'!$F$126:$F$190,"PBJ*")+COUNTIFS('[4]PCs e Impresoras'!$E$144:$E$175,D57,'[4]PCs e Impresoras'!$F$144:$F$175,"PBJ*")+COUNTIFS('[3]PCs e Impresoras'!$E$194:$E$275,D57,'[3]PCs e Impresoras'!$F$194:$F$275,"PBJ*")+COUNTIFS('[2]PCs e Impresoras'!$E$76:$E$105,D57,'[2]PCs e Impresoras'!$F$76:$F$105,"PBJ*")+COUNTIFS('[1]PCs e Impresoras'!$E$85:$E$113,D57,'[1]PCs e Impresoras'!$F$85:$F$113,"PBJ*")</f>
        <v>#VALUE!</v>
      </c>
      <c r="N57" s="11" t="e">
        <f>COUNTIFS('[13]PCs e Impresoras'!$E$26:$E$29,D57,'[13]PCs e Impresoras'!$F$26:$F$29,"PCL*")+COUNTIFS('[12]PCs e Impresoras'!$E$49:$E$61,D57,'[12]PCs e Impresoras'!$F$49:$F$61,"PCL*")+COUNTIFS('[11]PCs e Impresoras'!$E$95:$E$125,D57,'[11]PCs e Impresoras'!$F$95:$F$125,"PCL*")+COUNTIFS('[10]PCs e Impresoras'!$E$83:$E$104,D57,'[10]PCs e Impresoras'!$F$83:$F$104,"PCL*")+COUNTIFS('[9]PCs e Impresoras'!$E$61:$E$64,D57,'[9]PCs e Impresoras'!$F$61:$F$64,"PCL*")+COUNTIFS('[8]PCs e Impresoras'!$E$194:$E$258,D57,'[8]PCs e Impresoras'!$F$194:$F$258,"PCL*")+COUNTIFS('[7]PCs e Impresoras'!$E$244:$E$313,D57,'[7]PCs e Impresoras'!$F$244:$F$313,"PCL*")+COUNTIFS('[6]PCs e Impresoras'!$E$91:$E$105,D57,'[6]PCs e Impresoras'!$F$91:$F$105,"PCL*")+COUNTIFS('[5]PCs e Impresoras'!$E$126:$E$190,D57,'[5]PCs e Impresoras'!$F$126:$F$190,"PCL*")+COUNTIFS('[4]PCs e Impresoras'!$E$144:$E$175,D57,'[4]PCs e Impresoras'!$F$144:$F$175,"PCL*")+COUNTIFS('[3]PCs e Impresoras'!$E$194:$E$275,D57,'[3]PCs e Impresoras'!$F$194:$F$275,"PCL*")+COUNTIFS('[2]PCs e Impresoras'!$E$76:$E$105,D57,'[2]PCs e Impresoras'!$F$76:$F$105,"PCL*")+COUNTIFS('[1]PCs e Impresoras'!$E$85:$E$113,D57,'[1]PCs e Impresoras'!$F$85:$F$113,"PCL*")</f>
        <v>#VALUE!</v>
      </c>
      <c r="O57" s="11" t="e">
        <f>COUNTIFS('[13]PCs e Impresoras'!$E$26:$E$29,D57,'[13]PCs e Impresoras'!$F$26:$F$29,"PQB*")+COUNTIFS('[12]PCs e Impresoras'!$E$49:$E$61,D57,'[12]PCs e Impresoras'!$F$49:$F$61,"PQB*")+COUNTIFS('[11]PCs e Impresoras'!$E$95:$E$125,D57,'[11]PCs e Impresoras'!$F$95:$F$125,"PQB*")+COUNTIFS('[10]PCs e Impresoras'!$E$83:$E$104,D57,'[10]PCs e Impresoras'!$F$83:$F$104,"PQB*")+COUNTIFS('[9]PCs e Impresoras'!$E$61:$E$64,D57,'[9]PCs e Impresoras'!$F$61:$F$64,"PQB*")+COUNTIFS('[8]PCs e Impresoras'!$E$194:$E$258,D57,'[8]PCs e Impresoras'!$F$194:$F$258,"PQB*")+COUNTIFS('[7]PCs e Impresoras'!$E$244:$E$313,D57,'[7]PCs e Impresoras'!$F$244:$F$313,"PQB*")+COUNTIFS('[6]PCs e Impresoras'!$E$91:$E$105,D57,'[6]PCs e Impresoras'!$F$91:$F$105,"PQB*")+COUNTIFS('[5]PCs e Impresoras'!$E$126:$E$190,D57,'[5]PCs e Impresoras'!$F$126:$F$190,"PQB*")+COUNTIFS('[4]PCs e Impresoras'!$E$144:$E$175,D57,'[4]PCs e Impresoras'!$F$144:$F$175,"PQB*")+COUNTIFS('[3]PCs e Impresoras'!$E$194:$E$275,D57,'[3]PCs e Impresoras'!$F$194:$F$275,"PQB*")+COUNTIFS('[2]PCs e Impresoras'!$E$76:$E$105,D57,'[2]PCs e Impresoras'!$F$76:$F$105,"PQB*")+COUNTIFS('[1]PCs e Impresoras'!$E$85:$E$113,D57,'[1]PCs e Impresoras'!$F$85:$F$113,"PQB*")</f>
        <v>#VALUE!</v>
      </c>
      <c r="P57" s="11" t="e">
        <f>COUNTIFS('[13]PCs e Impresoras'!$E$26:$E$29,D57,'[13]PCs e Impresoras'!$F$26:$F$29,"PPO*")+COUNTIFS('[12]PCs e Impresoras'!$E$49:$E$61,D57,'[12]PCs e Impresoras'!$F$49:$F$61,"PPO*")+COUNTIFS('[11]PCs e Impresoras'!$E$95:$E$125,D57,'[11]PCs e Impresoras'!$F$95:$F$125,"PPO*")+COUNTIFS('[10]PCs e Impresoras'!$E$83:$E$104,D57,'[10]PCs e Impresoras'!$F$83:$F$104,"PPO*")+COUNTIFS('[9]PCs e Impresoras'!$E$61:$E$64,D57,'[9]PCs e Impresoras'!$F$61:$F$64,"PPO*")+COUNTIFS('[8]PCs e Impresoras'!$E$194:$E$258,D57,'[8]PCs e Impresoras'!$F$194:$F$258,"PPO*")+COUNTIFS('[7]PCs e Impresoras'!$E$244:$E$313,D57,'[7]PCs e Impresoras'!$F$244:$F$313,"PPO*")+COUNTIFS('[6]PCs e Impresoras'!$E$91:$E$105,D57,'[6]PCs e Impresoras'!$F$91:$F$105,"PPO*")+COUNTIFS('[5]PCs e Impresoras'!$E$126:$E$190,D57,'[5]PCs e Impresoras'!$F$126:$F$190,"PPO*")+COUNTIFS('[4]PCs e Impresoras'!$E$144:$E$175,D57,'[4]PCs e Impresoras'!$F$144:$F$175,"PPO*")+COUNTIFS('[3]PCs e Impresoras'!$E$194:$E$275,D57,'[3]PCs e Impresoras'!$F$194:$F$275,"PPO*")+COUNTIFS('[2]PCs e Impresoras'!$E$76:$E$105,D57,'[2]PCs e Impresoras'!$F$76:$F$105,"PPO*")+COUNTIFS('[1]PCs e Impresoras'!$E$85:$E$113,D57,'[1]PCs e Impresoras'!$F$85:$F$113,"PPO*")</f>
        <v>#VALUE!</v>
      </c>
      <c r="Q57" s="11" t="e">
        <f>COUNTIFS('[13]PCs e Impresoras'!$E$26:$E$29,D57,'[13]PCs e Impresoras'!$F$26:$F$29,"PTJ*")+COUNTIFS('[12]PCs e Impresoras'!$E$49:$E$61,D57,'[12]PCs e Impresoras'!$F$49:$F$61,"PTJ*")+COUNTIFS('[11]PCs e Impresoras'!$E$95:$E$125,D57,'[11]PCs e Impresoras'!$F$95:$F$125,"PTJ*")+COUNTIFS('[10]PCs e Impresoras'!$E$83:$E$104,D57,'[10]PCs e Impresoras'!$F$83:$F$104,"PTJ*")+COUNTIFS('[9]PCs e Impresoras'!$E$61:$E$64,D57,'[9]PCs e Impresoras'!$F$61:$F$64,"PTJ*")+COUNTIFS('[8]PCs e Impresoras'!$E$194:$E$258,D57,'[8]PCs e Impresoras'!$F$194:$F$258,"PTJ*")+COUNTIFS('[7]PCs e Impresoras'!$E$244:$E$313,D57,'[7]PCs e Impresoras'!$F$244:$F$313,"PTJ*")+COUNTIFS('[6]PCs e Impresoras'!$E$91:$E$105,D57,'[6]PCs e Impresoras'!$F$91:$F$105,"PTJ*")+COUNTIFS('[5]PCs e Impresoras'!$E$126:$E$190,D57,'[5]PCs e Impresoras'!$F$126:$F$190,"PTJ*")+COUNTIFS('[4]PCs e Impresoras'!$E$144:$E$175,D57,'[4]PCs e Impresoras'!$F$144:$F$175,"PTJ*")+COUNTIFS('[3]PCs e Impresoras'!$E$194:$E$275,D57,'[3]PCs e Impresoras'!$F$194:$F$275,"PTJ*")+COUNTIFS('[2]PCs e Impresoras'!$E$76:$E$105,D57,'[2]PCs e Impresoras'!$F$76:$F$105,"PTJ*")+COUNTIFS('[1]PCs e Impresoras'!$E$85:$E$113,D57,'[1]PCs e Impresoras'!$F$85:$F$113,"PTJ*")</f>
        <v>#VALUE!</v>
      </c>
      <c r="R57" s="11" t="e">
        <f>COUNTIFS('[13]PCs e Impresoras'!$E$26:$E$29,D57,'[13]PCs e Impresoras'!$F$26:$F$29,"PBO*")+COUNTIFS('[12]PCs e Impresoras'!$E$49:$E$61,D57,'[12]PCs e Impresoras'!$F$49:$F$61,"PBO*")+COUNTIFS('[11]PCs e Impresoras'!$E$95:$E$125,D57,'[11]PCs e Impresoras'!$F$95:$F$125,"PBO*")+COUNTIFS('[10]PCs e Impresoras'!$E$83:$E$104,D57,'[10]PCs e Impresoras'!$F$83:$F$104,"PBO*")+COUNTIFS('[9]PCs e Impresoras'!$E$61:$E$64,D57,'[9]PCs e Impresoras'!$F$61:$F$64,"PBO*")+COUNTIFS('[8]PCs e Impresoras'!$E$194:$E$258,D57,'[8]PCs e Impresoras'!$F$194:$F$258,"PBO*")+COUNTIFS('[7]PCs e Impresoras'!$E$244:$E$313,D57,'[7]PCs e Impresoras'!$F$244:$F$313,"PBO*")+COUNTIFS('[6]PCs e Impresoras'!$E$91:$E$105,D57,'[6]PCs e Impresoras'!$F$91:$F$105,"PBO*")+COUNTIFS('[5]PCs e Impresoras'!$E$126:$E$190,D57,'[5]PCs e Impresoras'!$F$126:$F$190,"PBO*")+COUNTIFS('[4]PCs e Impresoras'!$E$144:$E$175,D57,'[4]PCs e Impresoras'!$F$144:$F$175,"PBO*")+COUNTIFS('[3]PCs e Impresoras'!$E$194:$E$275,D57,'[3]PCs e Impresoras'!$F$194:$F$275,"PBO*")+COUNTIFS('[2]PCs e Impresoras'!$E$76:$E$105,D57,'[2]PCs e Impresoras'!$F$76:$F$105,"PBO*")+COUNTIFS('[1]PCs e Impresoras'!$E$85:$E$113,D57,'[1]PCs e Impresoras'!$F$85:$F$113,"PBO*")</f>
        <v>#VALUE!</v>
      </c>
      <c r="S57" s="11" t="e">
        <f>COUNTIFS('[13]PCs e Impresoras'!$E$26:$E$29,D57,'[13]PCs e Impresoras'!$F$26:$F$29,"PSC*")+COUNTIFS('[12]PCs e Impresoras'!$E$49:$E$61,D57,'[12]PCs e Impresoras'!$F$49:$F$61,"PSC*")+COUNTIFS('[11]PCs e Impresoras'!$E$95:$E$125,D57,'[11]PCs e Impresoras'!$F$95:$F$125,"PSC*")+COUNTIFS('[10]PCs e Impresoras'!$E$83:$E$104,D57,'[10]PCs e Impresoras'!$F$83:$F$104,"PSC*")+COUNTIFS('[9]PCs e Impresoras'!$E$61:$E$64,D57,'[9]PCs e Impresoras'!$F$61:$F$64,"PSC*")+COUNTIFS('[8]PCs e Impresoras'!$E$194:$E$258,D57,'[8]PCs e Impresoras'!$F$194:$F$258,"PSC*")+COUNTIFS('[7]PCs e Impresoras'!$E$244:$E$313,D57,'[7]PCs e Impresoras'!$F$244:$F$313,"PSC*")+COUNTIFS('[6]PCs e Impresoras'!$E$91:$E$105,D57,'[6]PCs e Impresoras'!$F$91:$F$105,"PSC*")+COUNTIFS('[5]PCs e Impresoras'!$E$126:$E$190,D57,'[5]PCs e Impresoras'!$F$126:$F$190,"PSC*")+COUNTIFS('[4]PCs e Impresoras'!$E$144:$E$175,D57,'[4]PCs e Impresoras'!$F$144:$F$175,"PSC*")+COUNTIFS('[3]PCs e Impresoras'!$E$194:$E$275,D57,'[3]PCs e Impresoras'!$F$194:$F$275,"PSC*")+COUNTIFS('[2]PCs e Impresoras'!$E$76:$E$105,D57,'[2]PCs e Impresoras'!$F$76:$F$105,"PSC*")+COUNTIFS('[1]PCs e Impresoras'!$E$85:$E$113,D57,'[1]PCs e Impresoras'!$F$85:$F$113,"PSC*")</f>
        <v>#VALUE!</v>
      </c>
      <c r="T57" s="21" t="e">
        <f t="shared" si="4"/>
        <v>#VALUE!</v>
      </c>
      <c r="U57" s="32" t="e">
        <f t="shared" si="1"/>
        <v>#VALUE!</v>
      </c>
    </row>
    <row r="58" spans="1:21" ht="15.75" x14ac:dyDescent="0.25">
      <c r="B58" s="71" t="s">
        <v>53</v>
      </c>
      <c r="C58" s="71" t="s">
        <v>49</v>
      </c>
      <c r="D58" s="71" t="s">
        <v>99</v>
      </c>
      <c r="E58" s="11" t="e">
        <f>COUNTIFS('[13]PCs e Impresoras'!$E$26:$E$29,D58,'[13]PCs e Impresoras'!$F$26:$F$29,"PCG*")+COUNTIFS('[12]PCs e Impresoras'!$E$49:$E$61,D58,'[12]PCs e Impresoras'!$F$49:$F$61,"PCG*")+COUNTIFS('[11]PCs e Impresoras'!$E$95:$E$125,D58,'[11]PCs e Impresoras'!$F$95:$F$125,"PCG*")+COUNTIFS('[10]PCs e Impresoras'!$E$83:$E$104,D58,'[10]PCs e Impresoras'!$F$83:$F$104,"PCG*")+COUNTIFS('[9]PCs e Impresoras'!$E$61:$E$64,D58,'[9]PCs e Impresoras'!$F$61:$F$64,"PCG*")+COUNTIFS('[8]PCs e Impresoras'!$E$194:$E$258,D58,'[8]PCs e Impresoras'!$F$194:$F$258,"PCG*")+COUNTIFS('[7]PCs e Impresoras'!$E$244:$E$313,D58,'[7]PCs e Impresoras'!$F$244:$F$313,"PCG*")+COUNTIFS('[6]PCs e Impresoras'!$E$91:$E$105,D58,'[6]PCs e Impresoras'!$F$91:$F$105,"PCG*")+COUNTIFS('[5]PCs e Impresoras'!$E$126:$E$190,D58,'[5]PCs e Impresoras'!$F$126:$F$190,"PCG*")+COUNTIFS('[4]PCs e Impresoras'!$E$144:$E$175,D58,'[4]PCs e Impresoras'!$F$144:$F$175,"PCG*")+COUNTIFS('[3]PCs e Impresoras'!$E$194:$E$275,D58,'[3]PCs e Impresoras'!$F$194:$F$275,"PCG*")+COUNTIFS('[2]PCs e Impresoras'!$E$76:$E$105,D58,'[2]PCs e Impresoras'!$F$76:$F$105,"PCG*")+COUNTIFS('[1]PCs e Impresoras'!$E$85:$E$113,D58,'[1]PCs e Impresoras'!$F$85:$F$113,"PCG*")</f>
        <v>#VALUE!</v>
      </c>
      <c r="F58" s="11" t="e">
        <f>COUNTIFS('[13]PCs e Impresoras'!$E$26:$E$29,D58,'[13]PCs e Impresoras'!$F$26:$F$29,"PCS*")+COUNTIFS('[12]PCs e Impresoras'!$E$49:$E$61,D58,'[12]PCs e Impresoras'!$F$49:$F$61,"PCS*")+COUNTIFS('[11]PCs e Impresoras'!$E$95:$E$125,D58,'[11]PCs e Impresoras'!$F$95:$F$125,"PCS*")+COUNTIFS('[10]PCs e Impresoras'!$E$83:$E$104,D58,'[10]PCs e Impresoras'!$F$83:$F$104,"PCS*")+COUNTIFS('[9]PCs e Impresoras'!$E$61:$E$64,D58,'[9]PCs e Impresoras'!$F$61:$F$64,"PCS*")+COUNTIFS('[8]PCs e Impresoras'!$E$194:$E$258,D58,'[8]PCs e Impresoras'!$F$194:$F$258,"PCS*")+COUNTIFS('[7]PCs e Impresoras'!$E$244:$E$313,D58,'[7]PCs e Impresoras'!$F$244:$F$313,"PCS*")+COUNTIFS('[6]PCs e Impresoras'!$E$91:$E$105,D58,'[6]PCs e Impresoras'!$F$91:$F$105,"PCS*")+COUNTIFS('[5]PCs e Impresoras'!$E$126:$E$190,D58,'[5]PCs e Impresoras'!$F$126:$F$190,"PCS*")+COUNTIFS('[4]PCs e Impresoras'!$E$144:$E$175,D58,'[4]PCs e Impresoras'!$F$144:$F$175,"PCS*")+COUNTIFS('[3]PCs e Impresoras'!$E$194:$E$275,D58,'[3]PCs e Impresoras'!$F$194:$F$275,"PCS*")+COUNTIFS('[2]PCs e Impresoras'!$E$76:$E$105,D58,'[2]PCs e Impresoras'!$F$76:$F$105,"PCS*")+COUNTIFS('[1]PCs e Impresoras'!$E$85:$E$113,D58,'[1]PCs e Impresoras'!$F$85:$F$113,"PCS*")</f>
        <v>#VALUE!</v>
      </c>
      <c r="G58" s="11" t="e">
        <f>COUNTIFS('[13]PCs e Impresoras'!$E$26:$E$29,D58,'[13]PCs e Impresoras'!$F$26:$F$29,"PMT*")+COUNTIFS('[12]PCs e Impresoras'!$E$49:$E$61,D58,'[12]PCs e Impresoras'!$F$49:$F$61,"PMT*")+COUNTIFS('[11]PCs e Impresoras'!$E$95:$E$125,D58,'[11]PCs e Impresoras'!$F$95:$F$125,"PMT*")+COUNTIFS('[10]PCs e Impresoras'!$E$83:$E$104,D58,'[10]PCs e Impresoras'!$F$83:$F$104,"PMT*")+COUNTIFS('[9]PCs e Impresoras'!$E$61:$E$64,D58,'[9]PCs e Impresoras'!$F$61:$F$64,"PMT*")+COUNTIFS('[8]PCs e Impresoras'!$E$194:$E$258,D58,'[8]PCs e Impresoras'!$F$194:$F$258,"PMT*")+COUNTIFS('[7]PCs e Impresoras'!$E$244:$E$313,D58,'[7]PCs e Impresoras'!$F$244:$F$313,"PMT*")+COUNTIFS('[6]PCs e Impresoras'!$E$91:$E$105,D58,'[6]PCs e Impresoras'!$F$91:$F$105,"PMT*")+COUNTIFS('[5]PCs e Impresoras'!$E$126:$E$190,D58,'[5]PCs e Impresoras'!$F$126:$F$190,"PMT*")+COUNTIFS('[4]PCs e Impresoras'!$E$144:$E$175,D58,'[4]PCs e Impresoras'!$F$144:$F$175,"PMT*")+COUNTIFS('[3]PCs e Impresoras'!$E$194:$E$275,D58,'[3]PCs e Impresoras'!$F$194:$F$275,"PMT*")+COUNTIFS('[2]PCs e Impresoras'!$E$76:$E$105,D58,'[2]PCs e Impresoras'!$F$76:$F$105,"PMT*")+COUNTIFS('[1]PCs e Impresoras'!$E$85:$E$113,D58,'[1]PCs e Impresoras'!$F$85:$F$113,"PMT*")</f>
        <v>#VALUE!</v>
      </c>
      <c r="H58" s="11" t="e">
        <f>COUNTIFS('[13]PCs e Impresoras'!$E$26:$E$29,D58,'[13]PCs e Impresoras'!$F$26:$F$29,"PCB*")+COUNTIFS('[12]PCs e Impresoras'!$E$49:$E$61,D58,'[12]PCs e Impresoras'!$F$49:$F$61,"PCB*")+COUNTIFS('[11]PCs e Impresoras'!$E$95:$E$125,D58,'[11]PCs e Impresoras'!$F$95:$F$125,"PCB*")+COUNTIFS('[10]PCs e Impresoras'!$E$83:$E$104,D58,'[10]PCs e Impresoras'!$F$83:$F$104,"PCB*")+COUNTIFS('[9]PCs e Impresoras'!$E$61:$E$64,D58,'[9]PCs e Impresoras'!$F$61:$F$64,"PCB*")+COUNTIFS('[8]PCs e Impresoras'!$E$194:$E$258,D58,'[8]PCs e Impresoras'!$F$194:$F$258,"PCB*")+COUNTIFS('[7]PCs e Impresoras'!$E$244:$E$313,D58,'[7]PCs e Impresoras'!$F$244:$F$313,"PCB*")+COUNTIFS('[6]PCs e Impresoras'!$E$91:$E$105,D58,'[6]PCs e Impresoras'!$F$91:$F$105,"PCB*")+COUNTIFS('[5]PCs e Impresoras'!$E$126:$E$190,D58,'[5]PCs e Impresoras'!$F$126:$F$190,"PCB*")+COUNTIFS('[4]PCs e Impresoras'!$E$144:$E$175,D58,'[4]PCs e Impresoras'!$F$144:$F$175,"PCB*")+COUNTIFS('[3]PCs e Impresoras'!$E$194:$E$275,D58,'[3]PCs e Impresoras'!$F$194:$F$275,"PCB*")+COUNTIFS('[2]PCs e Impresoras'!$E$76:$E$105,D58,'[2]PCs e Impresoras'!$F$76:$F$105,"PCB*")+COUNTIFS('[1]PCs e Impresoras'!$E$85:$E$113,D58,'[1]PCs e Impresoras'!$F$85:$F$113,"PCB*")</f>
        <v>#VALUE!</v>
      </c>
      <c r="I58" s="11" t="e">
        <f>COUNTIFS('[13]PCs e Impresoras'!$E$26:$E$29,D58,'[13]PCs e Impresoras'!$F$26:$F$29,"PBA*")+COUNTIFS('[12]PCs e Impresoras'!$E$49:$E$61,D58,'[12]PCs e Impresoras'!$F$49:$F$61,"PBA*")+COUNTIFS('[11]PCs e Impresoras'!$E$95:$E$125,D58,'[11]PCs e Impresoras'!$F$95:$F$125,"PBA*")+COUNTIFS('[10]PCs e Impresoras'!$E$83:$E$104,D58,'[10]PCs e Impresoras'!$F$83:$F$104,"PBA*")+COUNTIFS('[9]PCs e Impresoras'!$E$61:$E$64,D58,'[9]PCs e Impresoras'!$F$61:$F$64,"PBA*")+COUNTIFS('[8]PCs e Impresoras'!$E$194:$E$258,D58,'[8]PCs e Impresoras'!$F$194:$F$258,"PBA*")+COUNTIFS('[7]PCs e Impresoras'!$E$244:$E$313,D58,'[7]PCs e Impresoras'!$F$244:$F$313,"PBA*")+COUNTIFS('[6]PCs e Impresoras'!$E$91:$E$105,D58,'[6]PCs e Impresoras'!$F$91:$F$105,"PBA*")+COUNTIFS('[5]PCs e Impresoras'!$E$126:$E$190,D58,'[5]PCs e Impresoras'!$F$126:$F$190,"PBA*")+COUNTIFS('[4]PCs e Impresoras'!$E$144:$E$175,D58,'[4]PCs e Impresoras'!$F$144:$F$175,"PBA*")+COUNTIFS('[3]PCs e Impresoras'!$E$194:$E$275,D58,'[3]PCs e Impresoras'!$F$194:$F$275,"PBA*")+COUNTIFS('[2]PCs e Impresoras'!$E$76:$E$105,D58,'[2]PCs e Impresoras'!$F$76:$F$105,"PBA*")+COUNTIFS('[1]PCs e Impresoras'!$E$85:$E$113,D58,'[1]PCs e Impresoras'!$F$85:$F$113,"PBA*")</f>
        <v>#VALUE!</v>
      </c>
      <c r="J58" s="11" t="e">
        <f>COUNTIFS('[13]PCs e Impresoras'!$E$26:$E$29,D58,'[13]PCs e Impresoras'!$F$26:$F$29,"PVL*")+COUNTIFS('[12]PCs e Impresoras'!$E$49:$E$61,D58,'[12]PCs e Impresoras'!$F$49:$F$61,"PVL*")+COUNTIFS('[11]PCs e Impresoras'!$E$95:$E$125,D58,'[11]PCs e Impresoras'!$F$95:$F$125,"PVL*")+COUNTIFS('[10]PCs e Impresoras'!$E$83:$E$104,D58,'[10]PCs e Impresoras'!$F$83:$F$104,"PVL*")+COUNTIFS('[9]PCs e Impresoras'!$E$61:$E$64,D58,'[9]PCs e Impresoras'!$F$61:$F$64,"PVL*")+COUNTIFS('[8]PCs e Impresoras'!$E$194:$E$258,D58,'[8]PCs e Impresoras'!$F$194:$F$258,"PVL*")+COUNTIFS('[7]PCs e Impresoras'!$E$244:$E$313,D58,'[7]PCs e Impresoras'!$F$244:$F$313,"PVL*")+COUNTIFS('[6]PCs e Impresoras'!$E$91:$E$105,D58,'[6]PCs e Impresoras'!$F$91:$F$105,"PVL*")+COUNTIFS('[5]PCs e Impresoras'!$E$126:$E$190,D58,'[5]PCs e Impresoras'!$F$126:$F$190,"PVL*")+COUNTIFS('[4]PCs e Impresoras'!$E$144:$E$175,D58,'[4]PCs e Impresoras'!$F$144:$F$175,"PVL*")+COUNTIFS('[3]PCs e Impresoras'!$E$194:$E$275,D58,'[3]PCs e Impresoras'!$F$194:$F$275,"PVL*")+COUNTIFS('[2]PCs e Impresoras'!$E$76:$E$105,D58,'[2]PCs e Impresoras'!$F$76:$F$105,"PVL*")+COUNTIFS('[1]PCs e Impresoras'!$E$85:$E$113,D58,'[1]PCs e Impresoras'!$F$85:$F$113,"PVL*")</f>
        <v>#VALUE!</v>
      </c>
      <c r="K58" s="11" t="e">
        <f>COUNTIFS('[13]PCs e Impresoras'!$E$26:$E$29,D58,'[13]PCs e Impresoras'!$F$26:$F$29,"PBQ*")+COUNTIFS('[12]PCs e Impresoras'!$E$49:$E$61,D58,'[12]PCs e Impresoras'!$F$49:$F$61,"PBQ*")+COUNTIFS('[11]PCs e Impresoras'!$E$95:$E$125,D58,'[11]PCs e Impresoras'!$F$95:$F$125,"PBQ*")+COUNTIFS('[10]PCs e Impresoras'!$E$83:$E$104,D58,'[10]PCs e Impresoras'!$F$83:$F$104,"PBQ*")+COUNTIFS('[9]PCs e Impresoras'!$E$61:$E$64,D58,'[9]PCs e Impresoras'!$F$61:$F$64,"PBQ*")+COUNTIFS('[8]PCs e Impresoras'!$E$194:$E$258,D58,'[8]PCs e Impresoras'!$F$194:$F$258,"PBQ*")+COUNTIFS('[7]PCs e Impresoras'!$E$244:$E$313,D58,'[7]PCs e Impresoras'!$F$244:$F$313,"PBQ*")+COUNTIFS('[6]PCs e Impresoras'!$E$91:$E$105,D58,'[6]PCs e Impresoras'!$F$91:$F$105,"PBQ*")+COUNTIFS('[5]PCs e Impresoras'!$E$126:$E$190,D58,'[5]PCs e Impresoras'!$F$126:$F$190,"PBQ*")+COUNTIFS('[4]PCs e Impresoras'!$E$144:$E$175,D58,'[4]PCs e Impresoras'!$F$144:$F$175,"PBQ*")+COUNTIFS('[3]PCs e Impresoras'!$E$194:$E$275,D58,'[3]PCs e Impresoras'!$F$194:$F$275,"PBQ*")+COUNTIFS('[2]PCs e Impresoras'!$E$76:$E$105,D58,'[2]PCs e Impresoras'!$F$76:$F$105,"PBQ*")+COUNTIFS('[1]PCs e Impresoras'!$E$85:$E$113,D58,'[1]PCs e Impresoras'!$F$85:$F$113,"PBQ*")</f>
        <v>#VALUE!</v>
      </c>
      <c r="L58" s="11" t="e">
        <f>COUNTIFS('[13]PCs e Impresoras'!$E$26:$E$29,D58,'[13]PCs e Impresoras'!$F$26:$F$29,"PMB*")+COUNTIFS('[12]PCs e Impresoras'!$E$49:$E$61,D58,'[12]PCs e Impresoras'!$F$49:$F$61,"PMB*")+COUNTIFS('[11]PCs e Impresoras'!$E$95:$E$125,D58,'[11]PCs e Impresoras'!$F$95:$F$125,"PMB*")+COUNTIFS('[10]PCs e Impresoras'!$E$83:$E$104,D58,'[10]PCs e Impresoras'!$F$83:$F$104,"PMB*")+COUNTIFS('[9]PCs e Impresoras'!$E$61:$E$64,D58,'[9]PCs e Impresoras'!$F$61:$F$64,"PMB*")+COUNTIFS('[8]PCs e Impresoras'!$E$194:$E$258,D58,'[8]PCs e Impresoras'!$F$194:$F$258,"PMB*")+COUNTIFS('[7]PCs e Impresoras'!$E$244:$E$313,D58,'[7]PCs e Impresoras'!$F$244:$F$313,"PMB*")+COUNTIFS('[6]PCs e Impresoras'!$E$91:$E$105,D58,'[6]PCs e Impresoras'!$F$91:$F$105,"PMB*")+COUNTIFS('[5]PCs e Impresoras'!$E$126:$E$190,D58,'[5]PCs e Impresoras'!$F$126:$F$190,"PMB*")+COUNTIFS('[4]PCs e Impresoras'!$E$144:$E$175,D58,'[4]PCs e Impresoras'!$F$144:$F$175,"PMB*")+COUNTIFS('[3]PCs e Impresoras'!$E$194:$E$275,D58,'[3]PCs e Impresoras'!$F$194:$F$275,"PMB*")+COUNTIFS('[2]PCs e Impresoras'!$E$76:$E$105,D58,'[2]PCs e Impresoras'!$F$76:$F$105,"PMB*")+COUNTIFS('[1]PCs e Impresoras'!$E$85:$E$113,D58,'[1]PCs e Impresoras'!$F$85:$F$113,"PMB*")</f>
        <v>#VALUE!</v>
      </c>
      <c r="M58" s="11" t="e">
        <f>COUNTIFS('[13]PCs e Impresoras'!$E$26:$E$29,D58,'[13]PCs e Impresoras'!$F$26:$F$29,"PBJ*")+COUNTIFS('[12]PCs e Impresoras'!$E$49:$E$61,D58,'[12]PCs e Impresoras'!$F$49:$F$61,"PBJ*")+COUNTIFS('[11]PCs e Impresoras'!$E$95:$E$125,D58,'[11]PCs e Impresoras'!$F$95:$F$125,"PBJ*")+COUNTIFS('[10]PCs e Impresoras'!$E$83:$E$104,D58,'[10]PCs e Impresoras'!$F$83:$F$104,"PBJ*")+COUNTIFS('[9]PCs e Impresoras'!$E$61:$E$64,D58,'[9]PCs e Impresoras'!$F$61:$F$64,"PBJ*")+COUNTIFS('[8]PCs e Impresoras'!$E$194:$E$258,D58,'[8]PCs e Impresoras'!$F$194:$F$258,"PBJ*")+COUNTIFS('[7]PCs e Impresoras'!$E$244:$E$313,D58,'[7]PCs e Impresoras'!$F$244:$F$313,"PBJ*")+COUNTIFS('[6]PCs e Impresoras'!$E$91:$E$105,D58,'[6]PCs e Impresoras'!$F$91:$F$105,"PBJ*")+COUNTIFS('[5]PCs e Impresoras'!$E$126:$E$190,D58,'[5]PCs e Impresoras'!$F$126:$F$190,"PBJ*")+COUNTIFS('[4]PCs e Impresoras'!$E$144:$E$175,D58,'[4]PCs e Impresoras'!$F$144:$F$175,"PBJ*")+COUNTIFS('[3]PCs e Impresoras'!$E$194:$E$275,D58,'[3]PCs e Impresoras'!$F$194:$F$275,"PBJ*")+COUNTIFS('[2]PCs e Impresoras'!$E$76:$E$105,D58,'[2]PCs e Impresoras'!$F$76:$F$105,"PBJ*")+COUNTIFS('[1]PCs e Impresoras'!$E$85:$E$113,D58,'[1]PCs e Impresoras'!$F$85:$F$113,"PBJ*")</f>
        <v>#VALUE!</v>
      </c>
      <c r="N58" s="11" t="e">
        <f>COUNTIFS('[13]PCs e Impresoras'!$E$26:$E$29,D58,'[13]PCs e Impresoras'!$F$26:$F$29,"PCL*")+COUNTIFS('[12]PCs e Impresoras'!$E$49:$E$61,D58,'[12]PCs e Impresoras'!$F$49:$F$61,"PCL*")+COUNTIFS('[11]PCs e Impresoras'!$E$95:$E$125,D58,'[11]PCs e Impresoras'!$F$95:$F$125,"PCL*")+COUNTIFS('[10]PCs e Impresoras'!$E$83:$E$104,D58,'[10]PCs e Impresoras'!$F$83:$F$104,"PCL*")+COUNTIFS('[9]PCs e Impresoras'!$E$61:$E$64,D58,'[9]PCs e Impresoras'!$F$61:$F$64,"PCL*")+COUNTIFS('[8]PCs e Impresoras'!$E$194:$E$258,D58,'[8]PCs e Impresoras'!$F$194:$F$258,"PCL*")+COUNTIFS('[7]PCs e Impresoras'!$E$244:$E$313,D58,'[7]PCs e Impresoras'!$F$244:$F$313,"PCL*")+COUNTIFS('[6]PCs e Impresoras'!$E$91:$E$105,D58,'[6]PCs e Impresoras'!$F$91:$F$105,"PCL*")+COUNTIFS('[5]PCs e Impresoras'!$E$126:$E$190,D58,'[5]PCs e Impresoras'!$F$126:$F$190,"PCL*")+COUNTIFS('[4]PCs e Impresoras'!$E$144:$E$175,D58,'[4]PCs e Impresoras'!$F$144:$F$175,"PCL*")+COUNTIFS('[3]PCs e Impresoras'!$E$194:$E$275,D58,'[3]PCs e Impresoras'!$F$194:$F$275,"PCL*")+COUNTIFS('[2]PCs e Impresoras'!$E$76:$E$105,D58,'[2]PCs e Impresoras'!$F$76:$F$105,"PCL*")+COUNTIFS('[1]PCs e Impresoras'!$E$85:$E$113,D58,'[1]PCs e Impresoras'!$F$85:$F$113,"PCL*")</f>
        <v>#VALUE!</v>
      </c>
      <c r="O58" s="11" t="e">
        <f>COUNTIFS('[13]PCs e Impresoras'!$E$26:$E$29,D58,'[13]PCs e Impresoras'!$F$26:$F$29,"PQB*")+COUNTIFS('[12]PCs e Impresoras'!$E$49:$E$61,D58,'[12]PCs e Impresoras'!$F$49:$F$61,"PQB*")+COUNTIFS('[11]PCs e Impresoras'!$E$95:$E$125,D58,'[11]PCs e Impresoras'!$F$95:$F$125,"PQB*")+COUNTIFS('[10]PCs e Impresoras'!$E$83:$E$104,D58,'[10]PCs e Impresoras'!$F$83:$F$104,"PQB*")+COUNTIFS('[9]PCs e Impresoras'!$E$61:$E$64,D58,'[9]PCs e Impresoras'!$F$61:$F$64,"PQB*")+COUNTIFS('[8]PCs e Impresoras'!$E$194:$E$258,D58,'[8]PCs e Impresoras'!$F$194:$F$258,"PQB*")+COUNTIFS('[7]PCs e Impresoras'!$E$244:$E$313,D58,'[7]PCs e Impresoras'!$F$244:$F$313,"PQB*")+COUNTIFS('[6]PCs e Impresoras'!$E$91:$E$105,D58,'[6]PCs e Impresoras'!$F$91:$F$105,"PQB*")+COUNTIFS('[5]PCs e Impresoras'!$E$126:$E$190,D58,'[5]PCs e Impresoras'!$F$126:$F$190,"PQB*")+COUNTIFS('[4]PCs e Impresoras'!$E$144:$E$175,D58,'[4]PCs e Impresoras'!$F$144:$F$175,"PQB*")+COUNTIFS('[3]PCs e Impresoras'!$E$194:$E$275,D58,'[3]PCs e Impresoras'!$F$194:$F$275,"PQB*")+COUNTIFS('[2]PCs e Impresoras'!$E$76:$E$105,D58,'[2]PCs e Impresoras'!$F$76:$F$105,"PQB*")+COUNTIFS('[1]PCs e Impresoras'!$E$85:$E$113,D58,'[1]PCs e Impresoras'!$F$85:$F$113,"PQB*")</f>
        <v>#VALUE!</v>
      </c>
      <c r="P58" s="11" t="e">
        <f>COUNTIFS('[13]PCs e Impresoras'!$E$26:$E$29,D58,'[13]PCs e Impresoras'!$F$26:$F$29,"PPO*")+COUNTIFS('[12]PCs e Impresoras'!$E$49:$E$61,D58,'[12]PCs e Impresoras'!$F$49:$F$61,"PPO*")+COUNTIFS('[11]PCs e Impresoras'!$E$95:$E$125,D58,'[11]PCs e Impresoras'!$F$95:$F$125,"PPO*")+COUNTIFS('[10]PCs e Impresoras'!$E$83:$E$104,D58,'[10]PCs e Impresoras'!$F$83:$F$104,"PPO*")+COUNTIFS('[9]PCs e Impresoras'!$E$61:$E$64,D58,'[9]PCs e Impresoras'!$F$61:$F$64,"PPO*")+COUNTIFS('[8]PCs e Impresoras'!$E$194:$E$258,D58,'[8]PCs e Impresoras'!$F$194:$F$258,"PPO*")+COUNTIFS('[7]PCs e Impresoras'!$E$244:$E$313,D58,'[7]PCs e Impresoras'!$F$244:$F$313,"PPO*")+COUNTIFS('[6]PCs e Impresoras'!$E$91:$E$105,D58,'[6]PCs e Impresoras'!$F$91:$F$105,"PPO*")+COUNTIFS('[5]PCs e Impresoras'!$E$126:$E$190,D58,'[5]PCs e Impresoras'!$F$126:$F$190,"PPO*")+COUNTIFS('[4]PCs e Impresoras'!$E$144:$E$175,D58,'[4]PCs e Impresoras'!$F$144:$F$175,"PPO*")+COUNTIFS('[3]PCs e Impresoras'!$E$194:$E$275,D58,'[3]PCs e Impresoras'!$F$194:$F$275,"PPO*")+COUNTIFS('[2]PCs e Impresoras'!$E$76:$E$105,D58,'[2]PCs e Impresoras'!$F$76:$F$105,"PPO*")+COUNTIFS('[1]PCs e Impresoras'!$E$85:$E$113,D58,'[1]PCs e Impresoras'!$F$85:$F$113,"PPO*")</f>
        <v>#VALUE!</v>
      </c>
      <c r="Q58" s="11" t="e">
        <f>COUNTIFS('[13]PCs e Impresoras'!$E$26:$E$29,D58,'[13]PCs e Impresoras'!$F$26:$F$29,"PTJ*")+COUNTIFS('[12]PCs e Impresoras'!$E$49:$E$61,D58,'[12]PCs e Impresoras'!$F$49:$F$61,"PTJ*")+COUNTIFS('[11]PCs e Impresoras'!$E$95:$E$125,D58,'[11]PCs e Impresoras'!$F$95:$F$125,"PTJ*")+COUNTIFS('[10]PCs e Impresoras'!$E$83:$E$104,D58,'[10]PCs e Impresoras'!$F$83:$F$104,"PTJ*")+COUNTIFS('[9]PCs e Impresoras'!$E$61:$E$64,D58,'[9]PCs e Impresoras'!$F$61:$F$64,"PTJ*")+COUNTIFS('[8]PCs e Impresoras'!$E$194:$E$258,D58,'[8]PCs e Impresoras'!$F$194:$F$258,"PTJ*")+COUNTIFS('[7]PCs e Impresoras'!$E$244:$E$313,D58,'[7]PCs e Impresoras'!$F$244:$F$313,"PTJ*")+COUNTIFS('[6]PCs e Impresoras'!$E$91:$E$105,D58,'[6]PCs e Impresoras'!$F$91:$F$105,"PTJ*")+COUNTIFS('[5]PCs e Impresoras'!$E$126:$E$190,D58,'[5]PCs e Impresoras'!$F$126:$F$190,"PTJ*")+COUNTIFS('[4]PCs e Impresoras'!$E$144:$E$175,D58,'[4]PCs e Impresoras'!$F$144:$F$175,"PTJ*")+COUNTIFS('[3]PCs e Impresoras'!$E$194:$E$275,D58,'[3]PCs e Impresoras'!$F$194:$F$275,"PTJ*")+COUNTIFS('[2]PCs e Impresoras'!$E$76:$E$105,D58,'[2]PCs e Impresoras'!$F$76:$F$105,"PTJ*")+COUNTIFS('[1]PCs e Impresoras'!$E$85:$E$113,D58,'[1]PCs e Impresoras'!$F$85:$F$113,"PTJ*")</f>
        <v>#VALUE!</v>
      </c>
      <c r="R58" s="11" t="e">
        <f>COUNTIFS('[13]PCs e Impresoras'!$E$26:$E$29,D58,'[13]PCs e Impresoras'!$F$26:$F$29,"PBO*")+COUNTIFS('[12]PCs e Impresoras'!$E$49:$E$61,D58,'[12]PCs e Impresoras'!$F$49:$F$61,"PBO*")+COUNTIFS('[11]PCs e Impresoras'!$E$95:$E$125,D58,'[11]PCs e Impresoras'!$F$95:$F$125,"PBO*")+COUNTIFS('[10]PCs e Impresoras'!$E$83:$E$104,D58,'[10]PCs e Impresoras'!$F$83:$F$104,"PBO*")+COUNTIFS('[9]PCs e Impresoras'!$E$61:$E$64,D58,'[9]PCs e Impresoras'!$F$61:$F$64,"PBO*")+COUNTIFS('[8]PCs e Impresoras'!$E$194:$E$258,D58,'[8]PCs e Impresoras'!$F$194:$F$258,"PBO*")+COUNTIFS('[7]PCs e Impresoras'!$E$244:$E$313,D58,'[7]PCs e Impresoras'!$F$244:$F$313,"PBO*")+COUNTIFS('[6]PCs e Impresoras'!$E$91:$E$105,D58,'[6]PCs e Impresoras'!$F$91:$F$105,"PBO*")+COUNTIFS('[5]PCs e Impresoras'!$E$126:$E$190,D58,'[5]PCs e Impresoras'!$F$126:$F$190,"PBO*")+COUNTIFS('[4]PCs e Impresoras'!$E$144:$E$175,D58,'[4]PCs e Impresoras'!$F$144:$F$175,"PBO*")+COUNTIFS('[3]PCs e Impresoras'!$E$194:$E$275,D58,'[3]PCs e Impresoras'!$F$194:$F$275,"PBO*")+COUNTIFS('[2]PCs e Impresoras'!$E$76:$E$105,D58,'[2]PCs e Impresoras'!$F$76:$F$105,"PBO*")+COUNTIFS('[1]PCs e Impresoras'!$E$85:$E$113,D58,'[1]PCs e Impresoras'!$F$85:$F$113,"PBO*")</f>
        <v>#VALUE!</v>
      </c>
      <c r="S58" s="11" t="e">
        <f>COUNTIFS('[13]PCs e Impresoras'!$E$26:$E$29,D58,'[13]PCs e Impresoras'!$F$26:$F$29,"PSC*")+COUNTIFS('[12]PCs e Impresoras'!$E$49:$E$61,D58,'[12]PCs e Impresoras'!$F$49:$F$61,"PSC*")+COUNTIFS('[11]PCs e Impresoras'!$E$95:$E$125,D58,'[11]PCs e Impresoras'!$F$95:$F$125,"PSC*")+COUNTIFS('[10]PCs e Impresoras'!$E$83:$E$104,D58,'[10]PCs e Impresoras'!$F$83:$F$104,"PSC*")+COUNTIFS('[9]PCs e Impresoras'!$E$61:$E$64,D58,'[9]PCs e Impresoras'!$F$61:$F$64,"PSC*")+COUNTIFS('[8]PCs e Impresoras'!$E$194:$E$258,D58,'[8]PCs e Impresoras'!$F$194:$F$258,"PSC*")+COUNTIFS('[7]PCs e Impresoras'!$E$244:$E$313,D58,'[7]PCs e Impresoras'!$F$244:$F$313,"PSC*")+COUNTIFS('[6]PCs e Impresoras'!$E$91:$E$105,D58,'[6]PCs e Impresoras'!$F$91:$F$105,"PSC*")+COUNTIFS('[5]PCs e Impresoras'!$E$126:$E$190,D58,'[5]PCs e Impresoras'!$F$126:$F$190,"PSC*")+COUNTIFS('[4]PCs e Impresoras'!$E$144:$E$175,D58,'[4]PCs e Impresoras'!$F$144:$F$175,"PSC*")+COUNTIFS('[3]PCs e Impresoras'!$E$194:$E$275,D58,'[3]PCs e Impresoras'!$F$194:$F$275,"PSC*")+COUNTIFS('[2]PCs e Impresoras'!$E$76:$E$105,D58,'[2]PCs e Impresoras'!$F$76:$F$105,"PSC*")+COUNTIFS('[1]PCs e Impresoras'!$E$85:$E$113,D58,'[1]PCs e Impresoras'!$F$85:$F$113,"PSC*")</f>
        <v>#VALUE!</v>
      </c>
      <c r="T58" s="21" t="e">
        <f t="shared" si="4"/>
        <v>#VALUE!</v>
      </c>
      <c r="U58" s="32" t="e">
        <f t="shared" si="1"/>
        <v>#VALUE!</v>
      </c>
    </row>
    <row r="59" spans="1:21" ht="15.75" x14ac:dyDescent="0.25">
      <c r="B59" s="71" t="s">
        <v>53</v>
      </c>
      <c r="C59" s="71" t="s">
        <v>49</v>
      </c>
      <c r="D59" s="71" t="s">
        <v>64</v>
      </c>
      <c r="E59" s="11" t="e">
        <f>COUNTIFS('[13]PCs e Impresoras'!$E$26:$E$29,D59,'[13]PCs e Impresoras'!$F$26:$F$29,"PCG*")+COUNTIFS('[12]PCs e Impresoras'!$E$49:$E$61,D59,'[12]PCs e Impresoras'!$F$49:$F$61,"PCG*")+COUNTIFS('[11]PCs e Impresoras'!$E$95:$E$125,D59,'[11]PCs e Impresoras'!$F$95:$F$125,"PCG*")+COUNTIFS('[10]PCs e Impresoras'!$E$83:$E$104,D59,'[10]PCs e Impresoras'!$F$83:$F$104,"PCG*")+COUNTIFS('[9]PCs e Impresoras'!$E$61:$E$64,D59,'[9]PCs e Impresoras'!$F$61:$F$64,"PCG*")+COUNTIFS('[8]PCs e Impresoras'!$E$194:$E$258,D59,'[8]PCs e Impresoras'!$F$194:$F$258,"PCG*")+COUNTIFS('[7]PCs e Impresoras'!$E$244:$E$313,D59,'[7]PCs e Impresoras'!$F$244:$F$313,"PCG*")+COUNTIFS('[6]PCs e Impresoras'!$E$91:$E$105,D59,'[6]PCs e Impresoras'!$F$91:$F$105,"PCG*")+COUNTIFS('[5]PCs e Impresoras'!$E$126:$E$190,D59,'[5]PCs e Impresoras'!$F$126:$F$190,"PCG*")+COUNTIFS('[4]PCs e Impresoras'!$E$144:$E$175,D59,'[4]PCs e Impresoras'!$F$144:$F$175,"PCG*")+COUNTIFS('[3]PCs e Impresoras'!$E$194:$E$275,D59,'[3]PCs e Impresoras'!$F$194:$F$275,"PCG*")+COUNTIFS('[2]PCs e Impresoras'!$E$76:$E$105,D59,'[2]PCs e Impresoras'!$F$76:$F$105,"PCG*")+COUNTIFS('[1]PCs e Impresoras'!$E$85:$E$113,D59,'[1]PCs e Impresoras'!$F$85:$F$113,"PCG*")</f>
        <v>#VALUE!</v>
      </c>
      <c r="F59" s="11" t="e">
        <f>COUNTIFS('[13]PCs e Impresoras'!$E$26:$E$29,D59,'[13]PCs e Impresoras'!$F$26:$F$29,"PCS*")+COUNTIFS('[12]PCs e Impresoras'!$E$49:$E$61,D59,'[12]PCs e Impresoras'!$F$49:$F$61,"PCS*")+COUNTIFS('[11]PCs e Impresoras'!$E$95:$E$125,D59,'[11]PCs e Impresoras'!$F$95:$F$125,"PCS*")+COUNTIFS('[10]PCs e Impresoras'!$E$83:$E$104,D59,'[10]PCs e Impresoras'!$F$83:$F$104,"PCS*")+COUNTIFS('[9]PCs e Impresoras'!$E$61:$E$64,D59,'[9]PCs e Impresoras'!$F$61:$F$64,"PCS*")+COUNTIFS('[8]PCs e Impresoras'!$E$194:$E$258,D59,'[8]PCs e Impresoras'!$F$194:$F$258,"PCS*")+COUNTIFS('[7]PCs e Impresoras'!$E$244:$E$313,D59,'[7]PCs e Impresoras'!$F$244:$F$313,"PCS*")+COUNTIFS('[6]PCs e Impresoras'!$E$91:$E$105,D59,'[6]PCs e Impresoras'!$F$91:$F$105,"PCS*")+COUNTIFS('[5]PCs e Impresoras'!$E$126:$E$190,D59,'[5]PCs e Impresoras'!$F$126:$F$190,"PCS*")+COUNTIFS('[4]PCs e Impresoras'!$E$144:$E$175,D59,'[4]PCs e Impresoras'!$F$144:$F$175,"PCS*")+COUNTIFS('[3]PCs e Impresoras'!$E$194:$E$275,D59,'[3]PCs e Impresoras'!$F$194:$F$275,"PCS*")+COUNTIFS('[2]PCs e Impresoras'!$E$76:$E$105,D59,'[2]PCs e Impresoras'!$F$76:$F$105,"PCS*")+COUNTIFS('[1]PCs e Impresoras'!$E$85:$E$113,D59,'[1]PCs e Impresoras'!$F$85:$F$113,"PCS*")</f>
        <v>#VALUE!</v>
      </c>
      <c r="G59" s="11" t="e">
        <f>COUNTIFS('[13]PCs e Impresoras'!$E$26:$E$29,D59,'[13]PCs e Impresoras'!$F$26:$F$29,"PMT*")+COUNTIFS('[12]PCs e Impresoras'!$E$49:$E$61,D59,'[12]PCs e Impresoras'!$F$49:$F$61,"PMT*")+COUNTIFS('[11]PCs e Impresoras'!$E$95:$E$125,D59,'[11]PCs e Impresoras'!$F$95:$F$125,"PMT*")+COUNTIFS('[10]PCs e Impresoras'!$E$83:$E$104,D59,'[10]PCs e Impresoras'!$F$83:$F$104,"PMT*")+COUNTIFS('[9]PCs e Impresoras'!$E$61:$E$64,D59,'[9]PCs e Impresoras'!$F$61:$F$64,"PMT*")+COUNTIFS('[8]PCs e Impresoras'!$E$194:$E$258,D59,'[8]PCs e Impresoras'!$F$194:$F$258,"PMT*")+COUNTIFS('[7]PCs e Impresoras'!$E$244:$E$313,D59,'[7]PCs e Impresoras'!$F$244:$F$313,"PMT*")+COUNTIFS('[6]PCs e Impresoras'!$E$91:$E$105,D59,'[6]PCs e Impresoras'!$F$91:$F$105,"PMT*")+COUNTIFS('[5]PCs e Impresoras'!$E$126:$E$190,D59,'[5]PCs e Impresoras'!$F$126:$F$190,"PMT*")+COUNTIFS('[4]PCs e Impresoras'!$E$144:$E$175,D59,'[4]PCs e Impresoras'!$F$144:$F$175,"PMT*")+COUNTIFS('[3]PCs e Impresoras'!$E$194:$E$275,D59,'[3]PCs e Impresoras'!$F$194:$F$275,"PMT*")+COUNTIFS('[2]PCs e Impresoras'!$E$76:$E$105,D59,'[2]PCs e Impresoras'!$F$76:$F$105,"PMT*")+COUNTIFS('[1]PCs e Impresoras'!$E$85:$E$113,D59,'[1]PCs e Impresoras'!$F$85:$F$113,"PMT*")</f>
        <v>#VALUE!</v>
      </c>
      <c r="H59" s="11" t="e">
        <f>COUNTIFS('[13]PCs e Impresoras'!$E$26:$E$29,D59,'[13]PCs e Impresoras'!$F$26:$F$29,"PCB*")+COUNTIFS('[12]PCs e Impresoras'!$E$49:$E$61,D59,'[12]PCs e Impresoras'!$F$49:$F$61,"PCB*")+COUNTIFS('[11]PCs e Impresoras'!$E$95:$E$125,D59,'[11]PCs e Impresoras'!$F$95:$F$125,"PCB*")+COUNTIFS('[10]PCs e Impresoras'!$E$83:$E$104,D59,'[10]PCs e Impresoras'!$F$83:$F$104,"PCB*")+COUNTIFS('[9]PCs e Impresoras'!$E$61:$E$64,D59,'[9]PCs e Impresoras'!$F$61:$F$64,"PCB*")+COUNTIFS('[8]PCs e Impresoras'!$E$194:$E$258,D59,'[8]PCs e Impresoras'!$F$194:$F$258,"PCB*")+COUNTIFS('[7]PCs e Impresoras'!$E$244:$E$313,D59,'[7]PCs e Impresoras'!$F$244:$F$313,"PCB*")+COUNTIFS('[6]PCs e Impresoras'!$E$91:$E$105,D59,'[6]PCs e Impresoras'!$F$91:$F$105,"PCB*")+COUNTIFS('[5]PCs e Impresoras'!$E$126:$E$190,D59,'[5]PCs e Impresoras'!$F$126:$F$190,"PCB*")+COUNTIFS('[4]PCs e Impresoras'!$E$144:$E$175,D59,'[4]PCs e Impresoras'!$F$144:$F$175,"PCB*")+COUNTIFS('[3]PCs e Impresoras'!$E$194:$E$275,D59,'[3]PCs e Impresoras'!$F$194:$F$275,"PCB*")+COUNTIFS('[2]PCs e Impresoras'!$E$76:$E$105,D59,'[2]PCs e Impresoras'!$F$76:$F$105,"PCB*")+COUNTIFS('[1]PCs e Impresoras'!$E$85:$E$113,D59,'[1]PCs e Impresoras'!$F$85:$F$113,"PCB*")</f>
        <v>#VALUE!</v>
      </c>
      <c r="I59" s="11" t="e">
        <f>COUNTIFS('[13]PCs e Impresoras'!$E$26:$E$29,D59,'[13]PCs e Impresoras'!$F$26:$F$29,"PBA*")+COUNTIFS('[12]PCs e Impresoras'!$E$49:$E$61,D59,'[12]PCs e Impresoras'!$F$49:$F$61,"PBA*")+COUNTIFS('[11]PCs e Impresoras'!$E$95:$E$125,D59,'[11]PCs e Impresoras'!$F$95:$F$125,"PBA*")+COUNTIFS('[10]PCs e Impresoras'!$E$83:$E$104,D59,'[10]PCs e Impresoras'!$F$83:$F$104,"PBA*")+COUNTIFS('[9]PCs e Impresoras'!$E$61:$E$64,D59,'[9]PCs e Impresoras'!$F$61:$F$64,"PBA*")+COUNTIFS('[8]PCs e Impresoras'!$E$194:$E$258,D59,'[8]PCs e Impresoras'!$F$194:$F$258,"PBA*")+COUNTIFS('[7]PCs e Impresoras'!$E$244:$E$313,D59,'[7]PCs e Impresoras'!$F$244:$F$313,"PBA*")+COUNTIFS('[6]PCs e Impresoras'!$E$91:$E$105,D59,'[6]PCs e Impresoras'!$F$91:$F$105,"PBA*")+COUNTIFS('[5]PCs e Impresoras'!$E$126:$E$190,D59,'[5]PCs e Impresoras'!$F$126:$F$190,"PBA*")+COUNTIFS('[4]PCs e Impresoras'!$E$144:$E$175,D59,'[4]PCs e Impresoras'!$F$144:$F$175,"PBA*")+COUNTIFS('[3]PCs e Impresoras'!$E$194:$E$275,D59,'[3]PCs e Impresoras'!$F$194:$F$275,"PBA*")+COUNTIFS('[2]PCs e Impresoras'!$E$76:$E$105,D59,'[2]PCs e Impresoras'!$F$76:$F$105,"PBA*")+COUNTIFS('[1]PCs e Impresoras'!$E$85:$E$113,D59,'[1]PCs e Impresoras'!$F$85:$F$113,"PBA*")</f>
        <v>#VALUE!</v>
      </c>
      <c r="J59" s="11" t="e">
        <f>COUNTIFS('[13]PCs e Impresoras'!$E$26:$E$29,D59,'[13]PCs e Impresoras'!$F$26:$F$29,"PVL*")+COUNTIFS('[12]PCs e Impresoras'!$E$49:$E$61,D59,'[12]PCs e Impresoras'!$F$49:$F$61,"PVL*")+COUNTIFS('[11]PCs e Impresoras'!$E$95:$E$125,D59,'[11]PCs e Impresoras'!$F$95:$F$125,"PVL*")+COUNTIFS('[10]PCs e Impresoras'!$E$83:$E$104,D59,'[10]PCs e Impresoras'!$F$83:$F$104,"PVL*")+COUNTIFS('[9]PCs e Impresoras'!$E$61:$E$64,D59,'[9]PCs e Impresoras'!$F$61:$F$64,"PVL*")+COUNTIFS('[8]PCs e Impresoras'!$E$194:$E$258,D59,'[8]PCs e Impresoras'!$F$194:$F$258,"PVL*")+COUNTIFS('[7]PCs e Impresoras'!$E$244:$E$313,D59,'[7]PCs e Impresoras'!$F$244:$F$313,"PVL*")+COUNTIFS('[6]PCs e Impresoras'!$E$91:$E$105,D59,'[6]PCs e Impresoras'!$F$91:$F$105,"PVL*")+COUNTIFS('[5]PCs e Impresoras'!$E$126:$E$190,D59,'[5]PCs e Impresoras'!$F$126:$F$190,"PVL*")+COUNTIFS('[4]PCs e Impresoras'!$E$144:$E$175,D59,'[4]PCs e Impresoras'!$F$144:$F$175,"PVL*")+COUNTIFS('[3]PCs e Impresoras'!$E$194:$E$275,D59,'[3]PCs e Impresoras'!$F$194:$F$275,"PVL*")+COUNTIFS('[2]PCs e Impresoras'!$E$76:$E$105,D59,'[2]PCs e Impresoras'!$F$76:$F$105,"PVL*")+COUNTIFS('[1]PCs e Impresoras'!$E$85:$E$113,D59,'[1]PCs e Impresoras'!$F$85:$F$113,"PVL*")</f>
        <v>#VALUE!</v>
      </c>
      <c r="K59" s="11" t="e">
        <f>COUNTIFS('[13]PCs e Impresoras'!$E$26:$E$29,D59,'[13]PCs e Impresoras'!$F$26:$F$29,"PBQ*")+COUNTIFS('[12]PCs e Impresoras'!$E$49:$E$61,D59,'[12]PCs e Impresoras'!$F$49:$F$61,"PBQ*")+COUNTIFS('[11]PCs e Impresoras'!$E$95:$E$125,D59,'[11]PCs e Impresoras'!$F$95:$F$125,"PBQ*")+COUNTIFS('[10]PCs e Impresoras'!$E$83:$E$104,D59,'[10]PCs e Impresoras'!$F$83:$F$104,"PBQ*")+COUNTIFS('[9]PCs e Impresoras'!$E$61:$E$64,D59,'[9]PCs e Impresoras'!$F$61:$F$64,"PBQ*")+COUNTIFS('[8]PCs e Impresoras'!$E$194:$E$258,D59,'[8]PCs e Impresoras'!$F$194:$F$258,"PBQ*")+COUNTIFS('[7]PCs e Impresoras'!$E$244:$E$313,D59,'[7]PCs e Impresoras'!$F$244:$F$313,"PBQ*")+COUNTIFS('[6]PCs e Impresoras'!$E$91:$E$105,D59,'[6]PCs e Impresoras'!$F$91:$F$105,"PBQ*")+COUNTIFS('[5]PCs e Impresoras'!$E$126:$E$190,D59,'[5]PCs e Impresoras'!$F$126:$F$190,"PBQ*")+COUNTIFS('[4]PCs e Impresoras'!$E$144:$E$175,D59,'[4]PCs e Impresoras'!$F$144:$F$175,"PBQ*")+COUNTIFS('[3]PCs e Impresoras'!$E$194:$E$275,D59,'[3]PCs e Impresoras'!$F$194:$F$275,"PBQ*")+COUNTIFS('[2]PCs e Impresoras'!$E$76:$E$105,D59,'[2]PCs e Impresoras'!$F$76:$F$105,"PBQ*")+COUNTIFS('[1]PCs e Impresoras'!$E$85:$E$113,D59,'[1]PCs e Impresoras'!$F$85:$F$113,"PBQ*")</f>
        <v>#VALUE!</v>
      </c>
      <c r="L59" s="11" t="e">
        <f>COUNTIFS('[13]PCs e Impresoras'!$E$26:$E$29,D59,'[13]PCs e Impresoras'!$F$26:$F$29,"PMB*")+COUNTIFS('[12]PCs e Impresoras'!$E$49:$E$61,D59,'[12]PCs e Impresoras'!$F$49:$F$61,"PMB*")+COUNTIFS('[11]PCs e Impresoras'!$E$95:$E$125,D59,'[11]PCs e Impresoras'!$F$95:$F$125,"PMB*")+COUNTIFS('[10]PCs e Impresoras'!$E$83:$E$104,D59,'[10]PCs e Impresoras'!$F$83:$F$104,"PMB*")+COUNTIFS('[9]PCs e Impresoras'!$E$61:$E$64,D59,'[9]PCs e Impresoras'!$F$61:$F$64,"PMB*")+COUNTIFS('[8]PCs e Impresoras'!$E$194:$E$258,D59,'[8]PCs e Impresoras'!$F$194:$F$258,"PMB*")+COUNTIFS('[7]PCs e Impresoras'!$E$244:$E$313,D59,'[7]PCs e Impresoras'!$F$244:$F$313,"PMB*")+COUNTIFS('[6]PCs e Impresoras'!$E$91:$E$105,D59,'[6]PCs e Impresoras'!$F$91:$F$105,"PMB*")+COUNTIFS('[5]PCs e Impresoras'!$E$126:$E$190,D59,'[5]PCs e Impresoras'!$F$126:$F$190,"PMB*")+COUNTIFS('[4]PCs e Impresoras'!$E$144:$E$175,D59,'[4]PCs e Impresoras'!$F$144:$F$175,"PMB*")+COUNTIFS('[3]PCs e Impresoras'!$E$194:$E$275,D59,'[3]PCs e Impresoras'!$F$194:$F$275,"PMB*")+COUNTIFS('[2]PCs e Impresoras'!$E$76:$E$105,D59,'[2]PCs e Impresoras'!$F$76:$F$105,"PMB*")+COUNTIFS('[1]PCs e Impresoras'!$E$85:$E$113,D59,'[1]PCs e Impresoras'!$F$85:$F$113,"PMB*")</f>
        <v>#VALUE!</v>
      </c>
      <c r="M59" s="11" t="e">
        <f>COUNTIFS('[13]PCs e Impresoras'!$E$26:$E$29,D59,'[13]PCs e Impresoras'!$F$26:$F$29,"PBJ*")+COUNTIFS('[12]PCs e Impresoras'!$E$49:$E$61,D59,'[12]PCs e Impresoras'!$F$49:$F$61,"PBJ*")+COUNTIFS('[11]PCs e Impresoras'!$E$95:$E$125,D59,'[11]PCs e Impresoras'!$F$95:$F$125,"PBJ*")+COUNTIFS('[10]PCs e Impresoras'!$E$83:$E$104,D59,'[10]PCs e Impresoras'!$F$83:$F$104,"PBJ*")+COUNTIFS('[9]PCs e Impresoras'!$E$61:$E$64,D59,'[9]PCs e Impresoras'!$F$61:$F$64,"PBJ*")+COUNTIFS('[8]PCs e Impresoras'!$E$194:$E$258,D59,'[8]PCs e Impresoras'!$F$194:$F$258,"PBJ*")+COUNTIFS('[7]PCs e Impresoras'!$E$244:$E$313,D59,'[7]PCs e Impresoras'!$F$244:$F$313,"PBJ*")+COUNTIFS('[6]PCs e Impresoras'!$E$91:$E$105,D59,'[6]PCs e Impresoras'!$F$91:$F$105,"PBJ*")+COUNTIFS('[5]PCs e Impresoras'!$E$126:$E$190,D59,'[5]PCs e Impresoras'!$F$126:$F$190,"PBJ*")+COUNTIFS('[4]PCs e Impresoras'!$E$144:$E$175,D59,'[4]PCs e Impresoras'!$F$144:$F$175,"PBJ*")+COUNTIFS('[3]PCs e Impresoras'!$E$194:$E$275,D59,'[3]PCs e Impresoras'!$F$194:$F$275,"PBJ*")+COUNTIFS('[2]PCs e Impresoras'!$E$76:$E$105,D59,'[2]PCs e Impresoras'!$F$76:$F$105,"PBJ*")+COUNTIFS('[1]PCs e Impresoras'!$E$85:$E$113,D59,'[1]PCs e Impresoras'!$F$85:$F$113,"PBJ*")</f>
        <v>#VALUE!</v>
      </c>
      <c r="N59" s="11" t="e">
        <f>COUNTIFS('[13]PCs e Impresoras'!$E$26:$E$29,D59,'[13]PCs e Impresoras'!$F$26:$F$29,"PCL*")+COUNTIFS('[12]PCs e Impresoras'!$E$49:$E$61,D59,'[12]PCs e Impresoras'!$F$49:$F$61,"PCL*")+COUNTIFS('[11]PCs e Impresoras'!$E$95:$E$125,D59,'[11]PCs e Impresoras'!$F$95:$F$125,"PCL*")+COUNTIFS('[10]PCs e Impresoras'!$E$83:$E$104,D59,'[10]PCs e Impresoras'!$F$83:$F$104,"PCL*")+COUNTIFS('[9]PCs e Impresoras'!$E$61:$E$64,D59,'[9]PCs e Impresoras'!$F$61:$F$64,"PCL*")+COUNTIFS('[8]PCs e Impresoras'!$E$194:$E$258,D59,'[8]PCs e Impresoras'!$F$194:$F$258,"PCL*")+COUNTIFS('[7]PCs e Impresoras'!$E$244:$E$313,D59,'[7]PCs e Impresoras'!$F$244:$F$313,"PCL*")+COUNTIFS('[6]PCs e Impresoras'!$E$91:$E$105,D59,'[6]PCs e Impresoras'!$F$91:$F$105,"PCL*")+COUNTIFS('[5]PCs e Impresoras'!$E$126:$E$190,D59,'[5]PCs e Impresoras'!$F$126:$F$190,"PCL*")+COUNTIFS('[4]PCs e Impresoras'!$E$144:$E$175,D59,'[4]PCs e Impresoras'!$F$144:$F$175,"PCL*")+COUNTIFS('[3]PCs e Impresoras'!$E$194:$E$275,D59,'[3]PCs e Impresoras'!$F$194:$F$275,"PCL*")+COUNTIFS('[2]PCs e Impresoras'!$E$76:$E$105,D59,'[2]PCs e Impresoras'!$F$76:$F$105,"PCL*")+COUNTIFS('[1]PCs e Impresoras'!$E$85:$E$113,D59,'[1]PCs e Impresoras'!$F$85:$F$113,"PCL*")</f>
        <v>#VALUE!</v>
      </c>
      <c r="O59" s="11" t="e">
        <f>COUNTIFS('[13]PCs e Impresoras'!$E$26:$E$29,D59,'[13]PCs e Impresoras'!$F$26:$F$29,"PQB*")+COUNTIFS('[12]PCs e Impresoras'!$E$49:$E$61,D59,'[12]PCs e Impresoras'!$F$49:$F$61,"PQB*")+COUNTIFS('[11]PCs e Impresoras'!$E$95:$E$125,D59,'[11]PCs e Impresoras'!$F$95:$F$125,"PQB*")+COUNTIFS('[10]PCs e Impresoras'!$E$83:$E$104,D59,'[10]PCs e Impresoras'!$F$83:$F$104,"PQB*")+COUNTIFS('[9]PCs e Impresoras'!$E$61:$E$64,D59,'[9]PCs e Impresoras'!$F$61:$F$64,"PQB*")+COUNTIFS('[8]PCs e Impresoras'!$E$194:$E$258,D59,'[8]PCs e Impresoras'!$F$194:$F$258,"PQB*")+COUNTIFS('[7]PCs e Impresoras'!$E$244:$E$313,D59,'[7]PCs e Impresoras'!$F$244:$F$313,"PQB*")+COUNTIFS('[6]PCs e Impresoras'!$E$91:$E$105,D59,'[6]PCs e Impresoras'!$F$91:$F$105,"PQB*")+COUNTIFS('[5]PCs e Impresoras'!$E$126:$E$190,D59,'[5]PCs e Impresoras'!$F$126:$F$190,"PQB*")+COUNTIFS('[4]PCs e Impresoras'!$E$144:$E$175,D59,'[4]PCs e Impresoras'!$F$144:$F$175,"PQB*")+COUNTIFS('[3]PCs e Impresoras'!$E$194:$E$275,D59,'[3]PCs e Impresoras'!$F$194:$F$275,"PQB*")+COUNTIFS('[2]PCs e Impresoras'!$E$76:$E$105,D59,'[2]PCs e Impresoras'!$F$76:$F$105,"PQB*")+COUNTIFS('[1]PCs e Impresoras'!$E$85:$E$113,D59,'[1]PCs e Impresoras'!$F$85:$F$113,"PQB*")</f>
        <v>#VALUE!</v>
      </c>
      <c r="P59" s="11" t="e">
        <f>COUNTIFS('[13]PCs e Impresoras'!$E$26:$E$29,D59,'[13]PCs e Impresoras'!$F$26:$F$29,"PPO*")+COUNTIFS('[12]PCs e Impresoras'!$E$49:$E$61,D59,'[12]PCs e Impresoras'!$F$49:$F$61,"PPO*")+COUNTIFS('[11]PCs e Impresoras'!$E$95:$E$125,D59,'[11]PCs e Impresoras'!$F$95:$F$125,"PPO*")+COUNTIFS('[10]PCs e Impresoras'!$E$83:$E$104,D59,'[10]PCs e Impresoras'!$F$83:$F$104,"PPO*")+COUNTIFS('[9]PCs e Impresoras'!$E$61:$E$64,D59,'[9]PCs e Impresoras'!$F$61:$F$64,"PPO*")+COUNTIFS('[8]PCs e Impresoras'!$E$194:$E$258,D59,'[8]PCs e Impresoras'!$F$194:$F$258,"PPO*")+COUNTIFS('[7]PCs e Impresoras'!$E$244:$E$313,D59,'[7]PCs e Impresoras'!$F$244:$F$313,"PPO*")+COUNTIFS('[6]PCs e Impresoras'!$E$91:$E$105,D59,'[6]PCs e Impresoras'!$F$91:$F$105,"PPO*")+COUNTIFS('[5]PCs e Impresoras'!$E$126:$E$190,D59,'[5]PCs e Impresoras'!$F$126:$F$190,"PPO*")+COUNTIFS('[4]PCs e Impresoras'!$E$144:$E$175,D59,'[4]PCs e Impresoras'!$F$144:$F$175,"PPO*")+COUNTIFS('[3]PCs e Impresoras'!$E$194:$E$275,D59,'[3]PCs e Impresoras'!$F$194:$F$275,"PPO*")+COUNTIFS('[2]PCs e Impresoras'!$E$76:$E$105,D59,'[2]PCs e Impresoras'!$F$76:$F$105,"PPO*")+COUNTIFS('[1]PCs e Impresoras'!$E$85:$E$113,D59,'[1]PCs e Impresoras'!$F$85:$F$113,"PPO*")</f>
        <v>#VALUE!</v>
      </c>
      <c r="Q59" s="11" t="e">
        <f>COUNTIFS('[13]PCs e Impresoras'!$E$26:$E$29,D59,'[13]PCs e Impresoras'!$F$26:$F$29,"PTJ*")+COUNTIFS('[12]PCs e Impresoras'!$E$49:$E$61,D59,'[12]PCs e Impresoras'!$F$49:$F$61,"PTJ*")+COUNTIFS('[11]PCs e Impresoras'!$E$95:$E$125,D59,'[11]PCs e Impresoras'!$F$95:$F$125,"PTJ*")+COUNTIFS('[10]PCs e Impresoras'!$E$83:$E$104,D59,'[10]PCs e Impresoras'!$F$83:$F$104,"PTJ*")+COUNTIFS('[9]PCs e Impresoras'!$E$61:$E$64,D59,'[9]PCs e Impresoras'!$F$61:$F$64,"PTJ*")+COUNTIFS('[8]PCs e Impresoras'!$E$194:$E$258,D59,'[8]PCs e Impresoras'!$F$194:$F$258,"PTJ*")+COUNTIFS('[7]PCs e Impresoras'!$E$244:$E$313,D59,'[7]PCs e Impresoras'!$F$244:$F$313,"PTJ*")+COUNTIFS('[6]PCs e Impresoras'!$E$91:$E$105,D59,'[6]PCs e Impresoras'!$F$91:$F$105,"PTJ*")+COUNTIFS('[5]PCs e Impresoras'!$E$126:$E$190,D59,'[5]PCs e Impresoras'!$F$126:$F$190,"PTJ*")+COUNTIFS('[4]PCs e Impresoras'!$E$144:$E$175,D59,'[4]PCs e Impresoras'!$F$144:$F$175,"PTJ*")+COUNTIFS('[3]PCs e Impresoras'!$E$194:$E$275,D59,'[3]PCs e Impresoras'!$F$194:$F$275,"PTJ*")+COUNTIFS('[2]PCs e Impresoras'!$E$76:$E$105,D59,'[2]PCs e Impresoras'!$F$76:$F$105,"PTJ*")+COUNTIFS('[1]PCs e Impresoras'!$E$85:$E$113,D59,'[1]PCs e Impresoras'!$F$85:$F$113,"PTJ*")</f>
        <v>#VALUE!</v>
      </c>
      <c r="R59" s="11" t="e">
        <f>COUNTIFS('[13]PCs e Impresoras'!$E$26:$E$29,D59,'[13]PCs e Impresoras'!$F$26:$F$29,"PBO*")+COUNTIFS('[12]PCs e Impresoras'!$E$49:$E$61,D59,'[12]PCs e Impresoras'!$F$49:$F$61,"PBO*")+COUNTIFS('[11]PCs e Impresoras'!$E$95:$E$125,D59,'[11]PCs e Impresoras'!$F$95:$F$125,"PBO*")+COUNTIFS('[10]PCs e Impresoras'!$E$83:$E$104,D59,'[10]PCs e Impresoras'!$F$83:$F$104,"PBO*")+COUNTIFS('[9]PCs e Impresoras'!$E$61:$E$64,D59,'[9]PCs e Impresoras'!$F$61:$F$64,"PBO*")+COUNTIFS('[8]PCs e Impresoras'!$E$194:$E$258,D59,'[8]PCs e Impresoras'!$F$194:$F$258,"PBO*")+COUNTIFS('[7]PCs e Impresoras'!$E$244:$E$313,D59,'[7]PCs e Impresoras'!$F$244:$F$313,"PBO*")+COUNTIFS('[6]PCs e Impresoras'!$E$91:$E$105,D59,'[6]PCs e Impresoras'!$F$91:$F$105,"PBO*")+COUNTIFS('[5]PCs e Impresoras'!$E$126:$E$190,D59,'[5]PCs e Impresoras'!$F$126:$F$190,"PBO*")+COUNTIFS('[4]PCs e Impresoras'!$E$144:$E$175,D59,'[4]PCs e Impresoras'!$F$144:$F$175,"PBO*")+COUNTIFS('[3]PCs e Impresoras'!$E$194:$E$275,D59,'[3]PCs e Impresoras'!$F$194:$F$275,"PBO*")+COUNTIFS('[2]PCs e Impresoras'!$E$76:$E$105,D59,'[2]PCs e Impresoras'!$F$76:$F$105,"PBO*")+COUNTIFS('[1]PCs e Impresoras'!$E$85:$E$113,D59,'[1]PCs e Impresoras'!$F$85:$F$113,"PBO*")</f>
        <v>#VALUE!</v>
      </c>
      <c r="S59" s="11" t="e">
        <f>COUNTIFS('[13]PCs e Impresoras'!$E$26:$E$29,D59,'[13]PCs e Impresoras'!$F$26:$F$29,"PSC*")+COUNTIFS('[12]PCs e Impresoras'!$E$49:$E$61,D59,'[12]PCs e Impresoras'!$F$49:$F$61,"PSC*")+COUNTIFS('[11]PCs e Impresoras'!$E$95:$E$125,D59,'[11]PCs e Impresoras'!$F$95:$F$125,"PSC*")+COUNTIFS('[10]PCs e Impresoras'!$E$83:$E$104,D59,'[10]PCs e Impresoras'!$F$83:$F$104,"PSC*")+COUNTIFS('[9]PCs e Impresoras'!$E$61:$E$64,D59,'[9]PCs e Impresoras'!$F$61:$F$64,"PSC*")+COUNTIFS('[8]PCs e Impresoras'!$E$194:$E$258,D59,'[8]PCs e Impresoras'!$F$194:$F$258,"PSC*")+COUNTIFS('[7]PCs e Impresoras'!$E$244:$E$313,D59,'[7]PCs e Impresoras'!$F$244:$F$313,"PSC*")+COUNTIFS('[6]PCs e Impresoras'!$E$91:$E$105,D59,'[6]PCs e Impresoras'!$F$91:$F$105,"PSC*")+COUNTIFS('[5]PCs e Impresoras'!$E$126:$E$190,D59,'[5]PCs e Impresoras'!$F$126:$F$190,"PSC*")+COUNTIFS('[4]PCs e Impresoras'!$E$144:$E$175,D59,'[4]PCs e Impresoras'!$F$144:$F$175,"PSC*")+COUNTIFS('[3]PCs e Impresoras'!$E$194:$E$275,D59,'[3]PCs e Impresoras'!$F$194:$F$275,"PSC*")+COUNTIFS('[2]PCs e Impresoras'!$E$76:$E$105,D59,'[2]PCs e Impresoras'!$F$76:$F$105,"PSC*")+COUNTIFS('[1]PCs e Impresoras'!$E$85:$E$113,D59,'[1]PCs e Impresoras'!$F$85:$F$113,"PSC*")</f>
        <v>#VALUE!</v>
      </c>
      <c r="T59" s="21" t="e">
        <f t="shared" si="4"/>
        <v>#VALUE!</v>
      </c>
      <c r="U59" s="32" t="e">
        <f t="shared" si="1"/>
        <v>#VALUE!</v>
      </c>
    </row>
    <row r="60" spans="1:21" ht="15.75" x14ac:dyDescent="0.25">
      <c r="B60" s="71" t="s">
        <v>53</v>
      </c>
      <c r="C60" s="71" t="s">
        <v>49</v>
      </c>
      <c r="D60" s="71" t="s">
        <v>191</v>
      </c>
      <c r="E60" s="11" t="e">
        <f>COUNTIFS('[13]PCs e Impresoras'!$E$26:$E$29,D60,'[13]PCs e Impresoras'!$F$26:$F$29,"PCG*")+COUNTIFS('[12]PCs e Impresoras'!$E$49:$E$61,D60,'[12]PCs e Impresoras'!$F$49:$F$61,"PCG*")+COUNTIFS('[11]PCs e Impresoras'!$E$95:$E$125,D60,'[11]PCs e Impresoras'!$F$95:$F$125,"PCG*")+COUNTIFS('[10]PCs e Impresoras'!$E$83:$E$104,D60,'[10]PCs e Impresoras'!$F$83:$F$104,"PCG*")+COUNTIFS('[9]PCs e Impresoras'!$E$61:$E$64,D60,'[9]PCs e Impresoras'!$F$61:$F$64,"PCG*")+COUNTIFS('[8]PCs e Impresoras'!$E$194:$E$258,D60,'[8]PCs e Impresoras'!$F$194:$F$258,"PCG*")+COUNTIFS('[7]PCs e Impresoras'!$E$244:$E$313,D60,'[7]PCs e Impresoras'!$F$244:$F$313,"PCG*")+COUNTIFS('[6]PCs e Impresoras'!$E$91:$E$105,D60,'[6]PCs e Impresoras'!$F$91:$F$105,"PCG*")+COUNTIFS('[5]PCs e Impresoras'!$E$126:$E$190,D60,'[5]PCs e Impresoras'!$F$126:$F$190,"PCG*")+COUNTIFS('[4]PCs e Impresoras'!$E$144:$E$175,D60,'[4]PCs e Impresoras'!$F$144:$F$175,"PCG*")+COUNTIFS('[3]PCs e Impresoras'!$E$194:$E$275,D60,'[3]PCs e Impresoras'!$F$194:$F$275,"PCG*")+COUNTIFS('[2]PCs e Impresoras'!$E$76:$E$105,D60,'[2]PCs e Impresoras'!$F$76:$F$105,"PCG*")+COUNTIFS('[1]PCs e Impresoras'!$E$85:$E$113,D60,'[1]PCs e Impresoras'!$F$85:$F$113,"PCG*")</f>
        <v>#VALUE!</v>
      </c>
      <c r="F60" s="11" t="e">
        <f>COUNTIFS('[13]PCs e Impresoras'!$E$26:$E$29,D60,'[13]PCs e Impresoras'!$F$26:$F$29,"PCS*")+COUNTIFS('[12]PCs e Impresoras'!$E$49:$E$61,D60,'[12]PCs e Impresoras'!$F$49:$F$61,"PCS*")+COUNTIFS('[11]PCs e Impresoras'!$E$95:$E$125,D60,'[11]PCs e Impresoras'!$F$95:$F$125,"PCS*")+COUNTIFS('[10]PCs e Impresoras'!$E$83:$E$104,D60,'[10]PCs e Impresoras'!$F$83:$F$104,"PCS*")+COUNTIFS('[9]PCs e Impresoras'!$E$61:$E$64,D60,'[9]PCs e Impresoras'!$F$61:$F$64,"PCS*")+COUNTIFS('[8]PCs e Impresoras'!$E$194:$E$258,D60,'[8]PCs e Impresoras'!$F$194:$F$258,"PCS*")+COUNTIFS('[7]PCs e Impresoras'!$E$244:$E$313,D60,'[7]PCs e Impresoras'!$F$244:$F$313,"PCS*")+COUNTIFS('[6]PCs e Impresoras'!$E$91:$E$105,D60,'[6]PCs e Impresoras'!$F$91:$F$105,"PCS*")+COUNTIFS('[5]PCs e Impresoras'!$E$126:$E$190,D60,'[5]PCs e Impresoras'!$F$126:$F$190,"PCS*")+COUNTIFS('[4]PCs e Impresoras'!$E$144:$E$175,D60,'[4]PCs e Impresoras'!$F$144:$F$175,"PCS*")+COUNTIFS('[3]PCs e Impresoras'!$E$194:$E$275,D60,'[3]PCs e Impresoras'!$F$194:$F$275,"PCS*")+COUNTIFS('[2]PCs e Impresoras'!$E$76:$E$105,D60,'[2]PCs e Impresoras'!$F$76:$F$105,"PCS*")+COUNTIFS('[1]PCs e Impresoras'!$E$85:$E$113,D60,'[1]PCs e Impresoras'!$F$85:$F$113,"PCS*")</f>
        <v>#VALUE!</v>
      </c>
      <c r="G60" s="11" t="e">
        <f>COUNTIFS('[13]PCs e Impresoras'!$E$26:$E$29,D60,'[13]PCs e Impresoras'!$F$26:$F$29,"PMT*")+COUNTIFS('[12]PCs e Impresoras'!$E$49:$E$61,D60,'[12]PCs e Impresoras'!$F$49:$F$61,"PMT*")+COUNTIFS('[11]PCs e Impresoras'!$E$95:$E$125,D60,'[11]PCs e Impresoras'!$F$95:$F$125,"PMT*")+COUNTIFS('[10]PCs e Impresoras'!$E$83:$E$104,D60,'[10]PCs e Impresoras'!$F$83:$F$104,"PMT*")+COUNTIFS('[9]PCs e Impresoras'!$E$61:$E$64,D60,'[9]PCs e Impresoras'!$F$61:$F$64,"PMT*")+COUNTIFS('[8]PCs e Impresoras'!$E$194:$E$258,D60,'[8]PCs e Impresoras'!$F$194:$F$258,"PMT*")+COUNTIFS('[7]PCs e Impresoras'!$E$244:$E$313,D60,'[7]PCs e Impresoras'!$F$244:$F$313,"PMT*")+COUNTIFS('[6]PCs e Impresoras'!$E$91:$E$105,D60,'[6]PCs e Impresoras'!$F$91:$F$105,"PMT*")+COUNTIFS('[5]PCs e Impresoras'!$E$126:$E$190,D60,'[5]PCs e Impresoras'!$F$126:$F$190,"PMT*")+COUNTIFS('[4]PCs e Impresoras'!$E$144:$E$175,D60,'[4]PCs e Impresoras'!$F$144:$F$175,"PMT*")+COUNTIFS('[3]PCs e Impresoras'!$E$194:$E$275,D60,'[3]PCs e Impresoras'!$F$194:$F$275,"PMT*")+COUNTIFS('[2]PCs e Impresoras'!$E$76:$E$105,D60,'[2]PCs e Impresoras'!$F$76:$F$105,"PMT*")+COUNTIFS('[1]PCs e Impresoras'!$E$85:$E$113,D60,'[1]PCs e Impresoras'!$F$85:$F$113,"PMT*")</f>
        <v>#VALUE!</v>
      </c>
      <c r="H60" s="11" t="e">
        <f>COUNTIFS('[13]PCs e Impresoras'!$E$26:$E$29,D60,'[13]PCs e Impresoras'!$F$26:$F$29,"PCB*")+COUNTIFS('[12]PCs e Impresoras'!$E$49:$E$61,D60,'[12]PCs e Impresoras'!$F$49:$F$61,"PCB*")+COUNTIFS('[11]PCs e Impresoras'!$E$95:$E$125,D60,'[11]PCs e Impresoras'!$F$95:$F$125,"PCB*")+COUNTIFS('[10]PCs e Impresoras'!$E$83:$E$104,D60,'[10]PCs e Impresoras'!$F$83:$F$104,"PCB*")+COUNTIFS('[9]PCs e Impresoras'!$E$61:$E$64,D60,'[9]PCs e Impresoras'!$F$61:$F$64,"PCB*")+COUNTIFS('[8]PCs e Impresoras'!$E$194:$E$258,D60,'[8]PCs e Impresoras'!$F$194:$F$258,"PCB*")+COUNTIFS('[7]PCs e Impresoras'!$E$244:$E$313,D60,'[7]PCs e Impresoras'!$F$244:$F$313,"PCB*")+COUNTIFS('[6]PCs e Impresoras'!$E$91:$E$105,D60,'[6]PCs e Impresoras'!$F$91:$F$105,"PCB*")+COUNTIFS('[5]PCs e Impresoras'!$E$126:$E$190,D60,'[5]PCs e Impresoras'!$F$126:$F$190,"PCB*")+COUNTIFS('[4]PCs e Impresoras'!$E$144:$E$175,D60,'[4]PCs e Impresoras'!$F$144:$F$175,"PCB*")+COUNTIFS('[3]PCs e Impresoras'!$E$194:$E$275,D60,'[3]PCs e Impresoras'!$F$194:$F$275,"PCB*")+COUNTIFS('[2]PCs e Impresoras'!$E$76:$E$105,D60,'[2]PCs e Impresoras'!$F$76:$F$105,"PCB*")+COUNTIFS('[1]PCs e Impresoras'!$E$85:$E$113,D60,'[1]PCs e Impresoras'!$F$85:$F$113,"PCB*")</f>
        <v>#VALUE!</v>
      </c>
      <c r="I60" s="11" t="e">
        <f>COUNTIFS('[13]PCs e Impresoras'!$E$26:$E$29,D60,'[13]PCs e Impresoras'!$F$26:$F$29,"PBA*")+COUNTIFS('[12]PCs e Impresoras'!$E$49:$E$61,D60,'[12]PCs e Impresoras'!$F$49:$F$61,"PBA*")+COUNTIFS('[11]PCs e Impresoras'!$E$95:$E$125,D60,'[11]PCs e Impresoras'!$F$95:$F$125,"PBA*")+COUNTIFS('[10]PCs e Impresoras'!$E$83:$E$104,D60,'[10]PCs e Impresoras'!$F$83:$F$104,"PBA*")+COUNTIFS('[9]PCs e Impresoras'!$E$61:$E$64,D60,'[9]PCs e Impresoras'!$F$61:$F$64,"PBA*")+COUNTIFS('[8]PCs e Impresoras'!$E$194:$E$258,D60,'[8]PCs e Impresoras'!$F$194:$F$258,"PBA*")+COUNTIFS('[7]PCs e Impresoras'!$E$244:$E$313,D60,'[7]PCs e Impresoras'!$F$244:$F$313,"PBA*")+COUNTIFS('[6]PCs e Impresoras'!$E$91:$E$105,D60,'[6]PCs e Impresoras'!$F$91:$F$105,"PBA*")+COUNTIFS('[5]PCs e Impresoras'!$E$126:$E$190,D60,'[5]PCs e Impresoras'!$F$126:$F$190,"PBA*")+COUNTIFS('[4]PCs e Impresoras'!$E$144:$E$175,D60,'[4]PCs e Impresoras'!$F$144:$F$175,"PBA*")+COUNTIFS('[3]PCs e Impresoras'!$E$194:$E$275,D60,'[3]PCs e Impresoras'!$F$194:$F$275,"PBA*")+COUNTIFS('[2]PCs e Impresoras'!$E$76:$E$105,D60,'[2]PCs e Impresoras'!$F$76:$F$105,"PBA*")+COUNTIFS('[1]PCs e Impresoras'!$E$85:$E$113,D60,'[1]PCs e Impresoras'!$F$85:$F$113,"PBA*")</f>
        <v>#VALUE!</v>
      </c>
      <c r="J60" s="11" t="e">
        <f>COUNTIFS('[13]PCs e Impresoras'!$E$26:$E$29,D60,'[13]PCs e Impresoras'!$F$26:$F$29,"PVL*")+COUNTIFS('[12]PCs e Impresoras'!$E$49:$E$61,D60,'[12]PCs e Impresoras'!$F$49:$F$61,"PVL*")+COUNTIFS('[11]PCs e Impresoras'!$E$95:$E$125,D60,'[11]PCs e Impresoras'!$F$95:$F$125,"PVL*")+COUNTIFS('[10]PCs e Impresoras'!$E$83:$E$104,D60,'[10]PCs e Impresoras'!$F$83:$F$104,"PVL*")+COUNTIFS('[9]PCs e Impresoras'!$E$61:$E$64,D60,'[9]PCs e Impresoras'!$F$61:$F$64,"PVL*")+COUNTIFS('[8]PCs e Impresoras'!$E$194:$E$258,D60,'[8]PCs e Impresoras'!$F$194:$F$258,"PVL*")+COUNTIFS('[7]PCs e Impresoras'!$E$244:$E$313,D60,'[7]PCs e Impresoras'!$F$244:$F$313,"PVL*")+COUNTIFS('[6]PCs e Impresoras'!$E$91:$E$105,D60,'[6]PCs e Impresoras'!$F$91:$F$105,"PVL*")+COUNTIFS('[5]PCs e Impresoras'!$E$126:$E$190,D60,'[5]PCs e Impresoras'!$F$126:$F$190,"PVL*")+COUNTIFS('[4]PCs e Impresoras'!$E$144:$E$175,D60,'[4]PCs e Impresoras'!$F$144:$F$175,"PVL*")+COUNTIFS('[3]PCs e Impresoras'!$E$194:$E$275,D60,'[3]PCs e Impresoras'!$F$194:$F$275,"PVL*")+COUNTIFS('[2]PCs e Impresoras'!$E$76:$E$105,D60,'[2]PCs e Impresoras'!$F$76:$F$105,"PVL*")+COUNTIFS('[1]PCs e Impresoras'!$E$85:$E$113,D60,'[1]PCs e Impresoras'!$F$85:$F$113,"PVL*")</f>
        <v>#VALUE!</v>
      </c>
      <c r="K60" s="11" t="e">
        <f>COUNTIFS('[13]PCs e Impresoras'!$E$26:$E$29,D60,'[13]PCs e Impresoras'!$F$26:$F$29,"PBQ*")+COUNTIFS('[12]PCs e Impresoras'!$E$49:$E$61,D60,'[12]PCs e Impresoras'!$F$49:$F$61,"PBQ*")+COUNTIFS('[11]PCs e Impresoras'!$E$95:$E$125,D60,'[11]PCs e Impresoras'!$F$95:$F$125,"PBQ*")+COUNTIFS('[10]PCs e Impresoras'!$E$83:$E$104,D60,'[10]PCs e Impresoras'!$F$83:$F$104,"PBQ*")+COUNTIFS('[9]PCs e Impresoras'!$E$61:$E$64,D60,'[9]PCs e Impresoras'!$F$61:$F$64,"PBQ*")+COUNTIFS('[8]PCs e Impresoras'!$E$194:$E$258,D60,'[8]PCs e Impresoras'!$F$194:$F$258,"PBQ*")+COUNTIFS('[7]PCs e Impresoras'!$E$244:$E$313,D60,'[7]PCs e Impresoras'!$F$244:$F$313,"PBQ*")+COUNTIFS('[6]PCs e Impresoras'!$E$91:$E$105,D60,'[6]PCs e Impresoras'!$F$91:$F$105,"PBQ*")+COUNTIFS('[5]PCs e Impresoras'!$E$126:$E$190,D60,'[5]PCs e Impresoras'!$F$126:$F$190,"PBQ*")+COUNTIFS('[4]PCs e Impresoras'!$E$144:$E$175,D60,'[4]PCs e Impresoras'!$F$144:$F$175,"PBQ*")+COUNTIFS('[3]PCs e Impresoras'!$E$194:$E$275,D60,'[3]PCs e Impresoras'!$F$194:$F$275,"PBQ*")+COUNTIFS('[2]PCs e Impresoras'!$E$76:$E$105,D60,'[2]PCs e Impresoras'!$F$76:$F$105,"PBQ*")+COUNTIFS('[1]PCs e Impresoras'!$E$85:$E$113,D60,'[1]PCs e Impresoras'!$F$85:$F$113,"PBQ*")</f>
        <v>#VALUE!</v>
      </c>
      <c r="L60" s="11" t="e">
        <f>COUNTIFS('[13]PCs e Impresoras'!$E$26:$E$29,D60,'[13]PCs e Impresoras'!$F$26:$F$29,"PMB*")+COUNTIFS('[12]PCs e Impresoras'!$E$49:$E$61,D60,'[12]PCs e Impresoras'!$F$49:$F$61,"PMB*")+COUNTIFS('[11]PCs e Impresoras'!$E$95:$E$125,D60,'[11]PCs e Impresoras'!$F$95:$F$125,"PMB*")+COUNTIFS('[10]PCs e Impresoras'!$E$83:$E$104,D60,'[10]PCs e Impresoras'!$F$83:$F$104,"PMB*")+COUNTIFS('[9]PCs e Impresoras'!$E$61:$E$64,D60,'[9]PCs e Impresoras'!$F$61:$F$64,"PMB*")+COUNTIFS('[8]PCs e Impresoras'!$E$194:$E$258,D60,'[8]PCs e Impresoras'!$F$194:$F$258,"PMB*")+COUNTIFS('[7]PCs e Impresoras'!$E$244:$E$313,D60,'[7]PCs e Impresoras'!$F$244:$F$313,"PMB*")+COUNTIFS('[6]PCs e Impresoras'!$E$91:$E$105,D60,'[6]PCs e Impresoras'!$F$91:$F$105,"PMB*")+COUNTIFS('[5]PCs e Impresoras'!$E$126:$E$190,D60,'[5]PCs e Impresoras'!$F$126:$F$190,"PMB*")+COUNTIFS('[4]PCs e Impresoras'!$E$144:$E$175,D60,'[4]PCs e Impresoras'!$F$144:$F$175,"PMB*")+COUNTIFS('[3]PCs e Impresoras'!$E$194:$E$275,D60,'[3]PCs e Impresoras'!$F$194:$F$275,"PMB*")+COUNTIFS('[2]PCs e Impresoras'!$E$76:$E$105,D60,'[2]PCs e Impresoras'!$F$76:$F$105,"PMB*")+COUNTIFS('[1]PCs e Impresoras'!$E$85:$E$113,D60,'[1]PCs e Impresoras'!$F$85:$F$113,"PMB*")</f>
        <v>#VALUE!</v>
      </c>
      <c r="M60" s="11" t="e">
        <f>COUNTIFS('[13]PCs e Impresoras'!$E$26:$E$29,D60,'[13]PCs e Impresoras'!$F$26:$F$29,"PBJ*")+COUNTIFS('[12]PCs e Impresoras'!$E$49:$E$61,D60,'[12]PCs e Impresoras'!$F$49:$F$61,"PBJ*")+COUNTIFS('[11]PCs e Impresoras'!$E$95:$E$125,D60,'[11]PCs e Impresoras'!$F$95:$F$125,"PBJ*")+COUNTIFS('[10]PCs e Impresoras'!$E$83:$E$104,D60,'[10]PCs e Impresoras'!$F$83:$F$104,"PBJ*")+COUNTIFS('[9]PCs e Impresoras'!$E$61:$E$64,D60,'[9]PCs e Impresoras'!$F$61:$F$64,"PBJ*")+COUNTIFS('[8]PCs e Impresoras'!$E$194:$E$258,D60,'[8]PCs e Impresoras'!$F$194:$F$258,"PBJ*")+COUNTIFS('[7]PCs e Impresoras'!$E$244:$E$313,D60,'[7]PCs e Impresoras'!$F$244:$F$313,"PBJ*")+COUNTIFS('[6]PCs e Impresoras'!$E$91:$E$105,D60,'[6]PCs e Impresoras'!$F$91:$F$105,"PBJ*")+COUNTIFS('[5]PCs e Impresoras'!$E$126:$E$190,D60,'[5]PCs e Impresoras'!$F$126:$F$190,"PBJ*")+COUNTIFS('[4]PCs e Impresoras'!$E$144:$E$175,D60,'[4]PCs e Impresoras'!$F$144:$F$175,"PBJ*")+COUNTIFS('[3]PCs e Impresoras'!$E$194:$E$275,D60,'[3]PCs e Impresoras'!$F$194:$F$275,"PBJ*")+COUNTIFS('[2]PCs e Impresoras'!$E$76:$E$105,D60,'[2]PCs e Impresoras'!$F$76:$F$105,"PBJ*")+COUNTIFS('[1]PCs e Impresoras'!$E$85:$E$113,D60,'[1]PCs e Impresoras'!$F$85:$F$113,"PBJ*")</f>
        <v>#VALUE!</v>
      </c>
      <c r="N60" s="11" t="e">
        <f>COUNTIFS('[13]PCs e Impresoras'!$E$26:$E$29,D60,'[13]PCs e Impresoras'!$F$26:$F$29,"PCL*")+COUNTIFS('[12]PCs e Impresoras'!$E$49:$E$61,D60,'[12]PCs e Impresoras'!$F$49:$F$61,"PCL*")+COUNTIFS('[11]PCs e Impresoras'!$E$95:$E$125,D60,'[11]PCs e Impresoras'!$F$95:$F$125,"PCL*")+COUNTIFS('[10]PCs e Impresoras'!$E$83:$E$104,D60,'[10]PCs e Impresoras'!$F$83:$F$104,"PCL*")+COUNTIFS('[9]PCs e Impresoras'!$E$61:$E$64,D60,'[9]PCs e Impresoras'!$F$61:$F$64,"PCL*")+COUNTIFS('[8]PCs e Impresoras'!$E$194:$E$258,D60,'[8]PCs e Impresoras'!$F$194:$F$258,"PCL*")+COUNTIFS('[7]PCs e Impresoras'!$E$244:$E$313,D60,'[7]PCs e Impresoras'!$F$244:$F$313,"PCL*")+COUNTIFS('[6]PCs e Impresoras'!$E$91:$E$105,D60,'[6]PCs e Impresoras'!$F$91:$F$105,"PCL*")+COUNTIFS('[5]PCs e Impresoras'!$E$126:$E$190,D60,'[5]PCs e Impresoras'!$F$126:$F$190,"PCL*")+COUNTIFS('[4]PCs e Impresoras'!$E$144:$E$175,D60,'[4]PCs e Impresoras'!$F$144:$F$175,"PCL*")+COUNTIFS('[3]PCs e Impresoras'!$E$194:$E$275,D60,'[3]PCs e Impresoras'!$F$194:$F$275,"PCL*")+COUNTIFS('[2]PCs e Impresoras'!$E$76:$E$105,D60,'[2]PCs e Impresoras'!$F$76:$F$105,"PCL*")+COUNTIFS('[1]PCs e Impresoras'!$E$85:$E$113,D60,'[1]PCs e Impresoras'!$F$85:$F$113,"PCL*")</f>
        <v>#VALUE!</v>
      </c>
      <c r="O60" s="11" t="e">
        <f>COUNTIFS('[13]PCs e Impresoras'!$E$26:$E$29,D60,'[13]PCs e Impresoras'!$F$26:$F$29,"PQB*")+COUNTIFS('[12]PCs e Impresoras'!$E$49:$E$61,D60,'[12]PCs e Impresoras'!$F$49:$F$61,"PQB*")+COUNTIFS('[11]PCs e Impresoras'!$E$95:$E$125,D60,'[11]PCs e Impresoras'!$F$95:$F$125,"PQB*")+COUNTIFS('[10]PCs e Impresoras'!$E$83:$E$104,D60,'[10]PCs e Impresoras'!$F$83:$F$104,"PQB*")+COUNTIFS('[9]PCs e Impresoras'!$E$61:$E$64,D60,'[9]PCs e Impresoras'!$F$61:$F$64,"PQB*")+COUNTIFS('[8]PCs e Impresoras'!$E$194:$E$258,D60,'[8]PCs e Impresoras'!$F$194:$F$258,"PQB*")+COUNTIFS('[7]PCs e Impresoras'!$E$244:$E$313,D60,'[7]PCs e Impresoras'!$F$244:$F$313,"PQB*")+COUNTIFS('[6]PCs e Impresoras'!$E$91:$E$105,D60,'[6]PCs e Impresoras'!$F$91:$F$105,"PQB*")+COUNTIFS('[5]PCs e Impresoras'!$E$126:$E$190,D60,'[5]PCs e Impresoras'!$F$126:$F$190,"PQB*")+COUNTIFS('[4]PCs e Impresoras'!$E$144:$E$175,D60,'[4]PCs e Impresoras'!$F$144:$F$175,"PQB*")+COUNTIFS('[3]PCs e Impresoras'!$E$194:$E$275,D60,'[3]PCs e Impresoras'!$F$194:$F$275,"PQB*")+COUNTIFS('[2]PCs e Impresoras'!$E$76:$E$105,D60,'[2]PCs e Impresoras'!$F$76:$F$105,"PQB*")+COUNTIFS('[1]PCs e Impresoras'!$E$85:$E$113,D60,'[1]PCs e Impresoras'!$F$85:$F$113,"PQB*")</f>
        <v>#VALUE!</v>
      </c>
      <c r="P60" s="11" t="e">
        <f>COUNTIFS('[13]PCs e Impresoras'!$E$26:$E$29,D60,'[13]PCs e Impresoras'!$F$26:$F$29,"PPO*")+COUNTIFS('[12]PCs e Impresoras'!$E$49:$E$61,D60,'[12]PCs e Impresoras'!$F$49:$F$61,"PPO*")+COUNTIFS('[11]PCs e Impresoras'!$E$95:$E$125,D60,'[11]PCs e Impresoras'!$F$95:$F$125,"PPO*")+COUNTIFS('[10]PCs e Impresoras'!$E$83:$E$104,D60,'[10]PCs e Impresoras'!$F$83:$F$104,"PPO*")+COUNTIFS('[9]PCs e Impresoras'!$E$61:$E$64,D60,'[9]PCs e Impresoras'!$F$61:$F$64,"PPO*")+COUNTIFS('[8]PCs e Impresoras'!$E$194:$E$258,D60,'[8]PCs e Impresoras'!$F$194:$F$258,"PPO*")+COUNTIFS('[7]PCs e Impresoras'!$E$244:$E$313,D60,'[7]PCs e Impresoras'!$F$244:$F$313,"PPO*")+COUNTIFS('[6]PCs e Impresoras'!$E$91:$E$105,D60,'[6]PCs e Impresoras'!$F$91:$F$105,"PPO*")+COUNTIFS('[5]PCs e Impresoras'!$E$126:$E$190,D60,'[5]PCs e Impresoras'!$F$126:$F$190,"PPO*")+COUNTIFS('[4]PCs e Impresoras'!$E$144:$E$175,D60,'[4]PCs e Impresoras'!$F$144:$F$175,"PPO*")+COUNTIFS('[3]PCs e Impresoras'!$E$194:$E$275,D60,'[3]PCs e Impresoras'!$F$194:$F$275,"PPO*")+COUNTIFS('[2]PCs e Impresoras'!$E$76:$E$105,D60,'[2]PCs e Impresoras'!$F$76:$F$105,"PPO*")+COUNTIFS('[1]PCs e Impresoras'!$E$85:$E$113,D60,'[1]PCs e Impresoras'!$F$85:$F$113,"PPO*")</f>
        <v>#VALUE!</v>
      </c>
      <c r="Q60" s="11" t="e">
        <f>COUNTIFS('[13]PCs e Impresoras'!$E$26:$E$29,D60,'[13]PCs e Impresoras'!$F$26:$F$29,"PTJ*")+COUNTIFS('[12]PCs e Impresoras'!$E$49:$E$61,D60,'[12]PCs e Impresoras'!$F$49:$F$61,"PTJ*")+COUNTIFS('[11]PCs e Impresoras'!$E$95:$E$125,D60,'[11]PCs e Impresoras'!$F$95:$F$125,"PTJ*")+COUNTIFS('[10]PCs e Impresoras'!$E$83:$E$104,D60,'[10]PCs e Impresoras'!$F$83:$F$104,"PTJ*")+COUNTIFS('[9]PCs e Impresoras'!$E$61:$E$64,D60,'[9]PCs e Impresoras'!$F$61:$F$64,"PTJ*")+COUNTIFS('[8]PCs e Impresoras'!$E$194:$E$258,D60,'[8]PCs e Impresoras'!$F$194:$F$258,"PTJ*")+COUNTIFS('[7]PCs e Impresoras'!$E$244:$E$313,D60,'[7]PCs e Impresoras'!$F$244:$F$313,"PTJ*")+COUNTIFS('[6]PCs e Impresoras'!$E$91:$E$105,D60,'[6]PCs e Impresoras'!$F$91:$F$105,"PTJ*")+COUNTIFS('[5]PCs e Impresoras'!$E$126:$E$190,D60,'[5]PCs e Impresoras'!$F$126:$F$190,"PTJ*")+COUNTIFS('[4]PCs e Impresoras'!$E$144:$E$175,D60,'[4]PCs e Impresoras'!$F$144:$F$175,"PTJ*")+COUNTIFS('[3]PCs e Impresoras'!$E$194:$E$275,D60,'[3]PCs e Impresoras'!$F$194:$F$275,"PTJ*")+COUNTIFS('[2]PCs e Impresoras'!$E$76:$E$105,D60,'[2]PCs e Impresoras'!$F$76:$F$105,"PTJ*")+COUNTIFS('[1]PCs e Impresoras'!$E$85:$E$113,D60,'[1]PCs e Impresoras'!$F$85:$F$113,"PTJ*")</f>
        <v>#VALUE!</v>
      </c>
      <c r="R60" s="11" t="e">
        <f>COUNTIFS('[13]PCs e Impresoras'!$E$26:$E$29,D60,'[13]PCs e Impresoras'!$F$26:$F$29,"PBO*")+COUNTIFS('[12]PCs e Impresoras'!$E$49:$E$61,D60,'[12]PCs e Impresoras'!$F$49:$F$61,"PBO*")+COUNTIFS('[11]PCs e Impresoras'!$E$95:$E$125,D60,'[11]PCs e Impresoras'!$F$95:$F$125,"PBO*")+COUNTIFS('[10]PCs e Impresoras'!$E$83:$E$104,D60,'[10]PCs e Impresoras'!$F$83:$F$104,"PBO*")+COUNTIFS('[9]PCs e Impresoras'!$E$61:$E$64,D60,'[9]PCs e Impresoras'!$F$61:$F$64,"PBO*")+COUNTIFS('[8]PCs e Impresoras'!$E$194:$E$258,D60,'[8]PCs e Impresoras'!$F$194:$F$258,"PBO*")+COUNTIFS('[7]PCs e Impresoras'!$E$244:$E$313,D60,'[7]PCs e Impresoras'!$F$244:$F$313,"PBO*")+COUNTIFS('[6]PCs e Impresoras'!$E$91:$E$105,D60,'[6]PCs e Impresoras'!$F$91:$F$105,"PBO*")+COUNTIFS('[5]PCs e Impresoras'!$E$126:$E$190,D60,'[5]PCs e Impresoras'!$F$126:$F$190,"PBO*")+COUNTIFS('[4]PCs e Impresoras'!$E$144:$E$175,D60,'[4]PCs e Impresoras'!$F$144:$F$175,"PBO*")+COUNTIFS('[3]PCs e Impresoras'!$E$194:$E$275,D60,'[3]PCs e Impresoras'!$F$194:$F$275,"PBO*")+COUNTIFS('[2]PCs e Impresoras'!$E$76:$E$105,D60,'[2]PCs e Impresoras'!$F$76:$F$105,"PBO*")+COUNTIFS('[1]PCs e Impresoras'!$E$85:$E$113,D60,'[1]PCs e Impresoras'!$F$85:$F$113,"PBO*")</f>
        <v>#VALUE!</v>
      </c>
      <c r="S60" s="11" t="e">
        <f>COUNTIFS('[13]PCs e Impresoras'!$E$26:$E$29,D60,'[13]PCs e Impresoras'!$F$26:$F$29,"PSC*")+COUNTIFS('[12]PCs e Impresoras'!$E$49:$E$61,D60,'[12]PCs e Impresoras'!$F$49:$F$61,"PSC*")+COUNTIFS('[11]PCs e Impresoras'!$E$95:$E$125,D60,'[11]PCs e Impresoras'!$F$95:$F$125,"PSC*")+COUNTIFS('[10]PCs e Impresoras'!$E$83:$E$104,D60,'[10]PCs e Impresoras'!$F$83:$F$104,"PSC*")+COUNTIFS('[9]PCs e Impresoras'!$E$61:$E$64,D60,'[9]PCs e Impresoras'!$F$61:$F$64,"PSC*")+COUNTIFS('[8]PCs e Impresoras'!$E$194:$E$258,D60,'[8]PCs e Impresoras'!$F$194:$F$258,"PSC*")+COUNTIFS('[7]PCs e Impresoras'!$E$244:$E$313,D60,'[7]PCs e Impresoras'!$F$244:$F$313,"PSC*")+COUNTIFS('[6]PCs e Impresoras'!$E$91:$E$105,D60,'[6]PCs e Impresoras'!$F$91:$F$105,"PSC*")+COUNTIFS('[5]PCs e Impresoras'!$E$126:$E$190,D60,'[5]PCs e Impresoras'!$F$126:$F$190,"PSC*")+COUNTIFS('[4]PCs e Impresoras'!$E$144:$E$175,D60,'[4]PCs e Impresoras'!$F$144:$F$175,"PSC*")+COUNTIFS('[3]PCs e Impresoras'!$E$194:$E$275,D60,'[3]PCs e Impresoras'!$F$194:$F$275,"PSC*")+COUNTIFS('[2]PCs e Impresoras'!$E$76:$E$105,D60,'[2]PCs e Impresoras'!$F$76:$F$105,"PSC*")+COUNTIFS('[1]PCs e Impresoras'!$E$85:$E$113,D60,'[1]PCs e Impresoras'!$F$85:$F$113,"PSC*")</f>
        <v>#VALUE!</v>
      </c>
      <c r="T60" s="21" t="e">
        <f t="shared" ref="T60" si="20">SUM(E60:S60)</f>
        <v>#VALUE!</v>
      </c>
      <c r="U60" s="32" t="e">
        <f t="shared" ref="U60" si="21">T60/$T$5</f>
        <v>#VALUE!</v>
      </c>
    </row>
    <row r="61" spans="1:21" ht="15.75" x14ac:dyDescent="0.25">
      <c r="B61" s="71" t="s">
        <v>53</v>
      </c>
      <c r="C61" s="71" t="s">
        <v>49</v>
      </c>
      <c r="D61" s="71" t="s">
        <v>89</v>
      </c>
      <c r="E61" s="11" t="e">
        <f>COUNTIFS('[13]PCs e Impresoras'!$E$26:$E$29,D61,'[13]PCs e Impresoras'!$F$26:$F$29,"PCG*")+COUNTIFS('[12]PCs e Impresoras'!$E$49:$E$61,D61,'[12]PCs e Impresoras'!$F$49:$F$61,"PCG*")+COUNTIFS('[11]PCs e Impresoras'!$E$95:$E$125,D61,'[11]PCs e Impresoras'!$F$95:$F$125,"PCG*")+COUNTIFS('[10]PCs e Impresoras'!$E$83:$E$104,D61,'[10]PCs e Impresoras'!$F$83:$F$104,"PCG*")+COUNTIFS('[9]PCs e Impresoras'!$E$61:$E$64,D61,'[9]PCs e Impresoras'!$F$61:$F$64,"PCG*")+COUNTIFS('[8]PCs e Impresoras'!$E$194:$E$258,D61,'[8]PCs e Impresoras'!$F$194:$F$258,"PCG*")+COUNTIFS('[7]PCs e Impresoras'!$E$244:$E$313,D61,'[7]PCs e Impresoras'!$F$244:$F$313,"PCG*")+COUNTIFS('[6]PCs e Impresoras'!$E$91:$E$105,D61,'[6]PCs e Impresoras'!$F$91:$F$105,"PCG*")+COUNTIFS('[5]PCs e Impresoras'!$E$126:$E$190,D61,'[5]PCs e Impresoras'!$F$126:$F$190,"PCG*")+COUNTIFS('[4]PCs e Impresoras'!$E$144:$E$175,D61,'[4]PCs e Impresoras'!$F$144:$F$175,"PCG*")+COUNTIFS('[3]PCs e Impresoras'!$E$194:$E$275,D61,'[3]PCs e Impresoras'!$F$194:$F$275,"PCG*")+COUNTIFS('[2]PCs e Impresoras'!$E$76:$E$105,D61,'[2]PCs e Impresoras'!$F$76:$F$105,"PCG*")+COUNTIFS('[1]PCs e Impresoras'!$E$85:$E$113,D61,'[1]PCs e Impresoras'!$F$85:$F$113,"PCG*")</f>
        <v>#VALUE!</v>
      </c>
      <c r="F61" s="11" t="e">
        <f>COUNTIFS('[13]PCs e Impresoras'!$E$26:$E$29,D61,'[13]PCs e Impresoras'!$F$26:$F$29,"PCS*")+COUNTIFS('[12]PCs e Impresoras'!$E$49:$E$61,D61,'[12]PCs e Impresoras'!$F$49:$F$61,"PCS*")+COUNTIFS('[11]PCs e Impresoras'!$E$95:$E$125,D61,'[11]PCs e Impresoras'!$F$95:$F$125,"PCS*")+COUNTIFS('[10]PCs e Impresoras'!$E$83:$E$104,D61,'[10]PCs e Impresoras'!$F$83:$F$104,"PCS*")+COUNTIFS('[9]PCs e Impresoras'!$E$61:$E$64,D61,'[9]PCs e Impresoras'!$F$61:$F$64,"PCS*")+COUNTIFS('[8]PCs e Impresoras'!$E$194:$E$258,D61,'[8]PCs e Impresoras'!$F$194:$F$258,"PCS*")+COUNTIFS('[7]PCs e Impresoras'!$E$244:$E$313,D61,'[7]PCs e Impresoras'!$F$244:$F$313,"PCS*")+COUNTIFS('[6]PCs e Impresoras'!$E$91:$E$105,D61,'[6]PCs e Impresoras'!$F$91:$F$105,"PCS*")+COUNTIFS('[5]PCs e Impresoras'!$E$126:$E$190,D61,'[5]PCs e Impresoras'!$F$126:$F$190,"PCS*")+COUNTIFS('[4]PCs e Impresoras'!$E$144:$E$175,D61,'[4]PCs e Impresoras'!$F$144:$F$175,"PCS*")+COUNTIFS('[3]PCs e Impresoras'!$E$194:$E$275,D61,'[3]PCs e Impresoras'!$F$194:$F$275,"PCS*")+COUNTIFS('[2]PCs e Impresoras'!$E$76:$E$105,D61,'[2]PCs e Impresoras'!$F$76:$F$105,"PCS*")+COUNTIFS('[1]PCs e Impresoras'!$E$85:$E$113,D61,'[1]PCs e Impresoras'!$F$85:$F$113,"PCS*")</f>
        <v>#VALUE!</v>
      </c>
      <c r="G61" s="11" t="e">
        <f>COUNTIFS('[13]PCs e Impresoras'!$E$26:$E$29,D61,'[13]PCs e Impresoras'!$F$26:$F$29,"PMT*")+COUNTIFS('[12]PCs e Impresoras'!$E$49:$E$61,D61,'[12]PCs e Impresoras'!$F$49:$F$61,"PMT*")+COUNTIFS('[11]PCs e Impresoras'!$E$95:$E$125,D61,'[11]PCs e Impresoras'!$F$95:$F$125,"PMT*")+COUNTIFS('[10]PCs e Impresoras'!$E$83:$E$104,D61,'[10]PCs e Impresoras'!$F$83:$F$104,"PMT*")+COUNTIFS('[9]PCs e Impresoras'!$E$61:$E$64,D61,'[9]PCs e Impresoras'!$F$61:$F$64,"PMT*")+COUNTIFS('[8]PCs e Impresoras'!$E$194:$E$258,D61,'[8]PCs e Impresoras'!$F$194:$F$258,"PMT*")+COUNTIFS('[7]PCs e Impresoras'!$E$244:$E$313,D61,'[7]PCs e Impresoras'!$F$244:$F$313,"PMT*")+COUNTIFS('[6]PCs e Impresoras'!$E$91:$E$105,D61,'[6]PCs e Impresoras'!$F$91:$F$105,"PMT*")+COUNTIFS('[5]PCs e Impresoras'!$E$126:$E$190,D61,'[5]PCs e Impresoras'!$F$126:$F$190,"PMT*")+COUNTIFS('[4]PCs e Impresoras'!$E$144:$E$175,D61,'[4]PCs e Impresoras'!$F$144:$F$175,"PMT*")+COUNTIFS('[3]PCs e Impresoras'!$E$194:$E$275,D61,'[3]PCs e Impresoras'!$F$194:$F$275,"PMT*")+COUNTIFS('[2]PCs e Impresoras'!$E$76:$E$105,D61,'[2]PCs e Impresoras'!$F$76:$F$105,"PMT*")+COUNTIFS('[1]PCs e Impresoras'!$E$85:$E$113,D61,'[1]PCs e Impresoras'!$F$85:$F$113,"PMT*")</f>
        <v>#VALUE!</v>
      </c>
      <c r="H61" s="11" t="e">
        <f>COUNTIFS('[13]PCs e Impresoras'!$E$26:$E$29,D61,'[13]PCs e Impresoras'!$F$26:$F$29,"PCB*")+COUNTIFS('[12]PCs e Impresoras'!$E$49:$E$61,D61,'[12]PCs e Impresoras'!$F$49:$F$61,"PCB*")+COUNTIFS('[11]PCs e Impresoras'!$E$95:$E$125,D61,'[11]PCs e Impresoras'!$F$95:$F$125,"PCB*")+COUNTIFS('[10]PCs e Impresoras'!$E$83:$E$104,D61,'[10]PCs e Impresoras'!$F$83:$F$104,"PCB*")+COUNTIFS('[9]PCs e Impresoras'!$E$61:$E$64,D61,'[9]PCs e Impresoras'!$F$61:$F$64,"PCB*")+COUNTIFS('[8]PCs e Impresoras'!$E$194:$E$258,D61,'[8]PCs e Impresoras'!$F$194:$F$258,"PCB*")+COUNTIFS('[7]PCs e Impresoras'!$E$244:$E$313,D61,'[7]PCs e Impresoras'!$F$244:$F$313,"PCB*")+COUNTIFS('[6]PCs e Impresoras'!$E$91:$E$105,D61,'[6]PCs e Impresoras'!$F$91:$F$105,"PCB*")+COUNTIFS('[5]PCs e Impresoras'!$E$126:$E$190,D61,'[5]PCs e Impresoras'!$F$126:$F$190,"PCB*")+COUNTIFS('[4]PCs e Impresoras'!$E$144:$E$175,D61,'[4]PCs e Impresoras'!$F$144:$F$175,"PCB*")+COUNTIFS('[3]PCs e Impresoras'!$E$194:$E$275,D61,'[3]PCs e Impresoras'!$F$194:$F$275,"PCB*")+COUNTIFS('[2]PCs e Impresoras'!$E$76:$E$105,D61,'[2]PCs e Impresoras'!$F$76:$F$105,"PCB*")+COUNTIFS('[1]PCs e Impresoras'!$E$85:$E$113,D61,'[1]PCs e Impresoras'!$F$85:$F$113,"PCB*")</f>
        <v>#VALUE!</v>
      </c>
      <c r="I61" s="11" t="e">
        <f>COUNTIFS('[13]PCs e Impresoras'!$E$26:$E$29,D61,'[13]PCs e Impresoras'!$F$26:$F$29,"PBA*")+COUNTIFS('[12]PCs e Impresoras'!$E$49:$E$61,D61,'[12]PCs e Impresoras'!$F$49:$F$61,"PBA*")+COUNTIFS('[11]PCs e Impresoras'!$E$95:$E$125,D61,'[11]PCs e Impresoras'!$F$95:$F$125,"PBA*")+COUNTIFS('[10]PCs e Impresoras'!$E$83:$E$104,D61,'[10]PCs e Impresoras'!$F$83:$F$104,"PBA*")+COUNTIFS('[9]PCs e Impresoras'!$E$61:$E$64,D61,'[9]PCs e Impresoras'!$F$61:$F$64,"PBA*")+COUNTIFS('[8]PCs e Impresoras'!$E$194:$E$258,D61,'[8]PCs e Impresoras'!$F$194:$F$258,"PBA*")+COUNTIFS('[7]PCs e Impresoras'!$E$244:$E$313,D61,'[7]PCs e Impresoras'!$F$244:$F$313,"PBA*")+COUNTIFS('[6]PCs e Impresoras'!$E$91:$E$105,D61,'[6]PCs e Impresoras'!$F$91:$F$105,"PBA*")+COUNTIFS('[5]PCs e Impresoras'!$E$126:$E$190,D61,'[5]PCs e Impresoras'!$F$126:$F$190,"PBA*")+COUNTIFS('[4]PCs e Impresoras'!$E$144:$E$175,D61,'[4]PCs e Impresoras'!$F$144:$F$175,"PBA*")+COUNTIFS('[3]PCs e Impresoras'!$E$194:$E$275,D61,'[3]PCs e Impresoras'!$F$194:$F$275,"PBA*")+COUNTIFS('[2]PCs e Impresoras'!$E$76:$E$105,D61,'[2]PCs e Impresoras'!$F$76:$F$105,"PBA*")+COUNTIFS('[1]PCs e Impresoras'!$E$85:$E$113,D61,'[1]PCs e Impresoras'!$F$85:$F$113,"PBA*")</f>
        <v>#VALUE!</v>
      </c>
      <c r="J61" s="11" t="e">
        <f>COUNTIFS('[13]PCs e Impresoras'!$E$26:$E$29,D61,'[13]PCs e Impresoras'!$F$26:$F$29,"PVL*")+COUNTIFS('[12]PCs e Impresoras'!$E$49:$E$61,D61,'[12]PCs e Impresoras'!$F$49:$F$61,"PVL*")+COUNTIFS('[11]PCs e Impresoras'!$E$95:$E$125,D61,'[11]PCs e Impresoras'!$F$95:$F$125,"PVL*")+COUNTIFS('[10]PCs e Impresoras'!$E$83:$E$104,D61,'[10]PCs e Impresoras'!$F$83:$F$104,"PVL*")+COUNTIFS('[9]PCs e Impresoras'!$E$61:$E$64,D61,'[9]PCs e Impresoras'!$F$61:$F$64,"PVL*")+COUNTIFS('[8]PCs e Impresoras'!$E$194:$E$258,D61,'[8]PCs e Impresoras'!$F$194:$F$258,"PVL*")+COUNTIFS('[7]PCs e Impresoras'!$E$244:$E$313,D61,'[7]PCs e Impresoras'!$F$244:$F$313,"PVL*")+COUNTIFS('[6]PCs e Impresoras'!$E$91:$E$105,D61,'[6]PCs e Impresoras'!$F$91:$F$105,"PVL*")+COUNTIFS('[5]PCs e Impresoras'!$E$126:$E$190,D61,'[5]PCs e Impresoras'!$F$126:$F$190,"PVL*")+COUNTIFS('[4]PCs e Impresoras'!$E$144:$E$175,D61,'[4]PCs e Impresoras'!$F$144:$F$175,"PVL*")+COUNTIFS('[3]PCs e Impresoras'!$E$194:$E$275,D61,'[3]PCs e Impresoras'!$F$194:$F$275,"PVL*")+COUNTIFS('[2]PCs e Impresoras'!$E$76:$E$105,D61,'[2]PCs e Impresoras'!$F$76:$F$105,"PVL*")+COUNTIFS('[1]PCs e Impresoras'!$E$85:$E$113,D61,'[1]PCs e Impresoras'!$F$85:$F$113,"PVL*")</f>
        <v>#VALUE!</v>
      </c>
      <c r="K61" s="11" t="e">
        <f>COUNTIFS('[13]PCs e Impresoras'!$E$26:$E$29,D61,'[13]PCs e Impresoras'!$F$26:$F$29,"PBQ*")+COUNTIFS('[12]PCs e Impresoras'!$E$49:$E$61,D61,'[12]PCs e Impresoras'!$F$49:$F$61,"PBQ*")+COUNTIFS('[11]PCs e Impresoras'!$E$95:$E$125,D61,'[11]PCs e Impresoras'!$F$95:$F$125,"PBQ*")+COUNTIFS('[10]PCs e Impresoras'!$E$83:$E$104,D61,'[10]PCs e Impresoras'!$F$83:$F$104,"PBQ*")+COUNTIFS('[9]PCs e Impresoras'!$E$61:$E$64,D61,'[9]PCs e Impresoras'!$F$61:$F$64,"PBQ*")+COUNTIFS('[8]PCs e Impresoras'!$E$194:$E$258,D61,'[8]PCs e Impresoras'!$F$194:$F$258,"PBQ*")+COUNTIFS('[7]PCs e Impresoras'!$E$244:$E$313,D61,'[7]PCs e Impresoras'!$F$244:$F$313,"PBQ*")+COUNTIFS('[6]PCs e Impresoras'!$E$91:$E$105,D61,'[6]PCs e Impresoras'!$F$91:$F$105,"PBQ*")+COUNTIFS('[5]PCs e Impresoras'!$E$126:$E$190,D61,'[5]PCs e Impresoras'!$F$126:$F$190,"PBQ*")+COUNTIFS('[4]PCs e Impresoras'!$E$144:$E$175,D61,'[4]PCs e Impresoras'!$F$144:$F$175,"PBQ*")+COUNTIFS('[3]PCs e Impresoras'!$E$194:$E$275,D61,'[3]PCs e Impresoras'!$F$194:$F$275,"PBQ*")+COUNTIFS('[2]PCs e Impresoras'!$E$76:$E$105,D61,'[2]PCs e Impresoras'!$F$76:$F$105,"PBQ*")+COUNTIFS('[1]PCs e Impresoras'!$E$85:$E$113,D61,'[1]PCs e Impresoras'!$F$85:$F$113,"PBQ*")</f>
        <v>#VALUE!</v>
      </c>
      <c r="L61" s="11" t="e">
        <f>COUNTIFS('[13]PCs e Impresoras'!$E$26:$E$29,D61,'[13]PCs e Impresoras'!$F$26:$F$29,"PMB*")+COUNTIFS('[12]PCs e Impresoras'!$E$49:$E$61,D61,'[12]PCs e Impresoras'!$F$49:$F$61,"PMB*")+COUNTIFS('[11]PCs e Impresoras'!$E$95:$E$125,D61,'[11]PCs e Impresoras'!$F$95:$F$125,"PMB*")+COUNTIFS('[10]PCs e Impresoras'!$E$83:$E$104,D61,'[10]PCs e Impresoras'!$F$83:$F$104,"PMB*")+COUNTIFS('[9]PCs e Impresoras'!$E$61:$E$64,D61,'[9]PCs e Impresoras'!$F$61:$F$64,"PMB*")+COUNTIFS('[8]PCs e Impresoras'!$E$194:$E$258,D61,'[8]PCs e Impresoras'!$F$194:$F$258,"PMB*")+COUNTIFS('[7]PCs e Impresoras'!$E$244:$E$313,D61,'[7]PCs e Impresoras'!$F$244:$F$313,"PMB*")+COUNTIFS('[6]PCs e Impresoras'!$E$91:$E$105,D61,'[6]PCs e Impresoras'!$F$91:$F$105,"PMB*")+COUNTIFS('[5]PCs e Impresoras'!$E$126:$E$190,D61,'[5]PCs e Impresoras'!$F$126:$F$190,"PMB*")+COUNTIFS('[4]PCs e Impresoras'!$E$144:$E$175,D61,'[4]PCs e Impresoras'!$F$144:$F$175,"PMB*")+COUNTIFS('[3]PCs e Impresoras'!$E$194:$E$275,D61,'[3]PCs e Impresoras'!$F$194:$F$275,"PMB*")+COUNTIFS('[2]PCs e Impresoras'!$E$76:$E$105,D61,'[2]PCs e Impresoras'!$F$76:$F$105,"PMB*")+COUNTIFS('[1]PCs e Impresoras'!$E$85:$E$113,D61,'[1]PCs e Impresoras'!$F$85:$F$113,"PMB*")</f>
        <v>#VALUE!</v>
      </c>
      <c r="M61" s="11" t="e">
        <f>COUNTIFS('[13]PCs e Impresoras'!$E$26:$E$29,D61,'[13]PCs e Impresoras'!$F$26:$F$29,"PBJ*")+COUNTIFS('[12]PCs e Impresoras'!$E$49:$E$61,D61,'[12]PCs e Impresoras'!$F$49:$F$61,"PBJ*")+COUNTIFS('[11]PCs e Impresoras'!$E$95:$E$125,D61,'[11]PCs e Impresoras'!$F$95:$F$125,"PBJ*")+COUNTIFS('[10]PCs e Impresoras'!$E$83:$E$104,D61,'[10]PCs e Impresoras'!$F$83:$F$104,"PBJ*")+COUNTIFS('[9]PCs e Impresoras'!$E$61:$E$64,D61,'[9]PCs e Impresoras'!$F$61:$F$64,"PBJ*")+COUNTIFS('[8]PCs e Impresoras'!$E$194:$E$258,D61,'[8]PCs e Impresoras'!$F$194:$F$258,"PBJ*")+COUNTIFS('[7]PCs e Impresoras'!$E$244:$E$313,D61,'[7]PCs e Impresoras'!$F$244:$F$313,"PBJ*")+COUNTIFS('[6]PCs e Impresoras'!$E$91:$E$105,D61,'[6]PCs e Impresoras'!$F$91:$F$105,"PBJ*")+COUNTIFS('[5]PCs e Impresoras'!$E$126:$E$190,D61,'[5]PCs e Impresoras'!$F$126:$F$190,"PBJ*")+COUNTIFS('[4]PCs e Impresoras'!$E$144:$E$175,D61,'[4]PCs e Impresoras'!$F$144:$F$175,"PBJ*")+COUNTIFS('[3]PCs e Impresoras'!$E$194:$E$275,D61,'[3]PCs e Impresoras'!$F$194:$F$275,"PBJ*")+COUNTIFS('[2]PCs e Impresoras'!$E$76:$E$105,D61,'[2]PCs e Impresoras'!$F$76:$F$105,"PBJ*")+COUNTIFS('[1]PCs e Impresoras'!$E$85:$E$113,D61,'[1]PCs e Impresoras'!$F$85:$F$113,"PBJ*")</f>
        <v>#VALUE!</v>
      </c>
      <c r="N61" s="11" t="e">
        <f>COUNTIFS('[13]PCs e Impresoras'!$E$26:$E$29,D61,'[13]PCs e Impresoras'!$F$26:$F$29,"PCL*")+COUNTIFS('[12]PCs e Impresoras'!$E$49:$E$61,D61,'[12]PCs e Impresoras'!$F$49:$F$61,"PCL*")+COUNTIFS('[11]PCs e Impresoras'!$E$95:$E$125,D61,'[11]PCs e Impresoras'!$F$95:$F$125,"PCL*")+COUNTIFS('[10]PCs e Impresoras'!$E$83:$E$104,D61,'[10]PCs e Impresoras'!$F$83:$F$104,"PCL*")+COUNTIFS('[9]PCs e Impresoras'!$E$61:$E$64,D61,'[9]PCs e Impresoras'!$F$61:$F$64,"PCL*")+COUNTIFS('[8]PCs e Impresoras'!$E$194:$E$258,D61,'[8]PCs e Impresoras'!$F$194:$F$258,"PCL*")+COUNTIFS('[7]PCs e Impresoras'!$E$244:$E$313,D61,'[7]PCs e Impresoras'!$F$244:$F$313,"PCL*")+COUNTIFS('[6]PCs e Impresoras'!$E$91:$E$105,D61,'[6]PCs e Impresoras'!$F$91:$F$105,"PCL*")+COUNTIFS('[5]PCs e Impresoras'!$E$126:$E$190,D61,'[5]PCs e Impresoras'!$F$126:$F$190,"PCL*")+COUNTIFS('[4]PCs e Impresoras'!$E$144:$E$175,D61,'[4]PCs e Impresoras'!$F$144:$F$175,"PCL*")+COUNTIFS('[3]PCs e Impresoras'!$E$194:$E$275,D61,'[3]PCs e Impresoras'!$F$194:$F$275,"PCL*")+COUNTIFS('[2]PCs e Impresoras'!$E$76:$E$105,D61,'[2]PCs e Impresoras'!$F$76:$F$105,"PCL*")+COUNTIFS('[1]PCs e Impresoras'!$E$85:$E$113,D61,'[1]PCs e Impresoras'!$F$85:$F$113,"PCL*")</f>
        <v>#VALUE!</v>
      </c>
      <c r="O61" s="11" t="e">
        <f>COUNTIFS('[13]PCs e Impresoras'!$E$26:$E$29,D61,'[13]PCs e Impresoras'!$F$26:$F$29,"PQB*")+COUNTIFS('[12]PCs e Impresoras'!$E$49:$E$61,D61,'[12]PCs e Impresoras'!$F$49:$F$61,"PQB*")+COUNTIFS('[11]PCs e Impresoras'!$E$95:$E$125,D61,'[11]PCs e Impresoras'!$F$95:$F$125,"PQB*")+COUNTIFS('[10]PCs e Impresoras'!$E$83:$E$104,D61,'[10]PCs e Impresoras'!$F$83:$F$104,"PQB*")+COUNTIFS('[9]PCs e Impresoras'!$E$61:$E$64,D61,'[9]PCs e Impresoras'!$F$61:$F$64,"PQB*")+COUNTIFS('[8]PCs e Impresoras'!$E$194:$E$258,D61,'[8]PCs e Impresoras'!$F$194:$F$258,"PQB*")+COUNTIFS('[7]PCs e Impresoras'!$E$244:$E$313,D61,'[7]PCs e Impresoras'!$F$244:$F$313,"PQB*")+COUNTIFS('[6]PCs e Impresoras'!$E$91:$E$105,D61,'[6]PCs e Impresoras'!$F$91:$F$105,"PQB*")+COUNTIFS('[5]PCs e Impresoras'!$E$126:$E$190,D61,'[5]PCs e Impresoras'!$F$126:$F$190,"PQB*")+COUNTIFS('[4]PCs e Impresoras'!$E$144:$E$175,D61,'[4]PCs e Impresoras'!$F$144:$F$175,"PQB*")+COUNTIFS('[3]PCs e Impresoras'!$E$194:$E$275,D61,'[3]PCs e Impresoras'!$F$194:$F$275,"PQB*")+COUNTIFS('[2]PCs e Impresoras'!$E$76:$E$105,D61,'[2]PCs e Impresoras'!$F$76:$F$105,"PQB*")+COUNTIFS('[1]PCs e Impresoras'!$E$85:$E$113,D61,'[1]PCs e Impresoras'!$F$85:$F$113,"PQB*")</f>
        <v>#VALUE!</v>
      </c>
      <c r="P61" s="11" t="e">
        <f>COUNTIFS('[13]PCs e Impresoras'!$E$26:$E$29,D61,'[13]PCs e Impresoras'!$F$26:$F$29,"PPO*")+COUNTIFS('[12]PCs e Impresoras'!$E$49:$E$61,D61,'[12]PCs e Impresoras'!$F$49:$F$61,"PPO*")+COUNTIFS('[11]PCs e Impresoras'!$E$95:$E$125,D61,'[11]PCs e Impresoras'!$F$95:$F$125,"PPO*")+COUNTIFS('[10]PCs e Impresoras'!$E$83:$E$104,D61,'[10]PCs e Impresoras'!$F$83:$F$104,"PPO*")+COUNTIFS('[9]PCs e Impresoras'!$E$61:$E$64,D61,'[9]PCs e Impresoras'!$F$61:$F$64,"PPO*")+COUNTIFS('[8]PCs e Impresoras'!$E$194:$E$258,D61,'[8]PCs e Impresoras'!$F$194:$F$258,"PPO*")+COUNTIFS('[7]PCs e Impresoras'!$E$244:$E$313,D61,'[7]PCs e Impresoras'!$F$244:$F$313,"PPO*")+COUNTIFS('[6]PCs e Impresoras'!$E$91:$E$105,D61,'[6]PCs e Impresoras'!$F$91:$F$105,"PPO*")+COUNTIFS('[5]PCs e Impresoras'!$E$126:$E$190,D61,'[5]PCs e Impresoras'!$F$126:$F$190,"PPO*")+COUNTIFS('[4]PCs e Impresoras'!$E$144:$E$175,D61,'[4]PCs e Impresoras'!$F$144:$F$175,"PPO*")+COUNTIFS('[3]PCs e Impresoras'!$E$194:$E$275,D61,'[3]PCs e Impresoras'!$F$194:$F$275,"PPO*")+COUNTIFS('[2]PCs e Impresoras'!$E$76:$E$105,D61,'[2]PCs e Impresoras'!$F$76:$F$105,"PPO*")+COUNTIFS('[1]PCs e Impresoras'!$E$85:$E$113,D61,'[1]PCs e Impresoras'!$F$85:$F$113,"PPO*")</f>
        <v>#VALUE!</v>
      </c>
      <c r="Q61" s="11" t="e">
        <f>COUNTIFS('[13]PCs e Impresoras'!$E$26:$E$29,D61,'[13]PCs e Impresoras'!$F$26:$F$29,"PTJ*")+COUNTIFS('[12]PCs e Impresoras'!$E$49:$E$61,D61,'[12]PCs e Impresoras'!$F$49:$F$61,"PTJ*")+COUNTIFS('[11]PCs e Impresoras'!$E$95:$E$125,D61,'[11]PCs e Impresoras'!$F$95:$F$125,"PTJ*")+COUNTIFS('[10]PCs e Impresoras'!$E$83:$E$104,D61,'[10]PCs e Impresoras'!$F$83:$F$104,"PTJ*")+COUNTIFS('[9]PCs e Impresoras'!$E$61:$E$64,D61,'[9]PCs e Impresoras'!$F$61:$F$64,"PTJ*")+COUNTIFS('[8]PCs e Impresoras'!$E$194:$E$258,D61,'[8]PCs e Impresoras'!$F$194:$F$258,"PTJ*")+COUNTIFS('[7]PCs e Impresoras'!$E$244:$E$313,D61,'[7]PCs e Impresoras'!$F$244:$F$313,"PTJ*")+COUNTIFS('[6]PCs e Impresoras'!$E$91:$E$105,D61,'[6]PCs e Impresoras'!$F$91:$F$105,"PTJ*")+COUNTIFS('[5]PCs e Impresoras'!$E$126:$E$190,D61,'[5]PCs e Impresoras'!$F$126:$F$190,"PTJ*")+COUNTIFS('[4]PCs e Impresoras'!$E$144:$E$175,D61,'[4]PCs e Impresoras'!$F$144:$F$175,"PTJ*")+COUNTIFS('[3]PCs e Impresoras'!$E$194:$E$275,D61,'[3]PCs e Impresoras'!$F$194:$F$275,"PTJ*")+COUNTIFS('[2]PCs e Impresoras'!$E$76:$E$105,D61,'[2]PCs e Impresoras'!$F$76:$F$105,"PTJ*")+COUNTIFS('[1]PCs e Impresoras'!$E$85:$E$113,D61,'[1]PCs e Impresoras'!$F$85:$F$113,"PTJ*")</f>
        <v>#VALUE!</v>
      </c>
      <c r="R61" s="11" t="e">
        <f>COUNTIFS('[13]PCs e Impresoras'!$E$26:$E$29,D61,'[13]PCs e Impresoras'!$F$26:$F$29,"PBO*")+COUNTIFS('[12]PCs e Impresoras'!$E$49:$E$61,D61,'[12]PCs e Impresoras'!$F$49:$F$61,"PBO*")+COUNTIFS('[11]PCs e Impresoras'!$E$95:$E$125,D61,'[11]PCs e Impresoras'!$F$95:$F$125,"PBO*")+COUNTIFS('[10]PCs e Impresoras'!$E$83:$E$104,D61,'[10]PCs e Impresoras'!$F$83:$F$104,"PBO*")+COUNTIFS('[9]PCs e Impresoras'!$E$61:$E$64,D61,'[9]PCs e Impresoras'!$F$61:$F$64,"PBO*")+COUNTIFS('[8]PCs e Impresoras'!$E$194:$E$258,D61,'[8]PCs e Impresoras'!$F$194:$F$258,"PBO*")+COUNTIFS('[7]PCs e Impresoras'!$E$244:$E$313,D61,'[7]PCs e Impresoras'!$F$244:$F$313,"PBO*")+COUNTIFS('[6]PCs e Impresoras'!$E$91:$E$105,D61,'[6]PCs e Impresoras'!$F$91:$F$105,"PBO*")+COUNTIFS('[5]PCs e Impresoras'!$E$126:$E$190,D61,'[5]PCs e Impresoras'!$F$126:$F$190,"PBO*")+COUNTIFS('[4]PCs e Impresoras'!$E$144:$E$175,D61,'[4]PCs e Impresoras'!$F$144:$F$175,"PBO*")+COUNTIFS('[3]PCs e Impresoras'!$E$194:$E$275,D61,'[3]PCs e Impresoras'!$F$194:$F$275,"PBO*")+COUNTIFS('[2]PCs e Impresoras'!$E$76:$E$105,D61,'[2]PCs e Impresoras'!$F$76:$F$105,"PBO*")+COUNTIFS('[1]PCs e Impresoras'!$E$85:$E$113,D61,'[1]PCs e Impresoras'!$F$85:$F$113,"PBO*")</f>
        <v>#VALUE!</v>
      </c>
      <c r="S61" s="11" t="e">
        <f>COUNTIFS('[13]PCs e Impresoras'!$E$26:$E$29,D61,'[13]PCs e Impresoras'!$F$26:$F$29,"PSC*")+COUNTIFS('[12]PCs e Impresoras'!$E$49:$E$61,D61,'[12]PCs e Impresoras'!$F$49:$F$61,"PSC*")+COUNTIFS('[11]PCs e Impresoras'!$E$95:$E$125,D61,'[11]PCs e Impresoras'!$F$95:$F$125,"PSC*")+COUNTIFS('[10]PCs e Impresoras'!$E$83:$E$104,D61,'[10]PCs e Impresoras'!$F$83:$F$104,"PSC*")+COUNTIFS('[9]PCs e Impresoras'!$E$61:$E$64,D61,'[9]PCs e Impresoras'!$F$61:$F$64,"PSC*")+COUNTIFS('[8]PCs e Impresoras'!$E$194:$E$258,D61,'[8]PCs e Impresoras'!$F$194:$F$258,"PSC*")+COUNTIFS('[7]PCs e Impresoras'!$E$244:$E$313,D61,'[7]PCs e Impresoras'!$F$244:$F$313,"PSC*")+COUNTIFS('[6]PCs e Impresoras'!$E$91:$E$105,D61,'[6]PCs e Impresoras'!$F$91:$F$105,"PSC*")+COUNTIFS('[5]PCs e Impresoras'!$E$126:$E$190,D61,'[5]PCs e Impresoras'!$F$126:$F$190,"PSC*")+COUNTIFS('[4]PCs e Impresoras'!$E$144:$E$175,D61,'[4]PCs e Impresoras'!$F$144:$F$175,"PSC*")+COUNTIFS('[3]PCs e Impresoras'!$E$194:$E$275,D61,'[3]PCs e Impresoras'!$F$194:$F$275,"PSC*")+COUNTIFS('[2]PCs e Impresoras'!$E$76:$E$105,D61,'[2]PCs e Impresoras'!$F$76:$F$105,"PSC*")+COUNTIFS('[1]PCs e Impresoras'!$E$85:$E$113,D61,'[1]PCs e Impresoras'!$F$85:$F$113,"PSC*")</f>
        <v>#VALUE!</v>
      </c>
      <c r="T61" s="21" t="e">
        <f t="shared" si="4"/>
        <v>#VALUE!</v>
      </c>
      <c r="U61" s="32" t="e">
        <f t="shared" si="1"/>
        <v>#VALUE!</v>
      </c>
    </row>
    <row r="62" spans="1:21" ht="15.75" x14ac:dyDescent="0.25">
      <c r="B62" s="71" t="s">
        <v>77</v>
      </c>
      <c r="C62" s="71" t="s">
        <v>56</v>
      </c>
      <c r="D62" s="71">
        <v>320</v>
      </c>
      <c r="E62" s="11" t="e">
        <f>COUNTIFS('[13]PCs e Impresoras'!$E$26:$E$29,D62,'[13]PCs e Impresoras'!$F$26:$F$29,"PCG*")+COUNTIFS('[12]PCs e Impresoras'!$E$49:$E$61,D62,'[12]PCs e Impresoras'!$F$49:$F$61,"PCG*")+COUNTIFS('[11]PCs e Impresoras'!$E$95:$E$125,D62,'[11]PCs e Impresoras'!$F$95:$F$125,"PCG*")+COUNTIFS('[10]PCs e Impresoras'!$E$83:$E$104,D62,'[10]PCs e Impresoras'!$F$83:$F$104,"PCG*")+COUNTIFS('[9]PCs e Impresoras'!$E$61:$E$64,D62,'[9]PCs e Impresoras'!$F$61:$F$64,"PCG*")+COUNTIFS('[8]PCs e Impresoras'!$E$194:$E$258,D62,'[8]PCs e Impresoras'!$F$194:$F$258,"PCG*")+COUNTIFS('[7]PCs e Impresoras'!$E$244:$E$313,D62,'[7]PCs e Impresoras'!$F$244:$F$313,"PCG*")+COUNTIFS('[6]PCs e Impresoras'!$E$91:$E$105,D62,'[6]PCs e Impresoras'!$F$91:$F$105,"PCG*")+COUNTIFS('[5]PCs e Impresoras'!$E$126:$E$190,D62,'[5]PCs e Impresoras'!$F$126:$F$190,"PCG*")+COUNTIFS('[4]PCs e Impresoras'!$E$144:$E$175,D62,'[4]PCs e Impresoras'!$F$144:$F$175,"PCG*")+COUNTIFS('[3]PCs e Impresoras'!$E$194:$E$275,D62,'[3]PCs e Impresoras'!$F$194:$F$275,"PCG*")+COUNTIFS('[2]PCs e Impresoras'!$E$76:$E$105,D62,'[2]PCs e Impresoras'!$F$76:$F$105,"PCG*")+COUNTIFS('[1]PCs e Impresoras'!$E$85:$E$113,D62,'[1]PCs e Impresoras'!$F$85:$F$113,"PCG*")</f>
        <v>#VALUE!</v>
      </c>
      <c r="F62" s="11" t="e">
        <f>COUNTIFS('[13]PCs e Impresoras'!$E$26:$E$29,D62,'[13]PCs e Impresoras'!$F$26:$F$29,"PCS*")+COUNTIFS('[12]PCs e Impresoras'!$E$49:$E$61,D62,'[12]PCs e Impresoras'!$F$49:$F$61,"PCS*")+COUNTIFS('[11]PCs e Impresoras'!$E$95:$E$125,D62,'[11]PCs e Impresoras'!$F$95:$F$125,"PCS*")+COUNTIFS('[10]PCs e Impresoras'!$E$83:$E$104,D62,'[10]PCs e Impresoras'!$F$83:$F$104,"PCS*")+COUNTIFS('[9]PCs e Impresoras'!$E$61:$E$64,D62,'[9]PCs e Impresoras'!$F$61:$F$64,"PCS*")+COUNTIFS('[8]PCs e Impresoras'!$E$194:$E$258,D62,'[8]PCs e Impresoras'!$F$194:$F$258,"PCS*")+COUNTIFS('[7]PCs e Impresoras'!$E$244:$E$313,D62,'[7]PCs e Impresoras'!$F$244:$F$313,"PCS*")+COUNTIFS('[6]PCs e Impresoras'!$E$91:$E$105,D62,'[6]PCs e Impresoras'!$F$91:$F$105,"PCS*")+COUNTIFS('[5]PCs e Impresoras'!$E$126:$E$190,D62,'[5]PCs e Impresoras'!$F$126:$F$190,"PCS*")+COUNTIFS('[4]PCs e Impresoras'!$E$144:$E$175,D62,'[4]PCs e Impresoras'!$F$144:$F$175,"PCS*")+COUNTIFS('[3]PCs e Impresoras'!$E$194:$E$275,D62,'[3]PCs e Impresoras'!$F$194:$F$275,"PCS*")+COUNTIFS('[2]PCs e Impresoras'!$E$76:$E$105,D62,'[2]PCs e Impresoras'!$F$76:$F$105,"PCS*")+COUNTIFS('[1]PCs e Impresoras'!$E$85:$E$113,D62,'[1]PCs e Impresoras'!$F$85:$F$113,"PCS*")</f>
        <v>#VALUE!</v>
      </c>
      <c r="G62" s="11" t="e">
        <f>COUNTIFS('[13]PCs e Impresoras'!$E$26:$E$29,D62,'[13]PCs e Impresoras'!$F$26:$F$29,"PMT*")+COUNTIFS('[12]PCs e Impresoras'!$E$49:$E$61,D62,'[12]PCs e Impresoras'!$F$49:$F$61,"PMT*")+COUNTIFS('[11]PCs e Impresoras'!$E$95:$E$125,D62,'[11]PCs e Impresoras'!$F$95:$F$125,"PMT*")+COUNTIFS('[10]PCs e Impresoras'!$E$83:$E$104,D62,'[10]PCs e Impresoras'!$F$83:$F$104,"PMT*")+COUNTIFS('[9]PCs e Impresoras'!$E$61:$E$64,D62,'[9]PCs e Impresoras'!$F$61:$F$64,"PMT*")+COUNTIFS('[8]PCs e Impresoras'!$E$194:$E$258,D62,'[8]PCs e Impresoras'!$F$194:$F$258,"PMT*")+COUNTIFS('[7]PCs e Impresoras'!$E$244:$E$313,D62,'[7]PCs e Impresoras'!$F$244:$F$313,"PMT*")+COUNTIFS('[6]PCs e Impresoras'!$E$91:$E$105,D62,'[6]PCs e Impresoras'!$F$91:$F$105,"PMT*")+COUNTIFS('[5]PCs e Impresoras'!$E$126:$E$190,D62,'[5]PCs e Impresoras'!$F$126:$F$190,"PMT*")+COUNTIFS('[4]PCs e Impresoras'!$E$144:$E$175,D62,'[4]PCs e Impresoras'!$F$144:$F$175,"PMT*")+COUNTIFS('[3]PCs e Impresoras'!$E$194:$E$275,D62,'[3]PCs e Impresoras'!$F$194:$F$275,"PMT*")+COUNTIFS('[2]PCs e Impresoras'!$E$76:$E$105,D62,'[2]PCs e Impresoras'!$F$76:$F$105,"PMT*")+COUNTIFS('[1]PCs e Impresoras'!$E$85:$E$113,D62,'[1]PCs e Impresoras'!$F$85:$F$113,"PMT*")</f>
        <v>#VALUE!</v>
      </c>
      <c r="H62" s="11" t="e">
        <f>COUNTIFS('[13]PCs e Impresoras'!$E$26:$E$29,D62,'[13]PCs e Impresoras'!$F$26:$F$29,"PCB*")+COUNTIFS('[12]PCs e Impresoras'!$E$49:$E$61,D62,'[12]PCs e Impresoras'!$F$49:$F$61,"PCB*")+COUNTIFS('[11]PCs e Impresoras'!$E$95:$E$125,D62,'[11]PCs e Impresoras'!$F$95:$F$125,"PCB*")+COUNTIFS('[10]PCs e Impresoras'!$E$83:$E$104,D62,'[10]PCs e Impresoras'!$F$83:$F$104,"PCB*")+COUNTIFS('[9]PCs e Impresoras'!$E$61:$E$64,D62,'[9]PCs e Impresoras'!$F$61:$F$64,"PCB*")+COUNTIFS('[8]PCs e Impresoras'!$E$194:$E$258,D62,'[8]PCs e Impresoras'!$F$194:$F$258,"PCB*")+COUNTIFS('[7]PCs e Impresoras'!$E$244:$E$313,D62,'[7]PCs e Impresoras'!$F$244:$F$313,"PCB*")+COUNTIFS('[6]PCs e Impresoras'!$E$91:$E$105,D62,'[6]PCs e Impresoras'!$F$91:$F$105,"PCB*")+COUNTIFS('[5]PCs e Impresoras'!$E$126:$E$190,D62,'[5]PCs e Impresoras'!$F$126:$F$190,"PCB*")+COUNTIFS('[4]PCs e Impresoras'!$E$144:$E$175,D62,'[4]PCs e Impresoras'!$F$144:$F$175,"PCB*")+COUNTIFS('[3]PCs e Impresoras'!$E$194:$E$275,D62,'[3]PCs e Impresoras'!$F$194:$F$275,"PCB*")+COUNTIFS('[2]PCs e Impresoras'!$E$76:$E$105,D62,'[2]PCs e Impresoras'!$F$76:$F$105,"PCB*")+COUNTIFS('[1]PCs e Impresoras'!$E$85:$E$113,D62,'[1]PCs e Impresoras'!$F$85:$F$113,"PCB*")</f>
        <v>#VALUE!</v>
      </c>
      <c r="I62" s="11" t="e">
        <f>COUNTIFS('[13]PCs e Impresoras'!$E$26:$E$29,D62,'[13]PCs e Impresoras'!$F$26:$F$29,"PBA*")+COUNTIFS('[12]PCs e Impresoras'!$E$49:$E$61,D62,'[12]PCs e Impresoras'!$F$49:$F$61,"PBA*")+COUNTIFS('[11]PCs e Impresoras'!$E$95:$E$125,D62,'[11]PCs e Impresoras'!$F$95:$F$125,"PBA*")+COUNTIFS('[10]PCs e Impresoras'!$E$83:$E$104,D62,'[10]PCs e Impresoras'!$F$83:$F$104,"PBA*")+COUNTIFS('[9]PCs e Impresoras'!$E$61:$E$64,D62,'[9]PCs e Impresoras'!$F$61:$F$64,"PBA*")+COUNTIFS('[8]PCs e Impresoras'!$E$194:$E$258,D62,'[8]PCs e Impresoras'!$F$194:$F$258,"PBA*")+COUNTIFS('[7]PCs e Impresoras'!$E$244:$E$313,D62,'[7]PCs e Impresoras'!$F$244:$F$313,"PBA*")+COUNTIFS('[6]PCs e Impresoras'!$E$91:$E$105,D62,'[6]PCs e Impresoras'!$F$91:$F$105,"PBA*")+COUNTIFS('[5]PCs e Impresoras'!$E$126:$E$190,D62,'[5]PCs e Impresoras'!$F$126:$F$190,"PBA*")+COUNTIFS('[4]PCs e Impresoras'!$E$144:$E$175,D62,'[4]PCs e Impresoras'!$F$144:$F$175,"PBA*")+COUNTIFS('[3]PCs e Impresoras'!$E$194:$E$275,D62,'[3]PCs e Impresoras'!$F$194:$F$275,"PBA*")+COUNTIFS('[2]PCs e Impresoras'!$E$76:$E$105,D62,'[2]PCs e Impresoras'!$F$76:$F$105,"PBA*")+COUNTIFS('[1]PCs e Impresoras'!$E$85:$E$113,D62,'[1]PCs e Impresoras'!$F$85:$F$113,"PBA*")</f>
        <v>#VALUE!</v>
      </c>
      <c r="J62" s="11" t="e">
        <f>COUNTIFS('[13]PCs e Impresoras'!$E$26:$E$29,D62,'[13]PCs e Impresoras'!$F$26:$F$29,"PVL*")+COUNTIFS('[12]PCs e Impresoras'!$E$49:$E$61,D62,'[12]PCs e Impresoras'!$F$49:$F$61,"PVL*")+COUNTIFS('[11]PCs e Impresoras'!$E$95:$E$125,D62,'[11]PCs e Impresoras'!$F$95:$F$125,"PVL*")+COUNTIFS('[10]PCs e Impresoras'!$E$83:$E$104,D62,'[10]PCs e Impresoras'!$F$83:$F$104,"PVL*")+COUNTIFS('[9]PCs e Impresoras'!$E$61:$E$64,D62,'[9]PCs e Impresoras'!$F$61:$F$64,"PVL*")+COUNTIFS('[8]PCs e Impresoras'!$E$194:$E$258,D62,'[8]PCs e Impresoras'!$F$194:$F$258,"PVL*")+COUNTIFS('[7]PCs e Impresoras'!$E$244:$E$313,D62,'[7]PCs e Impresoras'!$F$244:$F$313,"PVL*")+COUNTIFS('[6]PCs e Impresoras'!$E$91:$E$105,D62,'[6]PCs e Impresoras'!$F$91:$F$105,"PVL*")+COUNTIFS('[5]PCs e Impresoras'!$E$126:$E$190,D62,'[5]PCs e Impresoras'!$F$126:$F$190,"PVL*")+COUNTIFS('[4]PCs e Impresoras'!$E$144:$E$175,D62,'[4]PCs e Impresoras'!$F$144:$F$175,"PVL*")+COUNTIFS('[3]PCs e Impresoras'!$E$194:$E$275,D62,'[3]PCs e Impresoras'!$F$194:$F$275,"PVL*")+COUNTIFS('[2]PCs e Impresoras'!$E$76:$E$105,D62,'[2]PCs e Impresoras'!$F$76:$F$105,"PVL*")+COUNTIFS('[1]PCs e Impresoras'!$E$85:$E$113,D62,'[1]PCs e Impresoras'!$F$85:$F$113,"PVL*")</f>
        <v>#VALUE!</v>
      </c>
      <c r="K62" s="11" t="e">
        <f>COUNTIFS('[13]PCs e Impresoras'!$E$26:$E$29,D62,'[13]PCs e Impresoras'!$F$26:$F$29,"PBQ*")+COUNTIFS('[12]PCs e Impresoras'!$E$49:$E$61,D62,'[12]PCs e Impresoras'!$F$49:$F$61,"PBQ*")+COUNTIFS('[11]PCs e Impresoras'!$E$95:$E$125,D62,'[11]PCs e Impresoras'!$F$95:$F$125,"PBQ*")+COUNTIFS('[10]PCs e Impresoras'!$E$83:$E$104,D62,'[10]PCs e Impresoras'!$F$83:$F$104,"PBQ*")+COUNTIFS('[9]PCs e Impresoras'!$E$61:$E$64,D62,'[9]PCs e Impresoras'!$F$61:$F$64,"PBQ*")+COUNTIFS('[8]PCs e Impresoras'!$E$194:$E$258,D62,'[8]PCs e Impresoras'!$F$194:$F$258,"PBQ*")+COUNTIFS('[7]PCs e Impresoras'!$E$244:$E$313,D62,'[7]PCs e Impresoras'!$F$244:$F$313,"PBQ*")+COUNTIFS('[6]PCs e Impresoras'!$E$91:$E$105,D62,'[6]PCs e Impresoras'!$F$91:$F$105,"PBQ*")+COUNTIFS('[5]PCs e Impresoras'!$E$126:$E$190,D62,'[5]PCs e Impresoras'!$F$126:$F$190,"PBQ*")+COUNTIFS('[4]PCs e Impresoras'!$E$144:$E$175,D62,'[4]PCs e Impresoras'!$F$144:$F$175,"PBQ*")+COUNTIFS('[3]PCs e Impresoras'!$E$194:$E$275,D62,'[3]PCs e Impresoras'!$F$194:$F$275,"PBQ*")+COUNTIFS('[2]PCs e Impresoras'!$E$76:$E$105,D62,'[2]PCs e Impresoras'!$F$76:$F$105,"PBQ*")+COUNTIFS('[1]PCs e Impresoras'!$E$85:$E$113,D62,'[1]PCs e Impresoras'!$F$85:$F$113,"PBQ*")</f>
        <v>#VALUE!</v>
      </c>
      <c r="L62" s="11" t="e">
        <f>COUNTIFS('[13]PCs e Impresoras'!$E$26:$E$29,D62,'[13]PCs e Impresoras'!$F$26:$F$29,"PMB*")+COUNTIFS('[12]PCs e Impresoras'!$E$49:$E$61,D62,'[12]PCs e Impresoras'!$F$49:$F$61,"PMB*")+COUNTIFS('[11]PCs e Impresoras'!$E$95:$E$125,D62,'[11]PCs e Impresoras'!$F$95:$F$125,"PMB*")+COUNTIFS('[10]PCs e Impresoras'!$E$83:$E$104,D62,'[10]PCs e Impresoras'!$F$83:$F$104,"PMB*")+COUNTIFS('[9]PCs e Impresoras'!$E$61:$E$64,D62,'[9]PCs e Impresoras'!$F$61:$F$64,"PMB*")+COUNTIFS('[8]PCs e Impresoras'!$E$194:$E$258,D62,'[8]PCs e Impresoras'!$F$194:$F$258,"PMB*")+COUNTIFS('[7]PCs e Impresoras'!$E$244:$E$313,D62,'[7]PCs e Impresoras'!$F$244:$F$313,"PMB*")+COUNTIFS('[6]PCs e Impresoras'!$E$91:$E$105,D62,'[6]PCs e Impresoras'!$F$91:$F$105,"PMB*")+COUNTIFS('[5]PCs e Impresoras'!$E$126:$E$190,D62,'[5]PCs e Impresoras'!$F$126:$F$190,"PMB*")+COUNTIFS('[4]PCs e Impresoras'!$E$144:$E$175,D62,'[4]PCs e Impresoras'!$F$144:$F$175,"PMB*")+COUNTIFS('[3]PCs e Impresoras'!$E$194:$E$275,D62,'[3]PCs e Impresoras'!$F$194:$F$275,"PMB*")+COUNTIFS('[2]PCs e Impresoras'!$E$76:$E$105,D62,'[2]PCs e Impresoras'!$F$76:$F$105,"PMB*")+COUNTIFS('[1]PCs e Impresoras'!$E$85:$E$113,D62,'[1]PCs e Impresoras'!$F$85:$F$113,"PMB*")</f>
        <v>#VALUE!</v>
      </c>
      <c r="M62" s="11" t="e">
        <f>COUNTIFS('[13]PCs e Impresoras'!$E$26:$E$29,D62,'[13]PCs e Impresoras'!$F$26:$F$29,"PBJ*")+COUNTIFS('[12]PCs e Impresoras'!$E$49:$E$61,D62,'[12]PCs e Impresoras'!$F$49:$F$61,"PBJ*")+COUNTIFS('[11]PCs e Impresoras'!$E$95:$E$125,D62,'[11]PCs e Impresoras'!$F$95:$F$125,"PBJ*")+COUNTIFS('[10]PCs e Impresoras'!$E$83:$E$104,D62,'[10]PCs e Impresoras'!$F$83:$F$104,"PBJ*")+COUNTIFS('[9]PCs e Impresoras'!$E$61:$E$64,D62,'[9]PCs e Impresoras'!$F$61:$F$64,"PBJ*")+COUNTIFS('[8]PCs e Impresoras'!$E$194:$E$258,D62,'[8]PCs e Impresoras'!$F$194:$F$258,"PBJ*")+COUNTIFS('[7]PCs e Impresoras'!$E$244:$E$313,D62,'[7]PCs e Impresoras'!$F$244:$F$313,"PBJ*")+COUNTIFS('[6]PCs e Impresoras'!$E$91:$E$105,D62,'[6]PCs e Impresoras'!$F$91:$F$105,"PBJ*")+COUNTIFS('[5]PCs e Impresoras'!$E$126:$E$190,D62,'[5]PCs e Impresoras'!$F$126:$F$190,"PBJ*")+COUNTIFS('[4]PCs e Impresoras'!$E$144:$E$175,D62,'[4]PCs e Impresoras'!$F$144:$F$175,"PBJ*")+COUNTIFS('[3]PCs e Impresoras'!$E$194:$E$275,D62,'[3]PCs e Impresoras'!$F$194:$F$275,"PBJ*")+COUNTIFS('[2]PCs e Impresoras'!$E$76:$E$105,D62,'[2]PCs e Impresoras'!$F$76:$F$105,"PBJ*")+COUNTIFS('[1]PCs e Impresoras'!$E$85:$E$113,D62,'[1]PCs e Impresoras'!$F$85:$F$113,"PBJ*")</f>
        <v>#VALUE!</v>
      </c>
      <c r="N62" s="11" t="e">
        <f>COUNTIFS('[13]PCs e Impresoras'!$E$26:$E$29,D62,'[13]PCs e Impresoras'!$F$26:$F$29,"PCL*")+COUNTIFS('[12]PCs e Impresoras'!$E$49:$E$61,D62,'[12]PCs e Impresoras'!$F$49:$F$61,"PCL*")+COUNTIFS('[11]PCs e Impresoras'!$E$95:$E$125,D62,'[11]PCs e Impresoras'!$F$95:$F$125,"PCL*")+COUNTIFS('[10]PCs e Impresoras'!$E$83:$E$104,D62,'[10]PCs e Impresoras'!$F$83:$F$104,"PCL*")+COUNTIFS('[9]PCs e Impresoras'!$E$61:$E$64,D62,'[9]PCs e Impresoras'!$F$61:$F$64,"PCL*")+COUNTIFS('[8]PCs e Impresoras'!$E$194:$E$258,D62,'[8]PCs e Impresoras'!$F$194:$F$258,"PCL*")+COUNTIFS('[7]PCs e Impresoras'!$E$244:$E$313,D62,'[7]PCs e Impresoras'!$F$244:$F$313,"PCL*")+COUNTIFS('[6]PCs e Impresoras'!$E$91:$E$105,D62,'[6]PCs e Impresoras'!$F$91:$F$105,"PCL*")+COUNTIFS('[5]PCs e Impresoras'!$E$126:$E$190,D62,'[5]PCs e Impresoras'!$F$126:$F$190,"PCL*")+COUNTIFS('[4]PCs e Impresoras'!$E$144:$E$175,D62,'[4]PCs e Impresoras'!$F$144:$F$175,"PCL*")+COUNTIFS('[3]PCs e Impresoras'!$E$194:$E$275,D62,'[3]PCs e Impresoras'!$F$194:$F$275,"PCL*")+COUNTIFS('[2]PCs e Impresoras'!$E$76:$E$105,D62,'[2]PCs e Impresoras'!$F$76:$F$105,"PCL*")+COUNTIFS('[1]PCs e Impresoras'!$E$85:$E$113,D62,'[1]PCs e Impresoras'!$F$85:$F$113,"PCL*")</f>
        <v>#VALUE!</v>
      </c>
      <c r="O62" s="11" t="e">
        <f>COUNTIFS('[13]PCs e Impresoras'!$E$26:$E$29,D62,'[13]PCs e Impresoras'!$F$26:$F$29,"PQB*")+COUNTIFS('[12]PCs e Impresoras'!$E$49:$E$61,D62,'[12]PCs e Impresoras'!$F$49:$F$61,"PQB*")+COUNTIFS('[11]PCs e Impresoras'!$E$95:$E$125,D62,'[11]PCs e Impresoras'!$F$95:$F$125,"PQB*")+COUNTIFS('[10]PCs e Impresoras'!$E$83:$E$104,D62,'[10]PCs e Impresoras'!$F$83:$F$104,"PQB*")+COUNTIFS('[9]PCs e Impresoras'!$E$61:$E$64,D62,'[9]PCs e Impresoras'!$F$61:$F$64,"PQB*")+COUNTIFS('[8]PCs e Impresoras'!$E$194:$E$258,D62,'[8]PCs e Impresoras'!$F$194:$F$258,"PQB*")+COUNTIFS('[7]PCs e Impresoras'!$E$244:$E$313,D62,'[7]PCs e Impresoras'!$F$244:$F$313,"PQB*")+COUNTIFS('[6]PCs e Impresoras'!$E$91:$E$105,D62,'[6]PCs e Impresoras'!$F$91:$F$105,"PQB*")+COUNTIFS('[5]PCs e Impresoras'!$E$126:$E$190,D62,'[5]PCs e Impresoras'!$F$126:$F$190,"PQB*")+COUNTIFS('[4]PCs e Impresoras'!$E$144:$E$175,D62,'[4]PCs e Impresoras'!$F$144:$F$175,"PQB*")+COUNTIFS('[3]PCs e Impresoras'!$E$194:$E$275,D62,'[3]PCs e Impresoras'!$F$194:$F$275,"PQB*")+COUNTIFS('[2]PCs e Impresoras'!$E$76:$E$105,D62,'[2]PCs e Impresoras'!$F$76:$F$105,"PQB*")+COUNTIFS('[1]PCs e Impresoras'!$E$85:$E$113,D62,'[1]PCs e Impresoras'!$F$85:$F$113,"PQB*")</f>
        <v>#VALUE!</v>
      </c>
      <c r="P62" s="11" t="e">
        <f>COUNTIFS('[13]PCs e Impresoras'!$E$26:$E$29,D62,'[13]PCs e Impresoras'!$F$26:$F$29,"PPO*")+COUNTIFS('[12]PCs e Impresoras'!$E$49:$E$61,D62,'[12]PCs e Impresoras'!$F$49:$F$61,"PPO*")+COUNTIFS('[11]PCs e Impresoras'!$E$95:$E$125,D62,'[11]PCs e Impresoras'!$F$95:$F$125,"PPO*")+COUNTIFS('[10]PCs e Impresoras'!$E$83:$E$104,D62,'[10]PCs e Impresoras'!$F$83:$F$104,"PPO*")+COUNTIFS('[9]PCs e Impresoras'!$E$61:$E$64,D62,'[9]PCs e Impresoras'!$F$61:$F$64,"PPO*")+COUNTIFS('[8]PCs e Impresoras'!$E$194:$E$258,D62,'[8]PCs e Impresoras'!$F$194:$F$258,"PPO*")+COUNTIFS('[7]PCs e Impresoras'!$E$244:$E$313,D62,'[7]PCs e Impresoras'!$F$244:$F$313,"PPO*")+COUNTIFS('[6]PCs e Impresoras'!$E$91:$E$105,D62,'[6]PCs e Impresoras'!$F$91:$F$105,"PPO*")+COUNTIFS('[5]PCs e Impresoras'!$E$126:$E$190,D62,'[5]PCs e Impresoras'!$F$126:$F$190,"PPO*")+COUNTIFS('[4]PCs e Impresoras'!$E$144:$E$175,D62,'[4]PCs e Impresoras'!$F$144:$F$175,"PPO*")+COUNTIFS('[3]PCs e Impresoras'!$E$194:$E$275,D62,'[3]PCs e Impresoras'!$F$194:$F$275,"PPO*")+COUNTIFS('[2]PCs e Impresoras'!$E$76:$E$105,D62,'[2]PCs e Impresoras'!$F$76:$F$105,"PPO*")+COUNTIFS('[1]PCs e Impresoras'!$E$85:$E$113,D62,'[1]PCs e Impresoras'!$F$85:$F$113,"PPO*")</f>
        <v>#VALUE!</v>
      </c>
      <c r="Q62" s="11" t="e">
        <f>COUNTIFS('[13]PCs e Impresoras'!$E$26:$E$29,D62,'[13]PCs e Impresoras'!$F$26:$F$29,"PTJ*")+COUNTIFS('[12]PCs e Impresoras'!$E$49:$E$61,D62,'[12]PCs e Impresoras'!$F$49:$F$61,"PTJ*")+COUNTIFS('[11]PCs e Impresoras'!$E$95:$E$125,D62,'[11]PCs e Impresoras'!$F$95:$F$125,"PTJ*")+COUNTIFS('[10]PCs e Impresoras'!$E$83:$E$104,D62,'[10]PCs e Impresoras'!$F$83:$F$104,"PTJ*")+COUNTIFS('[9]PCs e Impresoras'!$E$61:$E$64,D62,'[9]PCs e Impresoras'!$F$61:$F$64,"PTJ*")+COUNTIFS('[8]PCs e Impresoras'!$E$194:$E$258,D62,'[8]PCs e Impresoras'!$F$194:$F$258,"PTJ*")+COUNTIFS('[7]PCs e Impresoras'!$E$244:$E$313,D62,'[7]PCs e Impresoras'!$F$244:$F$313,"PTJ*")+COUNTIFS('[6]PCs e Impresoras'!$E$91:$E$105,D62,'[6]PCs e Impresoras'!$F$91:$F$105,"PTJ*")+COUNTIFS('[5]PCs e Impresoras'!$E$126:$E$190,D62,'[5]PCs e Impresoras'!$F$126:$F$190,"PTJ*")+COUNTIFS('[4]PCs e Impresoras'!$E$144:$E$175,D62,'[4]PCs e Impresoras'!$F$144:$F$175,"PTJ*")+COUNTIFS('[3]PCs e Impresoras'!$E$194:$E$275,D62,'[3]PCs e Impresoras'!$F$194:$F$275,"PTJ*")+COUNTIFS('[2]PCs e Impresoras'!$E$76:$E$105,D62,'[2]PCs e Impresoras'!$F$76:$F$105,"PTJ*")+COUNTIFS('[1]PCs e Impresoras'!$E$85:$E$113,D62,'[1]PCs e Impresoras'!$F$85:$F$113,"PTJ*")</f>
        <v>#VALUE!</v>
      </c>
      <c r="R62" s="11" t="e">
        <f>COUNTIFS('[13]PCs e Impresoras'!$E$26:$E$29,D62,'[13]PCs e Impresoras'!$F$26:$F$29,"PBO*")+COUNTIFS('[12]PCs e Impresoras'!$E$49:$E$61,D62,'[12]PCs e Impresoras'!$F$49:$F$61,"PBO*")+COUNTIFS('[11]PCs e Impresoras'!$E$95:$E$125,D62,'[11]PCs e Impresoras'!$F$95:$F$125,"PBO*")+COUNTIFS('[10]PCs e Impresoras'!$E$83:$E$104,D62,'[10]PCs e Impresoras'!$F$83:$F$104,"PBO*")+COUNTIFS('[9]PCs e Impresoras'!$E$61:$E$64,D62,'[9]PCs e Impresoras'!$F$61:$F$64,"PBO*")+COUNTIFS('[8]PCs e Impresoras'!$E$194:$E$258,D62,'[8]PCs e Impresoras'!$F$194:$F$258,"PBO*")+COUNTIFS('[7]PCs e Impresoras'!$E$244:$E$313,D62,'[7]PCs e Impresoras'!$F$244:$F$313,"PBO*")+COUNTIFS('[6]PCs e Impresoras'!$E$91:$E$105,D62,'[6]PCs e Impresoras'!$F$91:$F$105,"PBO*")+COUNTIFS('[5]PCs e Impresoras'!$E$126:$E$190,D62,'[5]PCs e Impresoras'!$F$126:$F$190,"PBO*")+COUNTIFS('[4]PCs e Impresoras'!$E$144:$E$175,D62,'[4]PCs e Impresoras'!$F$144:$F$175,"PBO*")+COUNTIFS('[3]PCs e Impresoras'!$E$194:$E$275,D62,'[3]PCs e Impresoras'!$F$194:$F$275,"PBO*")+COUNTIFS('[2]PCs e Impresoras'!$E$76:$E$105,D62,'[2]PCs e Impresoras'!$F$76:$F$105,"PBO*")+COUNTIFS('[1]PCs e Impresoras'!$E$85:$E$113,D62,'[1]PCs e Impresoras'!$F$85:$F$113,"PBO*")</f>
        <v>#VALUE!</v>
      </c>
      <c r="S62" s="11" t="e">
        <f>COUNTIFS('[13]PCs e Impresoras'!$E$26:$E$29,D62,'[13]PCs e Impresoras'!$F$26:$F$29,"PSC*")+COUNTIFS('[12]PCs e Impresoras'!$E$49:$E$61,D62,'[12]PCs e Impresoras'!$F$49:$F$61,"PSC*")+COUNTIFS('[11]PCs e Impresoras'!$E$95:$E$125,D62,'[11]PCs e Impresoras'!$F$95:$F$125,"PSC*")+COUNTIFS('[10]PCs e Impresoras'!$E$83:$E$104,D62,'[10]PCs e Impresoras'!$F$83:$F$104,"PSC*")+COUNTIFS('[9]PCs e Impresoras'!$E$61:$E$64,D62,'[9]PCs e Impresoras'!$F$61:$F$64,"PSC*")+COUNTIFS('[8]PCs e Impresoras'!$E$194:$E$258,D62,'[8]PCs e Impresoras'!$F$194:$F$258,"PSC*")+COUNTIFS('[7]PCs e Impresoras'!$E$244:$E$313,D62,'[7]PCs e Impresoras'!$F$244:$F$313,"PSC*")+COUNTIFS('[6]PCs e Impresoras'!$E$91:$E$105,D62,'[6]PCs e Impresoras'!$F$91:$F$105,"PSC*")+COUNTIFS('[5]PCs e Impresoras'!$E$126:$E$190,D62,'[5]PCs e Impresoras'!$F$126:$F$190,"PSC*")+COUNTIFS('[4]PCs e Impresoras'!$E$144:$E$175,D62,'[4]PCs e Impresoras'!$F$144:$F$175,"PSC*")+COUNTIFS('[3]PCs e Impresoras'!$E$194:$E$275,D62,'[3]PCs e Impresoras'!$F$194:$F$275,"PSC*")+COUNTIFS('[2]PCs e Impresoras'!$E$76:$E$105,D62,'[2]PCs e Impresoras'!$F$76:$F$105,"PSC*")+COUNTIFS('[1]PCs e Impresoras'!$E$85:$E$113,D62,'[1]PCs e Impresoras'!$F$85:$F$113,"PSC*")</f>
        <v>#VALUE!</v>
      </c>
      <c r="T62" s="21" t="e">
        <f t="shared" si="4"/>
        <v>#VALUE!</v>
      </c>
      <c r="U62" s="32" t="e">
        <f t="shared" ref="U62" si="22">T62/$T$5</f>
        <v>#VALUE!</v>
      </c>
    </row>
    <row r="63" spans="1:21" ht="15.75" x14ac:dyDescent="0.25">
      <c r="B63" s="71" t="s">
        <v>54</v>
      </c>
      <c r="C63" s="71" t="s">
        <v>56</v>
      </c>
      <c r="D63" s="71" t="s">
        <v>61</v>
      </c>
      <c r="E63" s="11" t="e">
        <f>COUNTIFS('[13]PCs e Impresoras'!$E$26:$E$29,D63,'[13]PCs e Impresoras'!$F$26:$F$29,"PCG*")+COUNTIFS('[12]PCs e Impresoras'!$E$49:$E$61,D63,'[12]PCs e Impresoras'!$F$49:$F$61,"PCG*")+COUNTIFS('[11]PCs e Impresoras'!$E$95:$E$125,D63,'[11]PCs e Impresoras'!$F$95:$F$125,"PCG*")+COUNTIFS('[10]PCs e Impresoras'!$E$83:$E$104,D63,'[10]PCs e Impresoras'!$F$83:$F$104,"PCG*")+COUNTIFS('[9]PCs e Impresoras'!$E$61:$E$64,D63,'[9]PCs e Impresoras'!$F$61:$F$64,"PCG*")+COUNTIFS('[8]PCs e Impresoras'!$E$194:$E$258,D63,'[8]PCs e Impresoras'!$F$194:$F$258,"PCG*")+COUNTIFS('[7]PCs e Impresoras'!$E$244:$E$313,D63,'[7]PCs e Impresoras'!$F$244:$F$313,"PCG*")+COUNTIFS('[6]PCs e Impresoras'!$E$91:$E$105,D63,'[6]PCs e Impresoras'!$F$91:$F$105,"PCG*")+COUNTIFS('[5]PCs e Impresoras'!$E$126:$E$190,D63,'[5]PCs e Impresoras'!$F$126:$F$190,"PCG*")+COUNTIFS('[4]PCs e Impresoras'!$E$144:$E$175,D63,'[4]PCs e Impresoras'!$F$144:$F$175,"PCG*")+COUNTIFS('[3]PCs e Impresoras'!$E$194:$E$275,D63,'[3]PCs e Impresoras'!$F$194:$F$275,"PCG*")+COUNTIFS('[2]PCs e Impresoras'!$E$76:$E$105,D63,'[2]PCs e Impresoras'!$F$76:$F$105,"PCG*")+COUNTIFS('[1]PCs e Impresoras'!$E$85:$E$113,D63,'[1]PCs e Impresoras'!$F$85:$F$113,"PCG*")</f>
        <v>#VALUE!</v>
      </c>
      <c r="F63" s="11" t="e">
        <f>COUNTIFS('[13]PCs e Impresoras'!$E$26:$E$29,D63,'[13]PCs e Impresoras'!$F$26:$F$29,"PCS*")+COUNTIFS('[12]PCs e Impresoras'!$E$49:$E$61,D63,'[12]PCs e Impresoras'!$F$49:$F$61,"PCS*")+COUNTIFS('[11]PCs e Impresoras'!$E$95:$E$125,D63,'[11]PCs e Impresoras'!$F$95:$F$125,"PCS*")+COUNTIFS('[10]PCs e Impresoras'!$E$83:$E$104,D63,'[10]PCs e Impresoras'!$F$83:$F$104,"PCS*")+COUNTIFS('[9]PCs e Impresoras'!$E$61:$E$64,D63,'[9]PCs e Impresoras'!$F$61:$F$64,"PCS*")+COUNTIFS('[8]PCs e Impresoras'!$E$194:$E$258,D63,'[8]PCs e Impresoras'!$F$194:$F$258,"PCS*")+COUNTIFS('[7]PCs e Impresoras'!$E$244:$E$313,D63,'[7]PCs e Impresoras'!$F$244:$F$313,"PCS*")+COUNTIFS('[6]PCs e Impresoras'!$E$91:$E$105,D63,'[6]PCs e Impresoras'!$F$91:$F$105,"PCS*")+COUNTIFS('[5]PCs e Impresoras'!$E$126:$E$190,D63,'[5]PCs e Impresoras'!$F$126:$F$190,"PCS*")+COUNTIFS('[4]PCs e Impresoras'!$E$144:$E$175,D63,'[4]PCs e Impresoras'!$F$144:$F$175,"PCS*")+COUNTIFS('[3]PCs e Impresoras'!$E$194:$E$275,D63,'[3]PCs e Impresoras'!$F$194:$F$275,"PCS*")+COUNTIFS('[2]PCs e Impresoras'!$E$76:$E$105,D63,'[2]PCs e Impresoras'!$F$76:$F$105,"PCS*")+COUNTIFS('[1]PCs e Impresoras'!$E$85:$E$113,D63,'[1]PCs e Impresoras'!$F$85:$F$113,"PCS*")</f>
        <v>#VALUE!</v>
      </c>
      <c r="G63" s="11" t="e">
        <f>COUNTIFS('[13]PCs e Impresoras'!$E$26:$E$29,D63,'[13]PCs e Impresoras'!$F$26:$F$29,"PMT*")+COUNTIFS('[12]PCs e Impresoras'!$E$49:$E$61,D63,'[12]PCs e Impresoras'!$F$49:$F$61,"PMT*")+COUNTIFS('[11]PCs e Impresoras'!$E$95:$E$125,D63,'[11]PCs e Impresoras'!$F$95:$F$125,"PMT*")+COUNTIFS('[10]PCs e Impresoras'!$E$83:$E$104,D63,'[10]PCs e Impresoras'!$F$83:$F$104,"PMT*")+COUNTIFS('[9]PCs e Impresoras'!$E$61:$E$64,D63,'[9]PCs e Impresoras'!$F$61:$F$64,"PMT*")+COUNTIFS('[8]PCs e Impresoras'!$E$194:$E$258,D63,'[8]PCs e Impresoras'!$F$194:$F$258,"PMT*")+COUNTIFS('[7]PCs e Impresoras'!$E$244:$E$313,D63,'[7]PCs e Impresoras'!$F$244:$F$313,"PMT*")+COUNTIFS('[6]PCs e Impresoras'!$E$91:$E$105,D63,'[6]PCs e Impresoras'!$F$91:$F$105,"PMT*")+COUNTIFS('[5]PCs e Impresoras'!$E$126:$E$190,D63,'[5]PCs e Impresoras'!$F$126:$F$190,"PMT*")+COUNTIFS('[4]PCs e Impresoras'!$E$144:$E$175,D63,'[4]PCs e Impresoras'!$F$144:$F$175,"PMT*")+COUNTIFS('[3]PCs e Impresoras'!$E$194:$E$275,D63,'[3]PCs e Impresoras'!$F$194:$F$275,"PMT*")+COUNTIFS('[2]PCs e Impresoras'!$E$76:$E$105,D63,'[2]PCs e Impresoras'!$F$76:$F$105,"PMT*")+COUNTIFS('[1]PCs e Impresoras'!$E$85:$E$113,D63,'[1]PCs e Impresoras'!$F$85:$F$113,"PMT*")</f>
        <v>#VALUE!</v>
      </c>
      <c r="H63" s="11" t="e">
        <f>COUNTIFS('[13]PCs e Impresoras'!$E$26:$E$29,D63,'[13]PCs e Impresoras'!$F$26:$F$29,"PCB*")+COUNTIFS('[12]PCs e Impresoras'!$E$49:$E$61,D63,'[12]PCs e Impresoras'!$F$49:$F$61,"PCB*")+COUNTIFS('[11]PCs e Impresoras'!$E$95:$E$125,D63,'[11]PCs e Impresoras'!$F$95:$F$125,"PCB*")+COUNTIFS('[10]PCs e Impresoras'!$E$83:$E$104,D63,'[10]PCs e Impresoras'!$F$83:$F$104,"PCB*")+COUNTIFS('[9]PCs e Impresoras'!$E$61:$E$64,D63,'[9]PCs e Impresoras'!$F$61:$F$64,"PCB*")+COUNTIFS('[8]PCs e Impresoras'!$E$194:$E$258,D63,'[8]PCs e Impresoras'!$F$194:$F$258,"PCB*")+COUNTIFS('[7]PCs e Impresoras'!$E$244:$E$313,D63,'[7]PCs e Impresoras'!$F$244:$F$313,"PCB*")+COUNTIFS('[6]PCs e Impresoras'!$E$91:$E$105,D63,'[6]PCs e Impresoras'!$F$91:$F$105,"PCB*")+COUNTIFS('[5]PCs e Impresoras'!$E$126:$E$190,D63,'[5]PCs e Impresoras'!$F$126:$F$190,"PCB*")+COUNTIFS('[4]PCs e Impresoras'!$E$144:$E$175,D63,'[4]PCs e Impresoras'!$F$144:$F$175,"PCB*")+COUNTIFS('[3]PCs e Impresoras'!$E$194:$E$275,D63,'[3]PCs e Impresoras'!$F$194:$F$275,"PCB*")+COUNTIFS('[2]PCs e Impresoras'!$E$76:$E$105,D63,'[2]PCs e Impresoras'!$F$76:$F$105,"PCB*")+COUNTIFS('[1]PCs e Impresoras'!$E$85:$E$113,D63,'[1]PCs e Impresoras'!$F$85:$F$113,"PCB*")</f>
        <v>#VALUE!</v>
      </c>
      <c r="I63" s="11" t="e">
        <f>COUNTIFS('[13]PCs e Impresoras'!$E$26:$E$29,D63,'[13]PCs e Impresoras'!$F$26:$F$29,"PBA*")+COUNTIFS('[12]PCs e Impresoras'!$E$49:$E$61,D63,'[12]PCs e Impresoras'!$F$49:$F$61,"PBA*")+COUNTIFS('[11]PCs e Impresoras'!$E$95:$E$125,D63,'[11]PCs e Impresoras'!$F$95:$F$125,"PBA*")+COUNTIFS('[10]PCs e Impresoras'!$E$83:$E$104,D63,'[10]PCs e Impresoras'!$F$83:$F$104,"PBA*")+COUNTIFS('[9]PCs e Impresoras'!$E$61:$E$64,D63,'[9]PCs e Impresoras'!$F$61:$F$64,"PBA*")+COUNTIFS('[8]PCs e Impresoras'!$E$194:$E$258,D63,'[8]PCs e Impresoras'!$F$194:$F$258,"PBA*")+COUNTIFS('[7]PCs e Impresoras'!$E$244:$E$313,D63,'[7]PCs e Impresoras'!$F$244:$F$313,"PBA*")+COUNTIFS('[6]PCs e Impresoras'!$E$91:$E$105,D63,'[6]PCs e Impresoras'!$F$91:$F$105,"PBA*")+COUNTIFS('[5]PCs e Impresoras'!$E$126:$E$190,D63,'[5]PCs e Impresoras'!$F$126:$F$190,"PBA*")+COUNTIFS('[4]PCs e Impresoras'!$E$144:$E$175,D63,'[4]PCs e Impresoras'!$F$144:$F$175,"PBA*")+COUNTIFS('[3]PCs e Impresoras'!$E$194:$E$275,D63,'[3]PCs e Impresoras'!$F$194:$F$275,"PBA*")+COUNTIFS('[2]PCs e Impresoras'!$E$76:$E$105,D63,'[2]PCs e Impresoras'!$F$76:$F$105,"PBA*")+COUNTIFS('[1]PCs e Impresoras'!$E$85:$E$113,D63,'[1]PCs e Impresoras'!$F$85:$F$113,"PBA*")</f>
        <v>#VALUE!</v>
      </c>
      <c r="J63" s="11" t="e">
        <f>COUNTIFS('[13]PCs e Impresoras'!$E$26:$E$29,D63,'[13]PCs e Impresoras'!$F$26:$F$29,"PVL*")+COUNTIFS('[12]PCs e Impresoras'!$E$49:$E$61,D63,'[12]PCs e Impresoras'!$F$49:$F$61,"PVL*")+COUNTIFS('[11]PCs e Impresoras'!$E$95:$E$125,D63,'[11]PCs e Impresoras'!$F$95:$F$125,"PVL*")+COUNTIFS('[10]PCs e Impresoras'!$E$83:$E$104,D63,'[10]PCs e Impresoras'!$F$83:$F$104,"PVL*")+COUNTIFS('[9]PCs e Impresoras'!$E$61:$E$64,D63,'[9]PCs e Impresoras'!$F$61:$F$64,"PVL*")+COUNTIFS('[8]PCs e Impresoras'!$E$194:$E$258,D63,'[8]PCs e Impresoras'!$F$194:$F$258,"PVL*")+COUNTIFS('[7]PCs e Impresoras'!$E$244:$E$313,D63,'[7]PCs e Impresoras'!$F$244:$F$313,"PVL*")+COUNTIFS('[6]PCs e Impresoras'!$E$91:$E$105,D63,'[6]PCs e Impresoras'!$F$91:$F$105,"PVL*")+COUNTIFS('[5]PCs e Impresoras'!$E$126:$E$190,D63,'[5]PCs e Impresoras'!$F$126:$F$190,"PVL*")+COUNTIFS('[4]PCs e Impresoras'!$E$144:$E$175,D63,'[4]PCs e Impresoras'!$F$144:$F$175,"PVL*")+COUNTIFS('[3]PCs e Impresoras'!$E$194:$E$275,D63,'[3]PCs e Impresoras'!$F$194:$F$275,"PVL*")+COUNTIFS('[2]PCs e Impresoras'!$E$76:$E$105,D63,'[2]PCs e Impresoras'!$F$76:$F$105,"PVL*")+COUNTIFS('[1]PCs e Impresoras'!$E$85:$E$113,D63,'[1]PCs e Impresoras'!$F$85:$F$113,"PVL*")</f>
        <v>#VALUE!</v>
      </c>
      <c r="K63" s="11" t="e">
        <f>COUNTIFS('[13]PCs e Impresoras'!$E$26:$E$29,D63,'[13]PCs e Impresoras'!$F$26:$F$29,"PBQ*")+COUNTIFS('[12]PCs e Impresoras'!$E$49:$E$61,D63,'[12]PCs e Impresoras'!$F$49:$F$61,"PBQ*")+COUNTIFS('[11]PCs e Impresoras'!$E$95:$E$125,D63,'[11]PCs e Impresoras'!$F$95:$F$125,"PBQ*")+COUNTIFS('[10]PCs e Impresoras'!$E$83:$E$104,D63,'[10]PCs e Impresoras'!$F$83:$F$104,"PBQ*")+COUNTIFS('[9]PCs e Impresoras'!$E$61:$E$64,D63,'[9]PCs e Impresoras'!$F$61:$F$64,"PBQ*")+COUNTIFS('[8]PCs e Impresoras'!$E$194:$E$258,D63,'[8]PCs e Impresoras'!$F$194:$F$258,"PBQ*")+COUNTIFS('[7]PCs e Impresoras'!$E$244:$E$313,D63,'[7]PCs e Impresoras'!$F$244:$F$313,"PBQ*")+COUNTIFS('[6]PCs e Impresoras'!$E$91:$E$105,D63,'[6]PCs e Impresoras'!$F$91:$F$105,"PBQ*")+COUNTIFS('[5]PCs e Impresoras'!$E$126:$E$190,D63,'[5]PCs e Impresoras'!$F$126:$F$190,"PBQ*")+COUNTIFS('[4]PCs e Impresoras'!$E$144:$E$175,D63,'[4]PCs e Impresoras'!$F$144:$F$175,"PBQ*")+COUNTIFS('[3]PCs e Impresoras'!$E$194:$E$275,D63,'[3]PCs e Impresoras'!$F$194:$F$275,"PBQ*")+COUNTIFS('[2]PCs e Impresoras'!$E$76:$E$105,D63,'[2]PCs e Impresoras'!$F$76:$F$105,"PBQ*")+COUNTIFS('[1]PCs e Impresoras'!$E$85:$E$113,D63,'[1]PCs e Impresoras'!$F$85:$F$113,"PBQ*")</f>
        <v>#VALUE!</v>
      </c>
      <c r="L63" s="11" t="e">
        <f>COUNTIFS('[13]PCs e Impresoras'!$E$26:$E$29,D63,'[13]PCs e Impresoras'!$F$26:$F$29,"PMB*")+COUNTIFS('[12]PCs e Impresoras'!$E$49:$E$61,D63,'[12]PCs e Impresoras'!$F$49:$F$61,"PMB*")+COUNTIFS('[11]PCs e Impresoras'!$E$95:$E$125,D63,'[11]PCs e Impresoras'!$F$95:$F$125,"PMB*")+COUNTIFS('[10]PCs e Impresoras'!$E$83:$E$104,D63,'[10]PCs e Impresoras'!$F$83:$F$104,"PMB*")+COUNTIFS('[9]PCs e Impresoras'!$E$61:$E$64,D63,'[9]PCs e Impresoras'!$F$61:$F$64,"PMB*")+COUNTIFS('[8]PCs e Impresoras'!$E$194:$E$258,D63,'[8]PCs e Impresoras'!$F$194:$F$258,"PMB*")+COUNTIFS('[7]PCs e Impresoras'!$E$244:$E$313,D63,'[7]PCs e Impresoras'!$F$244:$F$313,"PMB*")+COUNTIFS('[6]PCs e Impresoras'!$E$91:$E$105,D63,'[6]PCs e Impresoras'!$F$91:$F$105,"PMB*")+COUNTIFS('[5]PCs e Impresoras'!$E$126:$E$190,D63,'[5]PCs e Impresoras'!$F$126:$F$190,"PMB*")+COUNTIFS('[4]PCs e Impresoras'!$E$144:$E$175,D63,'[4]PCs e Impresoras'!$F$144:$F$175,"PMB*")+COUNTIFS('[3]PCs e Impresoras'!$E$194:$E$275,D63,'[3]PCs e Impresoras'!$F$194:$F$275,"PMB*")+COUNTIFS('[2]PCs e Impresoras'!$E$76:$E$105,D63,'[2]PCs e Impresoras'!$F$76:$F$105,"PMB*")+COUNTIFS('[1]PCs e Impresoras'!$E$85:$E$113,D63,'[1]PCs e Impresoras'!$F$85:$F$113,"PMB*")</f>
        <v>#VALUE!</v>
      </c>
      <c r="M63" s="11" t="e">
        <f>COUNTIFS('[13]PCs e Impresoras'!$E$26:$E$29,D63,'[13]PCs e Impresoras'!$F$26:$F$29,"PBJ*")+COUNTIFS('[12]PCs e Impresoras'!$E$49:$E$61,D63,'[12]PCs e Impresoras'!$F$49:$F$61,"PBJ*")+COUNTIFS('[11]PCs e Impresoras'!$E$95:$E$125,D63,'[11]PCs e Impresoras'!$F$95:$F$125,"PBJ*")+COUNTIFS('[10]PCs e Impresoras'!$E$83:$E$104,D63,'[10]PCs e Impresoras'!$F$83:$F$104,"PBJ*")+COUNTIFS('[9]PCs e Impresoras'!$E$61:$E$64,D63,'[9]PCs e Impresoras'!$F$61:$F$64,"PBJ*")+COUNTIFS('[8]PCs e Impresoras'!$E$194:$E$258,D63,'[8]PCs e Impresoras'!$F$194:$F$258,"PBJ*")+COUNTIFS('[7]PCs e Impresoras'!$E$244:$E$313,D63,'[7]PCs e Impresoras'!$F$244:$F$313,"PBJ*")+COUNTIFS('[6]PCs e Impresoras'!$E$91:$E$105,D63,'[6]PCs e Impresoras'!$F$91:$F$105,"PBJ*")+COUNTIFS('[5]PCs e Impresoras'!$E$126:$E$190,D63,'[5]PCs e Impresoras'!$F$126:$F$190,"PBJ*")+COUNTIFS('[4]PCs e Impresoras'!$E$144:$E$175,D63,'[4]PCs e Impresoras'!$F$144:$F$175,"PBJ*")+COUNTIFS('[3]PCs e Impresoras'!$E$194:$E$275,D63,'[3]PCs e Impresoras'!$F$194:$F$275,"PBJ*")+COUNTIFS('[2]PCs e Impresoras'!$E$76:$E$105,D63,'[2]PCs e Impresoras'!$F$76:$F$105,"PBJ*")+COUNTIFS('[1]PCs e Impresoras'!$E$85:$E$113,D63,'[1]PCs e Impresoras'!$F$85:$F$113,"PBJ*")</f>
        <v>#VALUE!</v>
      </c>
      <c r="N63" s="11" t="e">
        <f>COUNTIFS('[13]PCs e Impresoras'!$E$26:$E$29,D63,'[13]PCs e Impresoras'!$F$26:$F$29,"PCL*")+COUNTIFS('[12]PCs e Impresoras'!$E$49:$E$61,D63,'[12]PCs e Impresoras'!$F$49:$F$61,"PCL*")+COUNTIFS('[11]PCs e Impresoras'!$E$95:$E$125,D63,'[11]PCs e Impresoras'!$F$95:$F$125,"PCL*")+COUNTIFS('[10]PCs e Impresoras'!$E$83:$E$104,D63,'[10]PCs e Impresoras'!$F$83:$F$104,"PCL*")+COUNTIFS('[9]PCs e Impresoras'!$E$61:$E$64,D63,'[9]PCs e Impresoras'!$F$61:$F$64,"PCL*")+COUNTIFS('[8]PCs e Impresoras'!$E$194:$E$258,D63,'[8]PCs e Impresoras'!$F$194:$F$258,"PCL*")+COUNTIFS('[7]PCs e Impresoras'!$E$244:$E$313,D63,'[7]PCs e Impresoras'!$F$244:$F$313,"PCL*")+COUNTIFS('[6]PCs e Impresoras'!$E$91:$E$105,D63,'[6]PCs e Impresoras'!$F$91:$F$105,"PCL*")+COUNTIFS('[5]PCs e Impresoras'!$E$126:$E$190,D63,'[5]PCs e Impresoras'!$F$126:$F$190,"PCL*")+COUNTIFS('[4]PCs e Impresoras'!$E$144:$E$175,D63,'[4]PCs e Impresoras'!$F$144:$F$175,"PCL*")+COUNTIFS('[3]PCs e Impresoras'!$E$194:$E$275,D63,'[3]PCs e Impresoras'!$F$194:$F$275,"PCL*")+COUNTIFS('[2]PCs e Impresoras'!$E$76:$E$105,D63,'[2]PCs e Impresoras'!$F$76:$F$105,"PCL*")+COUNTIFS('[1]PCs e Impresoras'!$E$85:$E$113,D63,'[1]PCs e Impresoras'!$F$85:$F$113,"PCL*")</f>
        <v>#VALUE!</v>
      </c>
      <c r="O63" s="11" t="e">
        <f>COUNTIFS('[13]PCs e Impresoras'!$E$26:$E$29,D63,'[13]PCs e Impresoras'!$F$26:$F$29,"PQB*")+COUNTIFS('[12]PCs e Impresoras'!$E$49:$E$61,D63,'[12]PCs e Impresoras'!$F$49:$F$61,"PQB*")+COUNTIFS('[11]PCs e Impresoras'!$E$95:$E$125,D63,'[11]PCs e Impresoras'!$F$95:$F$125,"PQB*")+COUNTIFS('[10]PCs e Impresoras'!$E$83:$E$104,D63,'[10]PCs e Impresoras'!$F$83:$F$104,"PQB*")+COUNTIFS('[9]PCs e Impresoras'!$E$61:$E$64,D63,'[9]PCs e Impresoras'!$F$61:$F$64,"PQB*")+COUNTIFS('[8]PCs e Impresoras'!$E$194:$E$258,D63,'[8]PCs e Impresoras'!$F$194:$F$258,"PQB*")+COUNTIFS('[7]PCs e Impresoras'!$E$244:$E$313,D63,'[7]PCs e Impresoras'!$F$244:$F$313,"PQB*")+COUNTIFS('[6]PCs e Impresoras'!$E$91:$E$105,D63,'[6]PCs e Impresoras'!$F$91:$F$105,"PQB*")+COUNTIFS('[5]PCs e Impresoras'!$E$126:$E$190,D63,'[5]PCs e Impresoras'!$F$126:$F$190,"PQB*")+COUNTIFS('[4]PCs e Impresoras'!$E$144:$E$175,D63,'[4]PCs e Impresoras'!$F$144:$F$175,"PQB*")+COUNTIFS('[3]PCs e Impresoras'!$E$194:$E$275,D63,'[3]PCs e Impresoras'!$F$194:$F$275,"PQB*")+COUNTIFS('[2]PCs e Impresoras'!$E$76:$E$105,D63,'[2]PCs e Impresoras'!$F$76:$F$105,"PQB*")+COUNTIFS('[1]PCs e Impresoras'!$E$85:$E$113,D63,'[1]PCs e Impresoras'!$F$85:$F$113,"PQB*")</f>
        <v>#VALUE!</v>
      </c>
      <c r="P63" s="11" t="e">
        <f>COUNTIFS('[13]PCs e Impresoras'!$E$26:$E$29,D63,'[13]PCs e Impresoras'!$F$26:$F$29,"PPO*")+COUNTIFS('[12]PCs e Impresoras'!$E$49:$E$61,D63,'[12]PCs e Impresoras'!$F$49:$F$61,"PPO*")+COUNTIFS('[11]PCs e Impresoras'!$E$95:$E$125,D63,'[11]PCs e Impresoras'!$F$95:$F$125,"PPO*")+COUNTIFS('[10]PCs e Impresoras'!$E$83:$E$104,D63,'[10]PCs e Impresoras'!$F$83:$F$104,"PPO*")+COUNTIFS('[9]PCs e Impresoras'!$E$61:$E$64,D63,'[9]PCs e Impresoras'!$F$61:$F$64,"PPO*")+COUNTIFS('[8]PCs e Impresoras'!$E$194:$E$258,D63,'[8]PCs e Impresoras'!$F$194:$F$258,"PPO*")+COUNTIFS('[7]PCs e Impresoras'!$E$244:$E$313,D63,'[7]PCs e Impresoras'!$F$244:$F$313,"PPO*")+COUNTIFS('[6]PCs e Impresoras'!$E$91:$E$105,D63,'[6]PCs e Impresoras'!$F$91:$F$105,"PPO*")+COUNTIFS('[5]PCs e Impresoras'!$E$126:$E$190,D63,'[5]PCs e Impresoras'!$F$126:$F$190,"PPO*")+COUNTIFS('[4]PCs e Impresoras'!$E$144:$E$175,D63,'[4]PCs e Impresoras'!$F$144:$F$175,"PPO*")+COUNTIFS('[3]PCs e Impresoras'!$E$194:$E$275,D63,'[3]PCs e Impresoras'!$F$194:$F$275,"PPO*")+COUNTIFS('[2]PCs e Impresoras'!$E$76:$E$105,D63,'[2]PCs e Impresoras'!$F$76:$F$105,"PPO*")+COUNTIFS('[1]PCs e Impresoras'!$E$85:$E$113,D63,'[1]PCs e Impresoras'!$F$85:$F$113,"PPO*")</f>
        <v>#VALUE!</v>
      </c>
      <c r="Q63" s="11" t="e">
        <f>COUNTIFS('[13]PCs e Impresoras'!$E$26:$E$29,D63,'[13]PCs e Impresoras'!$F$26:$F$29,"PTJ*")+COUNTIFS('[12]PCs e Impresoras'!$E$49:$E$61,D63,'[12]PCs e Impresoras'!$F$49:$F$61,"PTJ*")+COUNTIFS('[11]PCs e Impresoras'!$E$95:$E$125,D63,'[11]PCs e Impresoras'!$F$95:$F$125,"PTJ*")+COUNTIFS('[10]PCs e Impresoras'!$E$83:$E$104,D63,'[10]PCs e Impresoras'!$F$83:$F$104,"PTJ*")+COUNTIFS('[9]PCs e Impresoras'!$E$61:$E$64,D63,'[9]PCs e Impresoras'!$F$61:$F$64,"PTJ*")+COUNTIFS('[8]PCs e Impresoras'!$E$194:$E$258,D63,'[8]PCs e Impresoras'!$F$194:$F$258,"PTJ*")+COUNTIFS('[7]PCs e Impresoras'!$E$244:$E$313,D63,'[7]PCs e Impresoras'!$F$244:$F$313,"PTJ*")+COUNTIFS('[6]PCs e Impresoras'!$E$91:$E$105,D63,'[6]PCs e Impresoras'!$F$91:$F$105,"PTJ*")+COUNTIFS('[5]PCs e Impresoras'!$E$126:$E$190,D63,'[5]PCs e Impresoras'!$F$126:$F$190,"PTJ*")+COUNTIFS('[4]PCs e Impresoras'!$E$144:$E$175,D63,'[4]PCs e Impresoras'!$F$144:$F$175,"PTJ*")+COUNTIFS('[3]PCs e Impresoras'!$E$194:$E$275,D63,'[3]PCs e Impresoras'!$F$194:$F$275,"PTJ*")+COUNTIFS('[2]PCs e Impresoras'!$E$76:$E$105,D63,'[2]PCs e Impresoras'!$F$76:$F$105,"PTJ*")+COUNTIFS('[1]PCs e Impresoras'!$E$85:$E$113,D63,'[1]PCs e Impresoras'!$F$85:$F$113,"PTJ*")</f>
        <v>#VALUE!</v>
      </c>
      <c r="R63" s="11" t="e">
        <f>COUNTIFS('[13]PCs e Impresoras'!$E$26:$E$29,D63,'[13]PCs e Impresoras'!$F$26:$F$29,"PBO*")+COUNTIFS('[12]PCs e Impresoras'!$E$49:$E$61,D63,'[12]PCs e Impresoras'!$F$49:$F$61,"PBO*")+COUNTIFS('[11]PCs e Impresoras'!$E$95:$E$125,D63,'[11]PCs e Impresoras'!$F$95:$F$125,"PBO*")+COUNTIFS('[10]PCs e Impresoras'!$E$83:$E$104,D63,'[10]PCs e Impresoras'!$F$83:$F$104,"PBO*")+COUNTIFS('[9]PCs e Impresoras'!$E$61:$E$64,D63,'[9]PCs e Impresoras'!$F$61:$F$64,"PBO*")+COUNTIFS('[8]PCs e Impresoras'!$E$194:$E$258,D63,'[8]PCs e Impresoras'!$F$194:$F$258,"PBO*")+COUNTIFS('[7]PCs e Impresoras'!$E$244:$E$313,D63,'[7]PCs e Impresoras'!$F$244:$F$313,"PBO*")+COUNTIFS('[6]PCs e Impresoras'!$E$91:$E$105,D63,'[6]PCs e Impresoras'!$F$91:$F$105,"PBO*")+COUNTIFS('[5]PCs e Impresoras'!$E$126:$E$190,D63,'[5]PCs e Impresoras'!$F$126:$F$190,"PBO*")+COUNTIFS('[4]PCs e Impresoras'!$E$144:$E$175,D63,'[4]PCs e Impresoras'!$F$144:$F$175,"PBO*")+COUNTIFS('[3]PCs e Impresoras'!$E$194:$E$275,D63,'[3]PCs e Impresoras'!$F$194:$F$275,"PBO*")+COUNTIFS('[2]PCs e Impresoras'!$E$76:$E$105,D63,'[2]PCs e Impresoras'!$F$76:$F$105,"PBO*")+COUNTIFS('[1]PCs e Impresoras'!$E$85:$E$113,D63,'[1]PCs e Impresoras'!$F$85:$F$113,"PBO*")</f>
        <v>#VALUE!</v>
      </c>
      <c r="S63" s="11" t="e">
        <f>COUNTIFS('[13]PCs e Impresoras'!$E$26:$E$29,D63,'[13]PCs e Impresoras'!$F$26:$F$29,"PSC*")+COUNTIFS('[12]PCs e Impresoras'!$E$49:$E$61,D63,'[12]PCs e Impresoras'!$F$49:$F$61,"PSC*")+COUNTIFS('[11]PCs e Impresoras'!$E$95:$E$125,D63,'[11]PCs e Impresoras'!$F$95:$F$125,"PSC*")+COUNTIFS('[10]PCs e Impresoras'!$E$83:$E$104,D63,'[10]PCs e Impresoras'!$F$83:$F$104,"PSC*")+COUNTIFS('[9]PCs e Impresoras'!$E$61:$E$64,D63,'[9]PCs e Impresoras'!$F$61:$F$64,"PSC*")+COUNTIFS('[8]PCs e Impresoras'!$E$194:$E$258,D63,'[8]PCs e Impresoras'!$F$194:$F$258,"PSC*")+COUNTIFS('[7]PCs e Impresoras'!$E$244:$E$313,D63,'[7]PCs e Impresoras'!$F$244:$F$313,"PSC*")+COUNTIFS('[6]PCs e Impresoras'!$E$91:$E$105,D63,'[6]PCs e Impresoras'!$F$91:$F$105,"PSC*")+COUNTIFS('[5]PCs e Impresoras'!$E$126:$E$190,D63,'[5]PCs e Impresoras'!$F$126:$F$190,"PSC*")+COUNTIFS('[4]PCs e Impresoras'!$E$144:$E$175,D63,'[4]PCs e Impresoras'!$F$144:$F$175,"PSC*")+COUNTIFS('[3]PCs e Impresoras'!$E$194:$E$275,D63,'[3]PCs e Impresoras'!$F$194:$F$275,"PSC*")+COUNTIFS('[2]PCs e Impresoras'!$E$76:$E$105,D63,'[2]PCs e Impresoras'!$F$76:$F$105,"PSC*")+COUNTIFS('[1]PCs e Impresoras'!$E$85:$E$113,D63,'[1]PCs e Impresoras'!$F$85:$F$113,"PSC*")</f>
        <v>#VALUE!</v>
      </c>
      <c r="T63" s="21" t="e">
        <f t="shared" si="4"/>
        <v>#VALUE!</v>
      </c>
      <c r="U63" s="32" t="e">
        <f t="shared" si="1"/>
        <v>#VALUE!</v>
      </c>
    </row>
    <row r="64" spans="1:21" ht="15.75" x14ac:dyDescent="0.25">
      <c r="B64" s="71" t="s">
        <v>54</v>
      </c>
      <c r="C64" s="71" t="s">
        <v>56</v>
      </c>
      <c r="D64" s="71" t="s">
        <v>159</v>
      </c>
      <c r="E64" s="11" t="e">
        <f>COUNTIFS('[13]PCs e Impresoras'!$E$26:$E$29,D64,'[13]PCs e Impresoras'!$F$26:$F$29,"PCG*")+COUNTIFS('[12]PCs e Impresoras'!$E$49:$E$61,D64,'[12]PCs e Impresoras'!$F$49:$F$61,"PCG*")+COUNTIFS('[11]PCs e Impresoras'!$E$95:$E$125,D64,'[11]PCs e Impresoras'!$F$95:$F$125,"PCG*")+COUNTIFS('[10]PCs e Impresoras'!$E$83:$E$104,D64,'[10]PCs e Impresoras'!$F$83:$F$104,"PCG*")+COUNTIFS('[9]PCs e Impresoras'!$E$61:$E$64,D64,'[9]PCs e Impresoras'!$F$61:$F$64,"PCG*")+COUNTIFS('[8]PCs e Impresoras'!$E$194:$E$258,D64,'[8]PCs e Impresoras'!$F$194:$F$258,"PCG*")+COUNTIFS('[7]PCs e Impresoras'!$E$244:$E$313,D64,'[7]PCs e Impresoras'!$F$244:$F$313,"PCG*")+COUNTIFS('[6]PCs e Impresoras'!$E$91:$E$105,D64,'[6]PCs e Impresoras'!$F$91:$F$105,"PCG*")+COUNTIFS('[5]PCs e Impresoras'!$E$126:$E$190,D64,'[5]PCs e Impresoras'!$F$126:$F$190,"PCG*")+COUNTIFS('[4]PCs e Impresoras'!$E$144:$E$175,D64,'[4]PCs e Impresoras'!$F$144:$F$175,"PCG*")+COUNTIFS('[3]PCs e Impresoras'!$E$194:$E$275,D64,'[3]PCs e Impresoras'!$F$194:$F$275,"PCG*")+COUNTIFS('[2]PCs e Impresoras'!$E$76:$E$105,D64,'[2]PCs e Impresoras'!$F$76:$F$105,"PCG*")+COUNTIFS('[1]PCs e Impresoras'!$E$85:$E$113,D64,'[1]PCs e Impresoras'!$F$85:$F$113,"PCG*")</f>
        <v>#VALUE!</v>
      </c>
      <c r="F64" s="11" t="e">
        <f>COUNTIFS('[13]PCs e Impresoras'!$E$26:$E$29,D64,'[13]PCs e Impresoras'!$F$26:$F$29,"PCS*")+COUNTIFS('[12]PCs e Impresoras'!$E$49:$E$61,D64,'[12]PCs e Impresoras'!$F$49:$F$61,"PCS*")+COUNTIFS('[11]PCs e Impresoras'!$E$95:$E$125,D64,'[11]PCs e Impresoras'!$F$95:$F$125,"PCS*")+COUNTIFS('[10]PCs e Impresoras'!$E$83:$E$104,D64,'[10]PCs e Impresoras'!$F$83:$F$104,"PCS*")+COUNTIFS('[9]PCs e Impresoras'!$E$61:$E$64,D64,'[9]PCs e Impresoras'!$F$61:$F$64,"PCS*")+COUNTIFS('[8]PCs e Impresoras'!$E$194:$E$258,D64,'[8]PCs e Impresoras'!$F$194:$F$258,"PCS*")+COUNTIFS('[7]PCs e Impresoras'!$E$244:$E$313,D64,'[7]PCs e Impresoras'!$F$244:$F$313,"PCS*")+COUNTIFS('[6]PCs e Impresoras'!$E$91:$E$105,D64,'[6]PCs e Impresoras'!$F$91:$F$105,"PCS*")+COUNTIFS('[5]PCs e Impresoras'!$E$126:$E$190,D64,'[5]PCs e Impresoras'!$F$126:$F$190,"PCS*")+COUNTIFS('[4]PCs e Impresoras'!$E$144:$E$175,D64,'[4]PCs e Impresoras'!$F$144:$F$175,"PCS*")+COUNTIFS('[3]PCs e Impresoras'!$E$194:$E$275,D64,'[3]PCs e Impresoras'!$F$194:$F$275,"PCS*")+COUNTIFS('[2]PCs e Impresoras'!$E$76:$E$105,D64,'[2]PCs e Impresoras'!$F$76:$F$105,"PCS*")+COUNTIFS('[1]PCs e Impresoras'!$E$85:$E$113,D64,'[1]PCs e Impresoras'!$F$85:$F$113,"PCS*")</f>
        <v>#VALUE!</v>
      </c>
      <c r="G64" s="11" t="e">
        <f>COUNTIFS('[13]PCs e Impresoras'!$E$26:$E$29,D64,'[13]PCs e Impresoras'!$F$26:$F$29,"PMT*")+COUNTIFS('[12]PCs e Impresoras'!$E$49:$E$61,D64,'[12]PCs e Impresoras'!$F$49:$F$61,"PMT*")+COUNTIFS('[11]PCs e Impresoras'!$E$95:$E$125,D64,'[11]PCs e Impresoras'!$F$95:$F$125,"PMT*")+COUNTIFS('[10]PCs e Impresoras'!$E$83:$E$104,D64,'[10]PCs e Impresoras'!$F$83:$F$104,"PMT*")+COUNTIFS('[9]PCs e Impresoras'!$E$61:$E$64,D64,'[9]PCs e Impresoras'!$F$61:$F$64,"PMT*")+COUNTIFS('[8]PCs e Impresoras'!$E$194:$E$258,D64,'[8]PCs e Impresoras'!$F$194:$F$258,"PMT*")+COUNTIFS('[7]PCs e Impresoras'!$E$244:$E$313,D64,'[7]PCs e Impresoras'!$F$244:$F$313,"PMT*")+COUNTIFS('[6]PCs e Impresoras'!$E$91:$E$105,D64,'[6]PCs e Impresoras'!$F$91:$F$105,"PMT*")+COUNTIFS('[5]PCs e Impresoras'!$E$126:$E$190,D64,'[5]PCs e Impresoras'!$F$126:$F$190,"PMT*")+COUNTIFS('[4]PCs e Impresoras'!$E$144:$E$175,D64,'[4]PCs e Impresoras'!$F$144:$F$175,"PMT*")+COUNTIFS('[3]PCs e Impresoras'!$E$194:$E$275,D64,'[3]PCs e Impresoras'!$F$194:$F$275,"PMT*")+COUNTIFS('[2]PCs e Impresoras'!$E$76:$E$105,D64,'[2]PCs e Impresoras'!$F$76:$F$105,"PMT*")+COUNTIFS('[1]PCs e Impresoras'!$E$85:$E$113,D64,'[1]PCs e Impresoras'!$F$85:$F$113,"PMT*")</f>
        <v>#VALUE!</v>
      </c>
      <c r="H64" s="11" t="e">
        <f>COUNTIFS('[13]PCs e Impresoras'!$E$26:$E$29,D64,'[13]PCs e Impresoras'!$F$26:$F$29,"PCB*")+COUNTIFS('[12]PCs e Impresoras'!$E$49:$E$61,D64,'[12]PCs e Impresoras'!$F$49:$F$61,"PCB*")+COUNTIFS('[11]PCs e Impresoras'!$E$95:$E$125,D64,'[11]PCs e Impresoras'!$F$95:$F$125,"PCB*")+COUNTIFS('[10]PCs e Impresoras'!$E$83:$E$104,D64,'[10]PCs e Impresoras'!$F$83:$F$104,"PCB*")+COUNTIFS('[9]PCs e Impresoras'!$E$61:$E$64,D64,'[9]PCs e Impresoras'!$F$61:$F$64,"PCB*")+COUNTIFS('[8]PCs e Impresoras'!$E$194:$E$258,D64,'[8]PCs e Impresoras'!$F$194:$F$258,"PCB*")+COUNTIFS('[7]PCs e Impresoras'!$E$244:$E$313,D64,'[7]PCs e Impresoras'!$F$244:$F$313,"PCB*")+COUNTIFS('[6]PCs e Impresoras'!$E$91:$E$105,D64,'[6]PCs e Impresoras'!$F$91:$F$105,"PCB*")+COUNTIFS('[5]PCs e Impresoras'!$E$126:$E$190,D64,'[5]PCs e Impresoras'!$F$126:$F$190,"PCB*")+COUNTIFS('[4]PCs e Impresoras'!$E$144:$E$175,D64,'[4]PCs e Impresoras'!$F$144:$F$175,"PCB*")+COUNTIFS('[3]PCs e Impresoras'!$E$194:$E$275,D64,'[3]PCs e Impresoras'!$F$194:$F$275,"PCB*")+COUNTIFS('[2]PCs e Impresoras'!$E$76:$E$105,D64,'[2]PCs e Impresoras'!$F$76:$F$105,"PCB*")+COUNTIFS('[1]PCs e Impresoras'!$E$85:$E$113,D64,'[1]PCs e Impresoras'!$F$85:$F$113,"PCB*")</f>
        <v>#VALUE!</v>
      </c>
      <c r="I64" s="11" t="e">
        <f>COUNTIFS('[13]PCs e Impresoras'!$E$26:$E$29,D64,'[13]PCs e Impresoras'!$F$26:$F$29,"PBA*")+COUNTIFS('[12]PCs e Impresoras'!$E$49:$E$61,D64,'[12]PCs e Impresoras'!$F$49:$F$61,"PBA*")+COUNTIFS('[11]PCs e Impresoras'!$E$95:$E$125,D64,'[11]PCs e Impresoras'!$F$95:$F$125,"PBA*")+COUNTIFS('[10]PCs e Impresoras'!$E$83:$E$104,D64,'[10]PCs e Impresoras'!$F$83:$F$104,"PBA*")+COUNTIFS('[9]PCs e Impresoras'!$E$61:$E$64,D64,'[9]PCs e Impresoras'!$F$61:$F$64,"PBA*")+COUNTIFS('[8]PCs e Impresoras'!$E$194:$E$258,D64,'[8]PCs e Impresoras'!$F$194:$F$258,"PBA*")+COUNTIFS('[7]PCs e Impresoras'!$E$244:$E$313,D64,'[7]PCs e Impresoras'!$F$244:$F$313,"PBA*")+COUNTIFS('[6]PCs e Impresoras'!$E$91:$E$105,D64,'[6]PCs e Impresoras'!$F$91:$F$105,"PBA*")+COUNTIFS('[5]PCs e Impresoras'!$E$126:$E$190,D64,'[5]PCs e Impresoras'!$F$126:$F$190,"PBA*")+COUNTIFS('[4]PCs e Impresoras'!$E$144:$E$175,D64,'[4]PCs e Impresoras'!$F$144:$F$175,"PBA*")+COUNTIFS('[3]PCs e Impresoras'!$E$194:$E$275,D64,'[3]PCs e Impresoras'!$F$194:$F$275,"PBA*")+COUNTIFS('[2]PCs e Impresoras'!$E$76:$E$105,D64,'[2]PCs e Impresoras'!$F$76:$F$105,"PBA*")+COUNTIFS('[1]PCs e Impresoras'!$E$85:$E$113,D64,'[1]PCs e Impresoras'!$F$85:$F$113,"PBA*")</f>
        <v>#VALUE!</v>
      </c>
      <c r="J64" s="11" t="e">
        <f>COUNTIFS('[13]PCs e Impresoras'!$E$26:$E$29,D64,'[13]PCs e Impresoras'!$F$26:$F$29,"PVL*")+COUNTIFS('[12]PCs e Impresoras'!$E$49:$E$61,D64,'[12]PCs e Impresoras'!$F$49:$F$61,"PVL*")+COUNTIFS('[11]PCs e Impresoras'!$E$95:$E$125,D64,'[11]PCs e Impresoras'!$F$95:$F$125,"PVL*")+COUNTIFS('[10]PCs e Impresoras'!$E$83:$E$104,D64,'[10]PCs e Impresoras'!$F$83:$F$104,"PVL*")+COUNTIFS('[9]PCs e Impresoras'!$E$61:$E$64,D64,'[9]PCs e Impresoras'!$F$61:$F$64,"PVL*")+COUNTIFS('[8]PCs e Impresoras'!$E$194:$E$258,D64,'[8]PCs e Impresoras'!$F$194:$F$258,"PVL*")+COUNTIFS('[7]PCs e Impresoras'!$E$244:$E$313,D64,'[7]PCs e Impresoras'!$F$244:$F$313,"PVL*")+COUNTIFS('[6]PCs e Impresoras'!$E$91:$E$105,D64,'[6]PCs e Impresoras'!$F$91:$F$105,"PVL*")+COUNTIFS('[5]PCs e Impresoras'!$E$126:$E$190,D64,'[5]PCs e Impresoras'!$F$126:$F$190,"PVL*")+COUNTIFS('[4]PCs e Impresoras'!$E$144:$E$175,D64,'[4]PCs e Impresoras'!$F$144:$F$175,"PVL*")+COUNTIFS('[3]PCs e Impresoras'!$E$194:$E$275,D64,'[3]PCs e Impresoras'!$F$194:$F$275,"PVL*")+COUNTIFS('[2]PCs e Impresoras'!$E$76:$E$105,D64,'[2]PCs e Impresoras'!$F$76:$F$105,"PVL*")+COUNTIFS('[1]PCs e Impresoras'!$E$85:$E$113,D64,'[1]PCs e Impresoras'!$F$85:$F$113,"PVL*")</f>
        <v>#VALUE!</v>
      </c>
      <c r="K64" s="11" t="e">
        <f>COUNTIFS('[13]PCs e Impresoras'!$E$26:$E$29,D64,'[13]PCs e Impresoras'!$F$26:$F$29,"PBQ*")+COUNTIFS('[12]PCs e Impresoras'!$E$49:$E$61,D64,'[12]PCs e Impresoras'!$F$49:$F$61,"PBQ*")+COUNTIFS('[11]PCs e Impresoras'!$E$95:$E$125,D64,'[11]PCs e Impresoras'!$F$95:$F$125,"PBQ*")+COUNTIFS('[10]PCs e Impresoras'!$E$83:$E$104,D64,'[10]PCs e Impresoras'!$F$83:$F$104,"PBQ*")+COUNTIFS('[9]PCs e Impresoras'!$E$61:$E$64,D64,'[9]PCs e Impresoras'!$F$61:$F$64,"PBQ*")+COUNTIFS('[8]PCs e Impresoras'!$E$194:$E$258,D64,'[8]PCs e Impresoras'!$F$194:$F$258,"PBQ*")+COUNTIFS('[7]PCs e Impresoras'!$E$244:$E$313,D64,'[7]PCs e Impresoras'!$F$244:$F$313,"PBQ*")+COUNTIFS('[6]PCs e Impresoras'!$E$91:$E$105,D64,'[6]PCs e Impresoras'!$F$91:$F$105,"PBQ*")+COUNTIFS('[5]PCs e Impresoras'!$E$126:$E$190,D64,'[5]PCs e Impresoras'!$F$126:$F$190,"PBQ*")+COUNTIFS('[4]PCs e Impresoras'!$E$144:$E$175,D64,'[4]PCs e Impresoras'!$F$144:$F$175,"PBQ*")+COUNTIFS('[3]PCs e Impresoras'!$E$194:$E$275,D64,'[3]PCs e Impresoras'!$F$194:$F$275,"PBQ*")+COUNTIFS('[2]PCs e Impresoras'!$E$76:$E$105,D64,'[2]PCs e Impresoras'!$F$76:$F$105,"PBQ*")+COUNTIFS('[1]PCs e Impresoras'!$E$85:$E$113,D64,'[1]PCs e Impresoras'!$F$85:$F$113,"PBQ*")</f>
        <v>#VALUE!</v>
      </c>
      <c r="L64" s="11" t="e">
        <f>COUNTIFS('[13]PCs e Impresoras'!$E$26:$E$29,D64,'[13]PCs e Impresoras'!$F$26:$F$29,"PMB*")+COUNTIFS('[12]PCs e Impresoras'!$E$49:$E$61,D64,'[12]PCs e Impresoras'!$F$49:$F$61,"PMB*")+COUNTIFS('[11]PCs e Impresoras'!$E$95:$E$125,D64,'[11]PCs e Impresoras'!$F$95:$F$125,"PMB*")+COUNTIFS('[10]PCs e Impresoras'!$E$83:$E$104,D64,'[10]PCs e Impresoras'!$F$83:$F$104,"PMB*")+COUNTIFS('[9]PCs e Impresoras'!$E$61:$E$64,D64,'[9]PCs e Impresoras'!$F$61:$F$64,"PMB*")+COUNTIFS('[8]PCs e Impresoras'!$E$194:$E$258,D64,'[8]PCs e Impresoras'!$F$194:$F$258,"PMB*")+COUNTIFS('[7]PCs e Impresoras'!$E$244:$E$313,D64,'[7]PCs e Impresoras'!$F$244:$F$313,"PMB*")+COUNTIFS('[6]PCs e Impresoras'!$E$91:$E$105,D64,'[6]PCs e Impresoras'!$F$91:$F$105,"PMB*")+COUNTIFS('[5]PCs e Impresoras'!$E$126:$E$190,D64,'[5]PCs e Impresoras'!$F$126:$F$190,"PMB*")+COUNTIFS('[4]PCs e Impresoras'!$E$144:$E$175,D64,'[4]PCs e Impresoras'!$F$144:$F$175,"PMB*")+COUNTIFS('[3]PCs e Impresoras'!$E$194:$E$275,D64,'[3]PCs e Impresoras'!$F$194:$F$275,"PMB*")+COUNTIFS('[2]PCs e Impresoras'!$E$76:$E$105,D64,'[2]PCs e Impresoras'!$F$76:$F$105,"PMB*")+COUNTIFS('[1]PCs e Impresoras'!$E$85:$E$113,D64,'[1]PCs e Impresoras'!$F$85:$F$113,"PMB*")</f>
        <v>#VALUE!</v>
      </c>
      <c r="M64" s="11" t="e">
        <f>COUNTIFS('[13]PCs e Impresoras'!$E$26:$E$29,D64,'[13]PCs e Impresoras'!$F$26:$F$29,"PBJ*")+COUNTIFS('[12]PCs e Impresoras'!$E$49:$E$61,D64,'[12]PCs e Impresoras'!$F$49:$F$61,"PBJ*")+COUNTIFS('[11]PCs e Impresoras'!$E$95:$E$125,D64,'[11]PCs e Impresoras'!$F$95:$F$125,"PBJ*")+COUNTIFS('[10]PCs e Impresoras'!$E$83:$E$104,D64,'[10]PCs e Impresoras'!$F$83:$F$104,"PBJ*")+COUNTIFS('[9]PCs e Impresoras'!$E$61:$E$64,D64,'[9]PCs e Impresoras'!$F$61:$F$64,"PBJ*")+COUNTIFS('[8]PCs e Impresoras'!$E$194:$E$258,D64,'[8]PCs e Impresoras'!$F$194:$F$258,"PBJ*")+COUNTIFS('[7]PCs e Impresoras'!$E$244:$E$313,D64,'[7]PCs e Impresoras'!$F$244:$F$313,"PBJ*")+COUNTIFS('[6]PCs e Impresoras'!$E$91:$E$105,D64,'[6]PCs e Impresoras'!$F$91:$F$105,"PBJ*")+COUNTIFS('[5]PCs e Impresoras'!$E$126:$E$190,D64,'[5]PCs e Impresoras'!$F$126:$F$190,"PBJ*")+COUNTIFS('[4]PCs e Impresoras'!$E$144:$E$175,D64,'[4]PCs e Impresoras'!$F$144:$F$175,"PBJ*")+COUNTIFS('[3]PCs e Impresoras'!$E$194:$E$275,D64,'[3]PCs e Impresoras'!$F$194:$F$275,"PBJ*")+COUNTIFS('[2]PCs e Impresoras'!$E$76:$E$105,D64,'[2]PCs e Impresoras'!$F$76:$F$105,"PBJ*")+COUNTIFS('[1]PCs e Impresoras'!$E$85:$E$113,D64,'[1]PCs e Impresoras'!$F$85:$F$113,"PBJ*")</f>
        <v>#VALUE!</v>
      </c>
      <c r="N64" s="11" t="e">
        <f>COUNTIFS('[13]PCs e Impresoras'!$E$26:$E$29,D64,'[13]PCs e Impresoras'!$F$26:$F$29,"PCL*")+COUNTIFS('[12]PCs e Impresoras'!$E$49:$E$61,D64,'[12]PCs e Impresoras'!$F$49:$F$61,"PCL*")+COUNTIFS('[11]PCs e Impresoras'!$E$95:$E$125,D64,'[11]PCs e Impresoras'!$F$95:$F$125,"PCL*")+COUNTIFS('[10]PCs e Impresoras'!$E$83:$E$104,D64,'[10]PCs e Impresoras'!$F$83:$F$104,"PCL*")+COUNTIFS('[9]PCs e Impresoras'!$E$61:$E$64,D64,'[9]PCs e Impresoras'!$F$61:$F$64,"PCL*")+COUNTIFS('[8]PCs e Impresoras'!$E$194:$E$258,D64,'[8]PCs e Impresoras'!$F$194:$F$258,"PCL*")+COUNTIFS('[7]PCs e Impresoras'!$E$244:$E$313,D64,'[7]PCs e Impresoras'!$F$244:$F$313,"PCL*")+COUNTIFS('[6]PCs e Impresoras'!$E$91:$E$105,D64,'[6]PCs e Impresoras'!$F$91:$F$105,"PCL*")+COUNTIFS('[5]PCs e Impresoras'!$E$126:$E$190,D64,'[5]PCs e Impresoras'!$F$126:$F$190,"PCL*")+COUNTIFS('[4]PCs e Impresoras'!$E$144:$E$175,D64,'[4]PCs e Impresoras'!$F$144:$F$175,"PCL*")+COUNTIFS('[3]PCs e Impresoras'!$E$194:$E$275,D64,'[3]PCs e Impresoras'!$F$194:$F$275,"PCL*")+COUNTIFS('[2]PCs e Impresoras'!$E$76:$E$105,D64,'[2]PCs e Impresoras'!$F$76:$F$105,"PCL*")+COUNTIFS('[1]PCs e Impresoras'!$E$85:$E$113,D64,'[1]PCs e Impresoras'!$F$85:$F$113,"PCL*")</f>
        <v>#VALUE!</v>
      </c>
      <c r="O64" s="11" t="e">
        <f>COUNTIFS('[13]PCs e Impresoras'!$E$26:$E$29,D64,'[13]PCs e Impresoras'!$F$26:$F$29,"PQB*")+COUNTIFS('[12]PCs e Impresoras'!$E$49:$E$61,D64,'[12]PCs e Impresoras'!$F$49:$F$61,"PQB*")+COUNTIFS('[11]PCs e Impresoras'!$E$95:$E$125,D64,'[11]PCs e Impresoras'!$F$95:$F$125,"PQB*")+COUNTIFS('[10]PCs e Impresoras'!$E$83:$E$104,D64,'[10]PCs e Impresoras'!$F$83:$F$104,"PQB*")+COUNTIFS('[9]PCs e Impresoras'!$E$61:$E$64,D64,'[9]PCs e Impresoras'!$F$61:$F$64,"PQB*")+COUNTIFS('[8]PCs e Impresoras'!$E$194:$E$258,D64,'[8]PCs e Impresoras'!$F$194:$F$258,"PQB*")+COUNTIFS('[7]PCs e Impresoras'!$E$244:$E$313,D64,'[7]PCs e Impresoras'!$F$244:$F$313,"PQB*")+COUNTIFS('[6]PCs e Impresoras'!$E$91:$E$105,D64,'[6]PCs e Impresoras'!$F$91:$F$105,"PQB*")+COUNTIFS('[5]PCs e Impresoras'!$E$126:$E$190,D64,'[5]PCs e Impresoras'!$F$126:$F$190,"PQB*")+COUNTIFS('[4]PCs e Impresoras'!$E$144:$E$175,D64,'[4]PCs e Impresoras'!$F$144:$F$175,"PQB*")+COUNTIFS('[3]PCs e Impresoras'!$E$194:$E$275,D64,'[3]PCs e Impresoras'!$F$194:$F$275,"PQB*")+COUNTIFS('[2]PCs e Impresoras'!$E$76:$E$105,D64,'[2]PCs e Impresoras'!$F$76:$F$105,"PQB*")+COUNTIFS('[1]PCs e Impresoras'!$E$85:$E$113,D64,'[1]PCs e Impresoras'!$F$85:$F$113,"PQB*")</f>
        <v>#VALUE!</v>
      </c>
      <c r="P64" s="11" t="e">
        <f>COUNTIFS('[13]PCs e Impresoras'!$E$26:$E$29,D64,'[13]PCs e Impresoras'!$F$26:$F$29,"PPO*")+COUNTIFS('[12]PCs e Impresoras'!$E$49:$E$61,D64,'[12]PCs e Impresoras'!$F$49:$F$61,"PPO*")+COUNTIFS('[11]PCs e Impresoras'!$E$95:$E$125,D64,'[11]PCs e Impresoras'!$F$95:$F$125,"PPO*")+COUNTIFS('[10]PCs e Impresoras'!$E$83:$E$104,D64,'[10]PCs e Impresoras'!$F$83:$F$104,"PPO*")+COUNTIFS('[9]PCs e Impresoras'!$E$61:$E$64,D64,'[9]PCs e Impresoras'!$F$61:$F$64,"PPO*")+COUNTIFS('[8]PCs e Impresoras'!$E$194:$E$258,D64,'[8]PCs e Impresoras'!$F$194:$F$258,"PPO*")+COUNTIFS('[7]PCs e Impresoras'!$E$244:$E$313,D64,'[7]PCs e Impresoras'!$F$244:$F$313,"PPO*")+COUNTIFS('[6]PCs e Impresoras'!$E$91:$E$105,D64,'[6]PCs e Impresoras'!$F$91:$F$105,"PPO*")+COUNTIFS('[5]PCs e Impresoras'!$E$126:$E$190,D64,'[5]PCs e Impresoras'!$F$126:$F$190,"PPO*")+COUNTIFS('[4]PCs e Impresoras'!$E$144:$E$175,D64,'[4]PCs e Impresoras'!$F$144:$F$175,"PPO*")+COUNTIFS('[3]PCs e Impresoras'!$E$194:$E$275,D64,'[3]PCs e Impresoras'!$F$194:$F$275,"PPO*")+COUNTIFS('[2]PCs e Impresoras'!$E$76:$E$105,D64,'[2]PCs e Impresoras'!$F$76:$F$105,"PPO*")+COUNTIFS('[1]PCs e Impresoras'!$E$85:$E$113,D64,'[1]PCs e Impresoras'!$F$85:$F$113,"PPO*")</f>
        <v>#VALUE!</v>
      </c>
      <c r="Q64" s="11" t="e">
        <f>COUNTIFS('[13]PCs e Impresoras'!$E$26:$E$29,D64,'[13]PCs e Impresoras'!$F$26:$F$29,"PTJ*")+COUNTIFS('[12]PCs e Impresoras'!$E$49:$E$61,D64,'[12]PCs e Impresoras'!$F$49:$F$61,"PTJ*")+COUNTIFS('[11]PCs e Impresoras'!$E$95:$E$125,D64,'[11]PCs e Impresoras'!$F$95:$F$125,"PTJ*")+COUNTIFS('[10]PCs e Impresoras'!$E$83:$E$104,D64,'[10]PCs e Impresoras'!$F$83:$F$104,"PTJ*")+COUNTIFS('[9]PCs e Impresoras'!$E$61:$E$64,D64,'[9]PCs e Impresoras'!$F$61:$F$64,"PTJ*")+COUNTIFS('[8]PCs e Impresoras'!$E$194:$E$258,D64,'[8]PCs e Impresoras'!$F$194:$F$258,"PTJ*")+COUNTIFS('[7]PCs e Impresoras'!$E$244:$E$313,D64,'[7]PCs e Impresoras'!$F$244:$F$313,"PTJ*")+COUNTIFS('[6]PCs e Impresoras'!$E$91:$E$105,D64,'[6]PCs e Impresoras'!$F$91:$F$105,"PTJ*")+COUNTIFS('[5]PCs e Impresoras'!$E$126:$E$190,D64,'[5]PCs e Impresoras'!$F$126:$F$190,"PTJ*")+COUNTIFS('[4]PCs e Impresoras'!$E$144:$E$175,D64,'[4]PCs e Impresoras'!$F$144:$F$175,"PTJ*")+COUNTIFS('[3]PCs e Impresoras'!$E$194:$E$275,D64,'[3]PCs e Impresoras'!$F$194:$F$275,"PTJ*")+COUNTIFS('[2]PCs e Impresoras'!$E$76:$E$105,D64,'[2]PCs e Impresoras'!$F$76:$F$105,"PTJ*")+COUNTIFS('[1]PCs e Impresoras'!$E$85:$E$113,D64,'[1]PCs e Impresoras'!$F$85:$F$113,"PTJ*")</f>
        <v>#VALUE!</v>
      </c>
      <c r="R64" s="11" t="e">
        <f>COUNTIFS('[13]PCs e Impresoras'!$E$26:$E$29,D64,'[13]PCs e Impresoras'!$F$26:$F$29,"PBO*")+COUNTIFS('[12]PCs e Impresoras'!$E$49:$E$61,D64,'[12]PCs e Impresoras'!$F$49:$F$61,"PBO*")+COUNTIFS('[11]PCs e Impresoras'!$E$95:$E$125,D64,'[11]PCs e Impresoras'!$F$95:$F$125,"PBO*")+COUNTIFS('[10]PCs e Impresoras'!$E$83:$E$104,D64,'[10]PCs e Impresoras'!$F$83:$F$104,"PBO*")+COUNTIFS('[9]PCs e Impresoras'!$E$61:$E$64,D64,'[9]PCs e Impresoras'!$F$61:$F$64,"PBO*")+COUNTIFS('[8]PCs e Impresoras'!$E$194:$E$258,D64,'[8]PCs e Impresoras'!$F$194:$F$258,"PBO*")+COUNTIFS('[7]PCs e Impresoras'!$E$244:$E$313,D64,'[7]PCs e Impresoras'!$F$244:$F$313,"PBO*")+COUNTIFS('[6]PCs e Impresoras'!$E$91:$E$105,D64,'[6]PCs e Impresoras'!$F$91:$F$105,"PBO*")+COUNTIFS('[5]PCs e Impresoras'!$E$126:$E$190,D64,'[5]PCs e Impresoras'!$F$126:$F$190,"PBO*")+COUNTIFS('[4]PCs e Impresoras'!$E$144:$E$175,D64,'[4]PCs e Impresoras'!$F$144:$F$175,"PBO*")+COUNTIFS('[3]PCs e Impresoras'!$E$194:$E$275,D64,'[3]PCs e Impresoras'!$F$194:$F$275,"PBO*")+COUNTIFS('[2]PCs e Impresoras'!$E$76:$E$105,D64,'[2]PCs e Impresoras'!$F$76:$F$105,"PBO*")+COUNTIFS('[1]PCs e Impresoras'!$E$85:$E$113,D64,'[1]PCs e Impresoras'!$F$85:$F$113,"PBO*")</f>
        <v>#VALUE!</v>
      </c>
      <c r="S64" s="11" t="e">
        <f>COUNTIFS('[13]PCs e Impresoras'!$E$26:$E$29,D64,'[13]PCs e Impresoras'!$F$26:$F$29,"PSC*")+COUNTIFS('[12]PCs e Impresoras'!$E$49:$E$61,D64,'[12]PCs e Impresoras'!$F$49:$F$61,"PSC*")+COUNTIFS('[11]PCs e Impresoras'!$E$95:$E$125,D64,'[11]PCs e Impresoras'!$F$95:$F$125,"PSC*")+COUNTIFS('[10]PCs e Impresoras'!$E$83:$E$104,D64,'[10]PCs e Impresoras'!$F$83:$F$104,"PSC*")+COUNTIFS('[9]PCs e Impresoras'!$E$61:$E$64,D64,'[9]PCs e Impresoras'!$F$61:$F$64,"PSC*")+COUNTIFS('[8]PCs e Impresoras'!$E$194:$E$258,D64,'[8]PCs e Impresoras'!$F$194:$F$258,"PSC*")+COUNTIFS('[7]PCs e Impresoras'!$E$244:$E$313,D64,'[7]PCs e Impresoras'!$F$244:$F$313,"PSC*")+COUNTIFS('[6]PCs e Impresoras'!$E$91:$E$105,D64,'[6]PCs e Impresoras'!$F$91:$F$105,"PSC*")+COUNTIFS('[5]PCs e Impresoras'!$E$126:$E$190,D64,'[5]PCs e Impresoras'!$F$126:$F$190,"PSC*")+COUNTIFS('[4]PCs e Impresoras'!$E$144:$E$175,D64,'[4]PCs e Impresoras'!$F$144:$F$175,"PSC*")+COUNTIFS('[3]PCs e Impresoras'!$E$194:$E$275,D64,'[3]PCs e Impresoras'!$F$194:$F$275,"PSC*")+COUNTIFS('[2]PCs e Impresoras'!$E$76:$E$105,D64,'[2]PCs e Impresoras'!$F$76:$F$105,"PSC*")+COUNTIFS('[1]PCs e Impresoras'!$E$85:$E$113,D64,'[1]PCs e Impresoras'!$F$85:$F$113,"PSC*")</f>
        <v>#VALUE!</v>
      </c>
      <c r="T64" s="21" t="e">
        <f t="shared" si="4"/>
        <v>#VALUE!</v>
      </c>
      <c r="U64" s="32" t="e">
        <f t="shared" si="1"/>
        <v>#VALUE!</v>
      </c>
    </row>
    <row r="65" spans="1:21" ht="15.75" x14ac:dyDescent="0.25">
      <c r="B65" s="71" t="s">
        <v>54</v>
      </c>
      <c r="C65" s="71" t="s">
        <v>56</v>
      </c>
      <c r="D65" s="71" t="s">
        <v>76</v>
      </c>
      <c r="E65" s="11" t="e">
        <f>COUNTIFS('[13]PCs e Impresoras'!$E$26:$E$29,D65,'[13]PCs e Impresoras'!$F$26:$F$29,"PCG*")+COUNTIFS('[12]PCs e Impresoras'!$E$49:$E$61,D65,'[12]PCs e Impresoras'!$F$49:$F$61,"PCG*")+COUNTIFS('[11]PCs e Impresoras'!$E$95:$E$125,D65,'[11]PCs e Impresoras'!$F$95:$F$125,"PCG*")+COUNTIFS('[10]PCs e Impresoras'!$E$83:$E$104,D65,'[10]PCs e Impresoras'!$F$83:$F$104,"PCG*")+COUNTIFS('[9]PCs e Impresoras'!$E$61:$E$64,D65,'[9]PCs e Impresoras'!$F$61:$F$64,"PCG*")+COUNTIFS('[8]PCs e Impresoras'!$E$194:$E$258,D65,'[8]PCs e Impresoras'!$F$194:$F$258,"PCG*")+COUNTIFS('[7]PCs e Impresoras'!$E$244:$E$313,D65,'[7]PCs e Impresoras'!$F$244:$F$313,"PCG*")+COUNTIFS('[6]PCs e Impresoras'!$E$91:$E$105,D65,'[6]PCs e Impresoras'!$F$91:$F$105,"PCG*")+COUNTIFS('[5]PCs e Impresoras'!$E$126:$E$190,D65,'[5]PCs e Impresoras'!$F$126:$F$190,"PCG*")+COUNTIFS('[4]PCs e Impresoras'!$E$144:$E$175,D65,'[4]PCs e Impresoras'!$F$144:$F$175,"PCG*")+COUNTIFS('[3]PCs e Impresoras'!$E$194:$E$275,D65,'[3]PCs e Impresoras'!$F$194:$F$275,"PCG*")+COUNTIFS('[2]PCs e Impresoras'!$E$76:$E$105,D65,'[2]PCs e Impresoras'!$F$76:$F$105,"PCG*")+COUNTIFS('[1]PCs e Impresoras'!$E$85:$E$113,D65,'[1]PCs e Impresoras'!$F$85:$F$113,"PCG*")</f>
        <v>#VALUE!</v>
      </c>
      <c r="F65" s="11" t="e">
        <f>COUNTIFS('[13]PCs e Impresoras'!$E$26:$E$29,D65,'[13]PCs e Impresoras'!$F$26:$F$29,"PCS*")+COUNTIFS('[12]PCs e Impresoras'!$E$49:$E$61,D65,'[12]PCs e Impresoras'!$F$49:$F$61,"PCS*")+COUNTIFS('[11]PCs e Impresoras'!$E$95:$E$125,D65,'[11]PCs e Impresoras'!$F$95:$F$125,"PCS*")+COUNTIFS('[10]PCs e Impresoras'!$E$83:$E$104,D65,'[10]PCs e Impresoras'!$F$83:$F$104,"PCS*")+COUNTIFS('[9]PCs e Impresoras'!$E$61:$E$64,D65,'[9]PCs e Impresoras'!$F$61:$F$64,"PCS*")+COUNTIFS('[8]PCs e Impresoras'!$E$194:$E$258,D65,'[8]PCs e Impresoras'!$F$194:$F$258,"PCS*")+COUNTIFS('[7]PCs e Impresoras'!$E$244:$E$313,D65,'[7]PCs e Impresoras'!$F$244:$F$313,"PCS*")+COUNTIFS('[6]PCs e Impresoras'!$E$91:$E$105,D65,'[6]PCs e Impresoras'!$F$91:$F$105,"PCS*")+COUNTIFS('[5]PCs e Impresoras'!$E$126:$E$190,D65,'[5]PCs e Impresoras'!$F$126:$F$190,"PCS*")+COUNTIFS('[4]PCs e Impresoras'!$E$144:$E$175,D65,'[4]PCs e Impresoras'!$F$144:$F$175,"PCS*")+COUNTIFS('[3]PCs e Impresoras'!$E$194:$E$275,D65,'[3]PCs e Impresoras'!$F$194:$F$275,"PCS*")+COUNTIFS('[2]PCs e Impresoras'!$E$76:$E$105,D65,'[2]PCs e Impresoras'!$F$76:$F$105,"PCS*")+COUNTIFS('[1]PCs e Impresoras'!$E$85:$E$113,D65,'[1]PCs e Impresoras'!$F$85:$F$113,"PCS*")</f>
        <v>#VALUE!</v>
      </c>
      <c r="G65" s="11" t="e">
        <f>COUNTIFS('[13]PCs e Impresoras'!$E$26:$E$29,D65,'[13]PCs e Impresoras'!$F$26:$F$29,"PMT*")+COUNTIFS('[12]PCs e Impresoras'!$E$49:$E$61,D65,'[12]PCs e Impresoras'!$F$49:$F$61,"PMT*")+COUNTIFS('[11]PCs e Impresoras'!$E$95:$E$125,D65,'[11]PCs e Impresoras'!$F$95:$F$125,"PMT*")+COUNTIFS('[10]PCs e Impresoras'!$E$83:$E$104,D65,'[10]PCs e Impresoras'!$F$83:$F$104,"PMT*")+COUNTIFS('[9]PCs e Impresoras'!$E$61:$E$64,D65,'[9]PCs e Impresoras'!$F$61:$F$64,"PMT*")+COUNTIFS('[8]PCs e Impresoras'!$E$194:$E$258,D65,'[8]PCs e Impresoras'!$F$194:$F$258,"PMT*")+COUNTIFS('[7]PCs e Impresoras'!$E$244:$E$313,D65,'[7]PCs e Impresoras'!$F$244:$F$313,"PMT*")+COUNTIFS('[6]PCs e Impresoras'!$E$91:$E$105,D65,'[6]PCs e Impresoras'!$F$91:$F$105,"PMT*")+COUNTIFS('[5]PCs e Impresoras'!$E$126:$E$190,D65,'[5]PCs e Impresoras'!$F$126:$F$190,"PMT*")+COUNTIFS('[4]PCs e Impresoras'!$E$144:$E$175,D65,'[4]PCs e Impresoras'!$F$144:$F$175,"PMT*")+COUNTIFS('[3]PCs e Impresoras'!$E$194:$E$275,D65,'[3]PCs e Impresoras'!$F$194:$F$275,"PMT*")+COUNTIFS('[2]PCs e Impresoras'!$E$76:$E$105,D65,'[2]PCs e Impresoras'!$F$76:$F$105,"PMT*")+COUNTIFS('[1]PCs e Impresoras'!$E$85:$E$113,D65,'[1]PCs e Impresoras'!$F$85:$F$113,"PMT*")</f>
        <v>#VALUE!</v>
      </c>
      <c r="H65" s="11" t="e">
        <f>COUNTIFS('[13]PCs e Impresoras'!$E$26:$E$29,D65,'[13]PCs e Impresoras'!$F$26:$F$29,"PCB*")+COUNTIFS('[12]PCs e Impresoras'!$E$49:$E$61,D65,'[12]PCs e Impresoras'!$F$49:$F$61,"PCB*")+COUNTIFS('[11]PCs e Impresoras'!$E$95:$E$125,D65,'[11]PCs e Impresoras'!$F$95:$F$125,"PCB*")+COUNTIFS('[10]PCs e Impresoras'!$E$83:$E$104,D65,'[10]PCs e Impresoras'!$F$83:$F$104,"PCB*")+COUNTIFS('[9]PCs e Impresoras'!$E$61:$E$64,D65,'[9]PCs e Impresoras'!$F$61:$F$64,"PCB*")+COUNTIFS('[8]PCs e Impresoras'!$E$194:$E$258,D65,'[8]PCs e Impresoras'!$F$194:$F$258,"PCB*")+COUNTIFS('[7]PCs e Impresoras'!$E$244:$E$313,D65,'[7]PCs e Impresoras'!$F$244:$F$313,"PCB*")+COUNTIFS('[6]PCs e Impresoras'!$E$91:$E$105,D65,'[6]PCs e Impresoras'!$F$91:$F$105,"PCB*")+COUNTIFS('[5]PCs e Impresoras'!$E$126:$E$190,D65,'[5]PCs e Impresoras'!$F$126:$F$190,"PCB*")+COUNTIFS('[4]PCs e Impresoras'!$E$144:$E$175,D65,'[4]PCs e Impresoras'!$F$144:$F$175,"PCB*")+COUNTIFS('[3]PCs e Impresoras'!$E$194:$E$275,D65,'[3]PCs e Impresoras'!$F$194:$F$275,"PCB*")+COUNTIFS('[2]PCs e Impresoras'!$E$76:$E$105,D65,'[2]PCs e Impresoras'!$F$76:$F$105,"PCB*")+COUNTIFS('[1]PCs e Impresoras'!$E$85:$E$113,D65,'[1]PCs e Impresoras'!$F$85:$F$113,"PCB*")</f>
        <v>#VALUE!</v>
      </c>
      <c r="I65" s="11" t="e">
        <f>COUNTIFS('[13]PCs e Impresoras'!$E$26:$E$29,D65,'[13]PCs e Impresoras'!$F$26:$F$29,"PBA*")+COUNTIFS('[12]PCs e Impresoras'!$E$49:$E$61,D65,'[12]PCs e Impresoras'!$F$49:$F$61,"PBA*")+COUNTIFS('[11]PCs e Impresoras'!$E$95:$E$125,D65,'[11]PCs e Impresoras'!$F$95:$F$125,"PBA*")+COUNTIFS('[10]PCs e Impresoras'!$E$83:$E$104,D65,'[10]PCs e Impresoras'!$F$83:$F$104,"PBA*")+COUNTIFS('[9]PCs e Impresoras'!$E$61:$E$64,D65,'[9]PCs e Impresoras'!$F$61:$F$64,"PBA*")+COUNTIFS('[8]PCs e Impresoras'!$E$194:$E$258,D65,'[8]PCs e Impresoras'!$F$194:$F$258,"PBA*")+COUNTIFS('[7]PCs e Impresoras'!$E$244:$E$313,D65,'[7]PCs e Impresoras'!$F$244:$F$313,"PBA*")+COUNTIFS('[6]PCs e Impresoras'!$E$91:$E$105,D65,'[6]PCs e Impresoras'!$F$91:$F$105,"PBA*")+COUNTIFS('[5]PCs e Impresoras'!$E$126:$E$190,D65,'[5]PCs e Impresoras'!$F$126:$F$190,"PBA*")+COUNTIFS('[4]PCs e Impresoras'!$E$144:$E$175,D65,'[4]PCs e Impresoras'!$F$144:$F$175,"PBA*")+COUNTIFS('[3]PCs e Impresoras'!$E$194:$E$275,D65,'[3]PCs e Impresoras'!$F$194:$F$275,"PBA*")+COUNTIFS('[2]PCs e Impresoras'!$E$76:$E$105,D65,'[2]PCs e Impresoras'!$F$76:$F$105,"PBA*")+COUNTIFS('[1]PCs e Impresoras'!$E$85:$E$113,D65,'[1]PCs e Impresoras'!$F$85:$F$113,"PBA*")</f>
        <v>#VALUE!</v>
      </c>
      <c r="J65" s="11" t="e">
        <f>COUNTIFS('[13]PCs e Impresoras'!$E$26:$E$29,D65,'[13]PCs e Impresoras'!$F$26:$F$29,"PVL*")+COUNTIFS('[12]PCs e Impresoras'!$E$49:$E$61,D65,'[12]PCs e Impresoras'!$F$49:$F$61,"PVL*")+COUNTIFS('[11]PCs e Impresoras'!$E$95:$E$125,D65,'[11]PCs e Impresoras'!$F$95:$F$125,"PVL*")+COUNTIFS('[10]PCs e Impresoras'!$E$83:$E$104,D65,'[10]PCs e Impresoras'!$F$83:$F$104,"PVL*")+COUNTIFS('[9]PCs e Impresoras'!$E$61:$E$64,D65,'[9]PCs e Impresoras'!$F$61:$F$64,"PVL*")+COUNTIFS('[8]PCs e Impresoras'!$E$194:$E$258,D65,'[8]PCs e Impresoras'!$F$194:$F$258,"PVL*")+COUNTIFS('[7]PCs e Impresoras'!$E$244:$E$313,D65,'[7]PCs e Impresoras'!$F$244:$F$313,"PVL*")+COUNTIFS('[6]PCs e Impresoras'!$E$91:$E$105,D65,'[6]PCs e Impresoras'!$F$91:$F$105,"PVL*")+COUNTIFS('[5]PCs e Impresoras'!$E$126:$E$190,D65,'[5]PCs e Impresoras'!$F$126:$F$190,"PVL*")+COUNTIFS('[4]PCs e Impresoras'!$E$144:$E$175,D65,'[4]PCs e Impresoras'!$F$144:$F$175,"PVL*")+COUNTIFS('[3]PCs e Impresoras'!$E$194:$E$275,D65,'[3]PCs e Impresoras'!$F$194:$F$275,"PVL*")+COUNTIFS('[2]PCs e Impresoras'!$E$76:$E$105,D65,'[2]PCs e Impresoras'!$F$76:$F$105,"PVL*")+COUNTIFS('[1]PCs e Impresoras'!$E$85:$E$113,D65,'[1]PCs e Impresoras'!$F$85:$F$113,"PVL*")</f>
        <v>#VALUE!</v>
      </c>
      <c r="K65" s="11" t="e">
        <f>COUNTIFS('[13]PCs e Impresoras'!$E$26:$E$29,D65,'[13]PCs e Impresoras'!$F$26:$F$29,"PBQ*")+COUNTIFS('[12]PCs e Impresoras'!$E$49:$E$61,D65,'[12]PCs e Impresoras'!$F$49:$F$61,"PBQ*")+COUNTIFS('[11]PCs e Impresoras'!$E$95:$E$125,D65,'[11]PCs e Impresoras'!$F$95:$F$125,"PBQ*")+COUNTIFS('[10]PCs e Impresoras'!$E$83:$E$104,D65,'[10]PCs e Impresoras'!$F$83:$F$104,"PBQ*")+COUNTIFS('[9]PCs e Impresoras'!$E$61:$E$64,D65,'[9]PCs e Impresoras'!$F$61:$F$64,"PBQ*")+COUNTIFS('[8]PCs e Impresoras'!$E$194:$E$258,D65,'[8]PCs e Impresoras'!$F$194:$F$258,"PBQ*")+COUNTIFS('[7]PCs e Impresoras'!$E$244:$E$313,D65,'[7]PCs e Impresoras'!$F$244:$F$313,"PBQ*")+COUNTIFS('[6]PCs e Impresoras'!$E$91:$E$105,D65,'[6]PCs e Impresoras'!$F$91:$F$105,"PBQ*")+COUNTIFS('[5]PCs e Impresoras'!$E$126:$E$190,D65,'[5]PCs e Impresoras'!$F$126:$F$190,"PBQ*")+COUNTIFS('[4]PCs e Impresoras'!$E$144:$E$175,D65,'[4]PCs e Impresoras'!$F$144:$F$175,"PBQ*")+COUNTIFS('[3]PCs e Impresoras'!$E$194:$E$275,D65,'[3]PCs e Impresoras'!$F$194:$F$275,"PBQ*")+COUNTIFS('[2]PCs e Impresoras'!$E$76:$E$105,D65,'[2]PCs e Impresoras'!$F$76:$F$105,"PBQ*")+COUNTIFS('[1]PCs e Impresoras'!$E$85:$E$113,D65,'[1]PCs e Impresoras'!$F$85:$F$113,"PBQ*")</f>
        <v>#VALUE!</v>
      </c>
      <c r="L65" s="11" t="e">
        <f>COUNTIFS('[13]PCs e Impresoras'!$E$26:$E$29,D65,'[13]PCs e Impresoras'!$F$26:$F$29,"PMB*")+COUNTIFS('[12]PCs e Impresoras'!$E$49:$E$61,D65,'[12]PCs e Impresoras'!$F$49:$F$61,"PMB*")+COUNTIFS('[11]PCs e Impresoras'!$E$95:$E$125,D65,'[11]PCs e Impresoras'!$F$95:$F$125,"PMB*")+COUNTIFS('[10]PCs e Impresoras'!$E$83:$E$104,D65,'[10]PCs e Impresoras'!$F$83:$F$104,"PMB*")+COUNTIFS('[9]PCs e Impresoras'!$E$61:$E$64,D65,'[9]PCs e Impresoras'!$F$61:$F$64,"PMB*")+COUNTIFS('[8]PCs e Impresoras'!$E$194:$E$258,D65,'[8]PCs e Impresoras'!$F$194:$F$258,"PMB*")+COUNTIFS('[7]PCs e Impresoras'!$E$244:$E$313,D65,'[7]PCs e Impresoras'!$F$244:$F$313,"PMB*")+COUNTIFS('[6]PCs e Impresoras'!$E$91:$E$105,D65,'[6]PCs e Impresoras'!$F$91:$F$105,"PMB*")+COUNTIFS('[5]PCs e Impresoras'!$E$126:$E$190,D65,'[5]PCs e Impresoras'!$F$126:$F$190,"PMB*")+COUNTIFS('[4]PCs e Impresoras'!$E$144:$E$175,D65,'[4]PCs e Impresoras'!$F$144:$F$175,"PMB*")+COUNTIFS('[3]PCs e Impresoras'!$E$194:$E$275,D65,'[3]PCs e Impresoras'!$F$194:$F$275,"PMB*")+COUNTIFS('[2]PCs e Impresoras'!$E$76:$E$105,D65,'[2]PCs e Impresoras'!$F$76:$F$105,"PMB*")+COUNTIFS('[1]PCs e Impresoras'!$E$85:$E$113,D65,'[1]PCs e Impresoras'!$F$85:$F$113,"PMB*")</f>
        <v>#VALUE!</v>
      </c>
      <c r="M65" s="11" t="e">
        <f>COUNTIFS('[13]PCs e Impresoras'!$E$26:$E$29,D65,'[13]PCs e Impresoras'!$F$26:$F$29,"PBJ*")+COUNTIFS('[12]PCs e Impresoras'!$E$49:$E$61,D65,'[12]PCs e Impresoras'!$F$49:$F$61,"PBJ*")+COUNTIFS('[11]PCs e Impresoras'!$E$95:$E$125,D65,'[11]PCs e Impresoras'!$F$95:$F$125,"PBJ*")+COUNTIFS('[10]PCs e Impresoras'!$E$83:$E$104,D65,'[10]PCs e Impresoras'!$F$83:$F$104,"PBJ*")+COUNTIFS('[9]PCs e Impresoras'!$E$61:$E$64,D65,'[9]PCs e Impresoras'!$F$61:$F$64,"PBJ*")+COUNTIFS('[8]PCs e Impresoras'!$E$194:$E$258,D65,'[8]PCs e Impresoras'!$F$194:$F$258,"PBJ*")+COUNTIFS('[7]PCs e Impresoras'!$E$244:$E$313,D65,'[7]PCs e Impresoras'!$F$244:$F$313,"PBJ*")+COUNTIFS('[6]PCs e Impresoras'!$E$91:$E$105,D65,'[6]PCs e Impresoras'!$F$91:$F$105,"PBJ*")+COUNTIFS('[5]PCs e Impresoras'!$E$126:$E$190,D65,'[5]PCs e Impresoras'!$F$126:$F$190,"PBJ*")+COUNTIFS('[4]PCs e Impresoras'!$E$144:$E$175,D65,'[4]PCs e Impresoras'!$F$144:$F$175,"PBJ*")+COUNTIFS('[3]PCs e Impresoras'!$E$194:$E$275,D65,'[3]PCs e Impresoras'!$F$194:$F$275,"PBJ*")+COUNTIFS('[2]PCs e Impresoras'!$E$76:$E$105,D65,'[2]PCs e Impresoras'!$F$76:$F$105,"PBJ*")+COUNTIFS('[1]PCs e Impresoras'!$E$85:$E$113,D65,'[1]PCs e Impresoras'!$F$85:$F$113,"PBJ*")</f>
        <v>#VALUE!</v>
      </c>
      <c r="N65" s="11" t="e">
        <f>COUNTIFS('[13]PCs e Impresoras'!$E$26:$E$29,D65,'[13]PCs e Impresoras'!$F$26:$F$29,"PCL*")+COUNTIFS('[12]PCs e Impresoras'!$E$49:$E$61,D65,'[12]PCs e Impresoras'!$F$49:$F$61,"PCL*")+COUNTIFS('[11]PCs e Impresoras'!$E$95:$E$125,D65,'[11]PCs e Impresoras'!$F$95:$F$125,"PCL*")+COUNTIFS('[10]PCs e Impresoras'!$E$83:$E$104,D65,'[10]PCs e Impresoras'!$F$83:$F$104,"PCL*")+COUNTIFS('[9]PCs e Impresoras'!$E$61:$E$64,D65,'[9]PCs e Impresoras'!$F$61:$F$64,"PCL*")+COUNTIFS('[8]PCs e Impresoras'!$E$194:$E$258,D65,'[8]PCs e Impresoras'!$F$194:$F$258,"PCL*")+COUNTIFS('[7]PCs e Impresoras'!$E$244:$E$313,D65,'[7]PCs e Impresoras'!$F$244:$F$313,"PCL*")+COUNTIFS('[6]PCs e Impresoras'!$E$91:$E$105,D65,'[6]PCs e Impresoras'!$F$91:$F$105,"PCL*")+COUNTIFS('[5]PCs e Impresoras'!$E$126:$E$190,D65,'[5]PCs e Impresoras'!$F$126:$F$190,"PCL*")+COUNTIFS('[4]PCs e Impresoras'!$E$144:$E$175,D65,'[4]PCs e Impresoras'!$F$144:$F$175,"PCL*")+COUNTIFS('[3]PCs e Impresoras'!$E$194:$E$275,D65,'[3]PCs e Impresoras'!$F$194:$F$275,"PCL*")+COUNTIFS('[2]PCs e Impresoras'!$E$76:$E$105,D65,'[2]PCs e Impresoras'!$F$76:$F$105,"PCL*")+COUNTIFS('[1]PCs e Impresoras'!$E$85:$E$113,D65,'[1]PCs e Impresoras'!$F$85:$F$113,"PCL*")</f>
        <v>#VALUE!</v>
      </c>
      <c r="O65" s="11" t="e">
        <f>COUNTIFS('[13]PCs e Impresoras'!$E$26:$E$29,D65,'[13]PCs e Impresoras'!$F$26:$F$29,"PQB*")+COUNTIFS('[12]PCs e Impresoras'!$E$49:$E$61,D65,'[12]PCs e Impresoras'!$F$49:$F$61,"PQB*")+COUNTIFS('[11]PCs e Impresoras'!$E$95:$E$125,D65,'[11]PCs e Impresoras'!$F$95:$F$125,"PQB*")+COUNTIFS('[10]PCs e Impresoras'!$E$83:$E$104,D65,'[10]PCs e Impresoras'!$F$83:$F$104,"PQB*")+COUNTIFS('[9]PCs e Impresoras'!$E$61:$E$64,D65,'[9]PCs e Impresoras'!$F$61:$F$64,"PQB*")+COUNTIFS('[8]PCs e Impresoras'!$E$194:$E$258,D65,'[8]PCs e Impresoras'!$F$194:$F$258,"PQB*")+COUNTIFS('[7]PCs e Impresoras'!$E$244:$E$313,D65,'[7]PCs e Impresoras'!$F$244:$F$313,"PQB*")+COUNTIFS('[6]PCs e Impresoras'!$E$91:$E$105,D65,'[6]PCs e Impresoras'!$F$91:$F$105,"PQB*")+COUNTIFS('[5]PCs e Impresoras'!$E$126:$E$190,D65,'[5]PCs e Impresoras'!$F$126:$F$190,"PQB*")+COUNTIFS('[4]PCs e Impresoras'!$E$144:$E$175,D65,'[4]PCs e Impresoras'!$F$144:$F$175,"PQB*")+COUNTIFS('[3]PCs e Impresoras'!$E$194:$E$275,D65,'[3]PCs e Impresoras'!$F$194:$F$275,"PQB*")+COUNTIFS('[2]PCs e Impresoras'!$E$76:$E$105,D65,'[2]PCs e Impresoras'!$F$76:$F$105,"PQB*")+COUNTIFS('[1]PCs e Impresoras'!$E$85:$E$113,D65,'[1]PCs e Impresoras'!$F$85:$F$113,"PQB*")</f>
        <v>#VALUE!</v>
      </c>
      <c r="P65" s="11" t="e">
        <f>COUNTIFS('[13]PCs e Impresoras'!$E$26:$E$29,D65,'[13]PCs e Impresoras'!$F$26:$F$29,"PPO*")+COUNTIFS('[12]PCs e Impresoras'!$E$49:$E$61,D65,'[12]PCs e Impresoras'!$F$49:$F$61,"PPO*")+COUNTIFS('[11]PCs e Impresoras'!$E$95:$E$125,D65,'[11]PCs e Impresoras'!$F$95:$F$125,"PPO*")+COUNTIFS('[10]PCs e Impresoras'!$E$83:$E$104,D65,'[10]PCs e Impresoras'!$F$83:$F$104,"PPO*")+COUNTIFS('[9]PCs e Impresoras'!$E$61:$E$64,D65,'[9]PCs e Impresoras'!$F$61:$F$64,"PPO*")+COUNTIFS('[8]PCs e Impresoras'!$E$194:$E$258,D65,'[8]PCs e Impresoras'!$F$194:$F$258,"PPO*")+COUNTIFS('[7]PCs e Impresoras'!$E$244:$E$313,D65,'[7]PCs e Impresoras'!$F$244:$F$313,"PPO*")+COUNTIFS('[6]PCs e Impresoras'!$E$91:$E$105,D65,'[6]PCs e Impresoras'!$F$91:$F$105,"PPO*")+COUNTIFS('[5]PCs e Impresoras'!$E$126:$E$190,D65,'[5]PCs e Impresoras'!$F$126:$F$190,"PPO*")+COUNTIFS('[4]PCs e Impresoras'!$E$144:$E$175,D65,'[4]PCs e Impresoras'!$F$144:$F$175,"PPO*")+COUNTIFS('[3]PCs e Impresoras'!$E$194:$E$275,D65,'[3]PCs e Impresoras'!$F$194:$F$275,"PPO*")+COUNTIFS('[2]PCs e Impresoras'!$E$76:$E$105,D65,'[2]PCs e Impresoras'!$F$76:$F$105,"PPO*")+COUNTIFS('[1]PCs e Impresoras'!$E$85:$E$113,D65,'[1]PCs e Impresoras'!$F$85:$F$113,"PPO*")</f>
        <v>#VALUE!</v>
      </c>
      <c r="Q65" s="11" t="e">
        <f>COUNTIFS('[13]PCs e Impresoras'!$E$26:$E$29,D65,'[13]PCs e Impresoras'!$F$26:$F$29,"PTJ*")+COUNTIFS('[12]PCs e Impresoras'!$E$49:$E$61,D65,'[12]PCs e Impresoras'!$F$49:$F$61,"PTJ*")+COUNTIFS('[11]PCs e Impresoras'!$E$95:$E$125,D65,'[11]PCs e Impresoras'!$F$95:$F$125,"PTJ*")+COUNTIFS('[10]PCs e Impresoras'!$E$83:$E$104,D65,'[10]PCs e Impresoras'!$F$83:$F$104,"PTJ*")+COUNTIFS('[9]PCs e Impresoras'!$E$61:$E$64,D65,'[9]PCs e Impresoras'!$F$61:$F$64,"PTJ*")+COUNTIFS('[8]PCs e Impresoras'!$E$194:$E$258,D65,'[8]PCs e Impresoras'!$F$194:$F$258,"PTJ*")+COUNTIFS('[7]PCs e Impresoras'!$E$244:$E$313,D65,'[7]PCs e Impresoras'!$F$244:$F$313,"PTJ*")+COUNTIFS('[6]PCs e Impresoras'!$E$91:$E$105,D65,'[6]PCs e Impresoras'!$F$91:$F$105,"PTJ*")+COUNTIFS('[5]PCs e Impresoras'!$E$126:$E$190,D65,'[5]PCs e Impresoras'!$F$126:$F$190,"PTJ*")+COUNTIFS('[4]PCs e Impresoras'!$E$144:$E$175,D65,'[4]PCs e Impresoras'!$F$144:$F$175,"PTJ*")+COUNTIFS('[3]PCs e Impresoras'!$E$194:$E$275,D65,'[3]PCs e Impresoras'!$F$194:$F$275,"PTJ*")+COUNTIFS('[2]PCs e Impresoras'!$E$76:$E$105,D65,'[2]PCs e Impresoras'!$F$76:$F$105,"PTJ*")+COUNTIFS('[1]PCs e Impresoras'!$E$85:$E$113,D65,'[1]PCs e Impresoras'!$F$85:$F$113,"PTJ*")</f>
        <v>#VALUE!</v>
      </c>
      <c r="R65" s="11" t="e">
        <f>COUNTIFS('[13]PCs e Impresoras'!$E$26:$E$29,D65,'[13]PCs e Impresoras'!$F$26:$F$29,"PBO*")+COUNTIFS('[12]PCs e Impresoras'!$E$49:$E$61,D65,'[12]PCs e Impresoras'!$F$49:$F$61,"PBO*")+COUNTIFS('[11]PCs e Impresoras'!$E$95:$E$125,D65,'[11]PCs e Impresoras'!$F$95:$F$125,"PBO*")+COUNTIFS('[10]PCs e Impresoras'!$E$83:$E$104,D65,'[10]PCs e Impresoras'!$F$83:$F$104,"PBO*")+COUNTIFS('[9]PCs e Impresoras'!$E$61:$E$64,D65,'[9]PCs e Impresoras'!$F$61:$F$64,"PBO*")+COUNTIFS('[8]PCs e Impresoras'!$E$194:$E$258,D65,'[8]PCs e Impresoras'!$F$194:$F$258,"PBO*")+COUNTIFS('[7]PCs e Impresoras'!$E$244:$E$313,D65,'[7]PCs e Impresoras'!$F$244:$F$313,"PBO*")+COUNTIFS('[6]PCs e Impresoras'!$E$91:$E$105,D65,'[6]PCs e Impresoras'!$F$91:$F$105,"PBO*")+COUNTIFS('[5]PCs e Impresoras'!$E$126:$E$190,D65,'[5]PCs e Impresoras'!$F$126:$F$190,"PBO*")+COUNTIFS('[4]PCs e Impresoras'!$E$144:$E$175,D65,'[4]PCs e Impresoras'!$F$144:$F$175,"PBO*")+COUNTIFS('[3]PCs e Impresoras'!$E$194:$E$275,D65,'[3]PCs e Impresoras'!$F$194:$F$275,"PBO*")+COUNTIFS('[2]PCs e Impresoras'!$E$76:$E$105,D65,'[2]PCs e Impresoras'!$F$76:$F$105,"PBO*")+COUNTIFS('[1]PCs e Impresoras'!$E$85:$E$113,D65,'[1]PCs e Impresoras'!$F$85:$F$113,"PBO*")</f>
        <v>#VALUE!</v>
      </c>
      <c r="S65" s="11" t="e">
        <f>COUNTIFS('[13]PCs e Impresoras'!$E$26:$E$29,D65,'[13]PCs e Impresoras'!$F$26:$F$29,"PSC*")+COUNTIFS('[12]PCs e Impresoras'!$E$49:$E$61,D65,'[12]PCs e Impresoras'!$F$49:$F$61,"PSC*")+COUNTIFS('[11]PCs e Impresoras'!$E$95:$E$125,D65,'[11]PCs e Impresoras'!$F$95:$F$125,"PSC*")+COUNTIFS('[10]PCs e Impresoras'!$E$83:$E$104,D65,'[10]PCs e Impresoras'!$F$83:$F$104,"PSC*")+COUNTIFS('[9]PCs e Impresoras'!$E$61:$E$64,D65,'[9]PCs e Impresoras'!$F$61:$F$64,"PSC*")+COUNTIFS('[8]PCs e Impresoras'!$E$194:$E$258,D65,'[8]PCs e Impresoras'!$F$194:$F$258,"PSC*")+COUNTIFS('[7]PCs e Impresoras'!$E$244:$E$313,D65,'[7]PCs e Impresoras'!$F$244:$F$313,"PSC*")+COUNTIFS('[6]PCs e Impresoras'!$E$91:$E$105,D65,'[6]PCs e Impresoras'!$F$91:$F$105,"PSC*")+COUNTIFS('[5]PCs e Impresoras'!$E$126:$E$190,D65,'[5]PCs e Impresoras'!$F$126:$F$190,"PSC*")+COUNTIFS('[4]PCs e Impresoras'!$E$144:$E$175,D65,'[4]PCs e Impresoras'!$F$144:$F$175,"PSC*")+COUNTIFS('[3]PCs e Impresoras'!$E$194:$E$275,D65,'[3]PCs e Impresoras'!$F$194:$F$275,"PSC*")+COUNTIFS('[2]PCs e Impresoras'!$E$76:$E$105,D65,'[2]PCs e Impresoras'!$F$76:$F$105,"PSC*")+COUNTIFS('[1]PCs e Impresoras'!$E$85:$E$113,D65,'[1]PCs e Impresoras'!$F$85:$F$113,"PSC*")</f>
        <v>#VALUE!</v>
      </c>
      <c r="T65" s="21" t="e">
        <f t="shared" si="4"/>
        <v>#VALUE!</v>
      </c>
      <c r="U65" s="32" t="e">
        <f t="shared" si="1"/>
        <v>#VALUE!</v>
      </c>
    </row>
    <row r="66" spans="1:21" ht="15.75" x14ac:dyDescent="0.25">
      <c r="B66" s="71" t="s">
        <v>54</v>
      </c>
      <c r="C66" s="71" t="s">
        <v>56</v>
      </c>
      <c r="D66" s="71" t="s">
        <v>67</v>
      </c>
      <c r="E66" s="11" t="e">
        <f>COUNTIFS('[13]PCs e Impresoras'!$E$26:$E$29,D66,'[13]PCs e Impresoras'!$F$26:$F$29,"PCG*")+COUNTIFS('[12]PCs e Impresoras'!$E$49:$E$61,D66,'[12]PCs e Impresoras'!$F$49:$F$61,"PCG*")+COUNTIFS('[11]PCs e Impresoras'!$E$95:$E$125,D66,'[11]PCs e Impresoras'!$F$95:$F$125,"PCG*")+COUNTIFS('[10]PCs e Impresoras'!$E$83:$E$104,D66,'[10]PCs e Impresoras'!$F$83:$F$104,"PCG*")+COUNTIFS('[9]PCs e Impresoras'!$E$61:$E$64,D66,'[9]PCs e Impresoras'!$F$61:$F$64,"PCG*")+COUNTIFS('[8]PCs e Impresoras'!$E$194:$E$258,D66,'[8]PCs e Impresoras'!$F$194:$F$258,"PCG*")+COUNTIFS('[7]PCs e Impresoras'!$E$244:$E$313,D66,'[7]PCs e Impresoras'!$F$244:$F$313,"PCG*")+COUNTIFS('[6]PCs e Impresoras'!$E$91:$E$105,D66,'[6]PCs e Impresoras'!$F$91:$F$105,"PCG*")+COUNTIFS('[5]PCs e Impresoras'!$E$126:$E$190,D66,'[5]PCs e Impresoras'!$F$126:$F$190,"PCG*")+COUNTIFS('[4]PCs e Impresoras'!$E$144:$E$175,D66,'[4]PCs e Impresoras'!$F$144:$F$175,"PCG*")+COUNTIFS('[3]PCs e Impresoras'!$E$194:$E$275,D66,'[3]PCs e Impresoras'!$F$194:$F$275,"PCG*")+COUNTIFS('[2]PCs e Impresoras'!$E$76:$E$105,D66,'[2]PCs e Impresoras'!$F$76:$F$105,"PCG*")+COUNTIFS('[1]PCs e Impresoras'!$E$85:$E$113,D66,'[1]PCs e Impresoras'!$F$85:$F$113,"PCG*")</f>
        <v>#VALUE!</v>
      </c>
      <c r="F66" s="11" t="e">
        <f>COUNTIFS('[13]PCs e Impresoras'!$E$26:$E$29,D66,'[13]PCs e Impresoras'!$F$26:$F$29,"PCS*")+COUNTIFS('[12]PCs e Impresoras'!$E$49:$E$61,D66,'[12]PCs e Impresoras'!$F$49:$F$61,"PCS*")+COUNTIFS('[11]PCs e Impresoras'!$E$95:$E$125,D66,'[11]PCs e Impresoras'!$F$95:$F$125,"PCS*")+COUNTIFS('[10]PCs e Impresoras'!$E$83:$E$104,D66,'[10]PCs e Impresoras'!$F$83:$F$104,"PCS*")+COUNTIFS('[9]PCs e Impresoras'!$E$61:$E$64,D66,'[9]PCs e Impresoras'!$F$61:$F$64,"PCS*")+COUNTIFS('[8]PCs e Impresoras'!$E$194:$E$258,D66,'[8]PCs e Impresoras'!$F$194:$F$258,"PCS*")+COUNTIFS('[7]PCs e Impresoras'!$E$244:$E$313,D66,'[7]PCs e Impresoras'!$F$244:$F$313,"PCS*")+COUNTIFS('[6]PCs e Impresoras'!$E$91:$E$105,D66,'[6]PCs e Impresoras'!$F$91:$F$105,"PCS*")+COUNTIFS('[5]PCs e Impresoras'!$E$126:$E$190,D66,'[5]PCs e Impresoras'!$F$126:$F$190,"PCS*")+COUNTIFS('[4]PCs e Impresoras'!$E$144:$E$175,D66,'[4]PCs e Impresoras'!$F$144:$F$175,"PCS*")+COUNTIFS('[3]PCs e Impresoras'!$E$194:$E$275,D66,'[3]PCs e Impresoras'!$F$194:$F$275,"PCS*")+COUNTIFS('[2]PCs e Impresoras'!$E$76:$E$105,D66,'[2]PCs e Impresoras'!$F$76:$F$105,"PCS*")+COUNTIFS('[1]PCs e Impresoras'!$E$85:$E$113,D66,'[1]PCs e Impresoras'!$F$85:$F$113,"PCS*")</f>
        <v>#VALUE!</v>
      </c>
      <c r="G66" s="11" t="e">
        <f>COUNTIFS('[13]PCs e Impresoras'!$E$26:$E$29,D66,'[13]PCs e Impresoras'!$F$26:$F$29,"PMT*")+COUNTIFS('[12]PCs e Impresoras'!$E$49:$E$61,D66,'[12]PCs e Impresoras'!$F$49:$F$61,"PMT*")+COUNTIFS('[11]PCs e Impresoras'!$E$95:$E$125,D66,'[11]PCs e Impresoras'!$F$95:$F$125,"PMT*")+COUNTIFS('[10]PCs e Impresoras'!$E$83:$E$104,D66,'[10]PCs e Impresoras'!$F$83:$F$104,"PMT*")+COUNTIFS('[9]PCs e Impresoras'!$E$61:$E$64,D66,'[9]PCs e Impresoras'!$F$61:$F$64,"PMT*")+COUNTIFS('[8]PCs e Impresoras'!$E$194:$E$258,D66,'[8]PCs e Impresoras'!$F$194:$F$258,"PMT*")+COUNTIFS('[7]PCs e Impresoras'!$E$244:$E$313,D66,'[7]PCs e Impresoras'!$F$244:$F$313,"PMT*")+COUNTIFS('[6]PCs e Impresoras'!$E$91:$E$105,D66,'[6]PCs e Impresoras'!$F$91:$F$105,"PMT*")+COUNTIFS('[5]PCs e Impresoras'!$E$126:$E$190,D66,'[5]PCs e Impresoras'!$F$126:$F$190,"PMT*")+COUNTIFS('[4]PCs e Impresoras'!$E$144:$E$175,D66,'[4]PCs e Impresoras'!$F$144:$F$175,"PMT*")+COUNTIFS('[3]PCs e Impresoras'!$E$194:$E$275,D66,'[3]PCs e Impresoras'!$F$194:$F$275,"PMT*")+COUNTIFS('[2]PCs e Impresoras'!$E$76:$E$105,D66,'[2]PCs e Impresoras'!$F$76:$F$105,"PMT*")+COUNTIFS('[1]PCs e Impresoras'!$E$85:$E$113,D66,'[1]PCs e Impresoras'!$F$85:$F$113,"PMT*")</f>
        <v>#VALUE!</v>
      </c>
      <c r="H66" s="11" t="e">
        <f>COUNTIFS('[13]PCs e Impresoras'!$E$26:$E$29,D66,'[13]PCs e Impresoras'!$F$26:$F$29,"PCB*")+COUNTIFS('[12]PCs e Impresoras'!$E$49:$E$61,D66,'[12]PCs e Impresoras'!$F$49:$F$61,"PCB*")+COUNTIFS('[11]PCs e Impresoras'!$E$95:$E$125,D66,'[11]PCs e Impresoras'!$F$95:$F$125,"PCB*")+COUNTIFS('[10]PCs e Impresoras'!$E$83:$E$104,D66,'[10]PCs e Impresoras'!$F$83:$F$104,"PCB*")+COUNTIFS('[9]PCs e Impresoras'!$E$61:$E$64,D66,'[9]PCs e Impresoras'!$F$61:$F$64,"PCB*")+COUNTIFS('[8]PCs e Impresoras'!$E$194:$E$258,D66,'[8]PCs e Impresoras'!$F$194:$F$258,"PCB*")+COUNTIFS('[7]PCs e Impresoras'!$E$244:$E$313,D66,'[7]PCs e Impresoras'!$F$244:$F$313,"PCB*")+COUNTIFS('[6]PCs e Impresoras'!$E$91:$E$105,D66,'[6]PCs e Impresoras'!$F$91:$F$105,"PCB*")+COUNTIFS('[5]PCs e Impresoras'!$E$126:$E$190,D66,'[5]PCs e Impresoras'!$F$126:$F$190,"PCB*")+COUNTIFS('[4]PCs e Impresoras'!$E$144:$E$175,D66,'[4]PCs e Impresoras'!$F$144:$F$175,"PCB*")+COUNTIFS('[3]PCs e Impresoras'!$E$194:$E$275,D66,'[3]PCs e Impresoras'!$F$194:$F$275,"PCB*")+COUNTIFS('[2]PCs e Impresoras'!$E$76:$E$105,D66,'[2]PCs e Impresoras'!$F$76:$F$105,"PCB*")+COUNTIFS('[1]PCs e Impresoras'!$E$85:$E$113,D66,'[1]PCs e Impresoras'!$F$85:$F$113,"PCB*")</f>
        <v>#VALUE!</v>
      </c>
      <c r="I66" s="11" t="e">
        <f>COUNTIFS('[13]PCs e Impresoras'!$E$26:$E$29,D66,'[13]PCs e Impresoras'!$F$26:$F$29,"PBA*")+COUNTIFS('[12]PCs e Impresoras'!$E$49:$E$61,D66,'[12]PCs e Impresoras'!$F$49:$F$61,"PBA*")+COUNTIFS('[11]PCs e Impresoras'!$E$95:$E$125,D66,'[11]PCs e Impresoras'!$F$95:$F$125,"PBA*")+COUNTIFS('[10]PCs e Impresoras'!$E$83:$E$104,D66,'[10]PCs e Impresoras'!$F$83:$F$104,"PBA*")+COUNTIFS('[9]PCs e Impresoras'!$E$61:$E$64,D66,'[9]PCs e Impresoras'!$F$61:$F$64,"PBA*")+COUNTIFS('[8]PCs e Impresoras'!$E$194:$E$258,D66,'[8]PCs e Impresoras'!$F$194:$F$258,"PBA*")+COUNTIFS('[7]PCs e Impresoras'!$E$244:$E$313,D66,'[7]PCs e Impresoras'!$F$244:$F$313,"PBA*")+COUNTIFS('[6]PCs e Impresoras'!$E$91:$E$105,D66,'[6]PCs e Impresoras'!$F$91:$F$105,"PBA*")+COUNTIFS('[5]PCs e Impresoras'!$E$126:$E$190,D66,'[5]PCs e Impresoras'!$F$126:$F$190,"PBA*")+COUNTIFS('[4]PCs e Impresoras'!$E$144:$E$175,D66,'[4]PCs e Impresoras'!$F$144:$F$175,"PBA*")+COUNTIFS('[3]PCs e Impresoras'!$E$194:$E$275,D66,'[3]PCs e Impresoras'!$F$194:$F$275,"PBA*")+COUNTIFS('[2]PCs e Impresoras'!$E$76:$E$105,D66,'[2]PCs e Impresoras'!$F$76:$F$105,"PBA*")+COUNTIFS('[1]PCs e Impresoras'!$E$85:$E$113,D66,'[1]PCs e Impresoras'!$F$85:$F$113,"PBA*")</f>
        <v>#VALUE!</v>
      </c>
      <c r="J66" s="11" t="e">
        <f>COUNTIFS('[13]PCs e Impresoras'!$E$26:$E$29,D66,'[13]PCs e Impresoras'!$F$26:$F$29,"PVL*")+COUNTIFS('[12]PCs e Impresoras'!$E$49:$E$61,D66,'[12]PCs e Impresoras'!$F$49:$F$61,"PVL*")+COUNTIFS('[11]PCs e Impresoras'!$E$95:$E$125,D66,'[11]PCs e Impresoras'!$F$95:$F$125,"PVL*")+COUNTIFS('[10]PCs e Impresoras'!$E$83:$E$104,D66,'[10]PCs e Impresoras'!$F$83:$F$104,"PVL*")+COUNTIFS('[9]PCs e Impresoras'!$E$61:$E$64,D66,'[9]PCs e Impresoras'!$F$61:$F$64,"PVL*")+COUNTIFS('[8]PCs e Impresoras'!$E$194:$E$258,D66,'[8]PCs e Impresoras'!$F$194:$F$258,"PVL*")+COUNTIFS('[7]PCs e Impresoras'!$E$244:$E$313,D66,'[7]PCs e Impresoras'!$F$244:$F$313,"PVL*")+COUNTIFS('[6]PCs e Impresoras'!$E$91:$E$105,D66,'[6]PCs e Impresoras'!$F$91:$F$105,"PVL*")+COUNTIFS('[5]PCs e Impresoras'!$E$126:$E$190,D66,'[5]PCs e Impresoras'!$F$126:$F$190,"PVL*")+COUNTIFS('[4]PCs e Impresoras'!$E$144:$E$175,D66,'[4]PCs e Impresoras'!$F$144:$F$175,"PVL*")+COUNTIFS('[3]PCs e Impresoras'!$E$194:$E$275,D66,'[3]PCs e Impresoras'!$F$194:$F$275,"PVL*")+COUNTIFS('[2]PCs e Impresoras'!$E$76:$E$105,D66,'[2]PCs e Impresoras'!$F$76:$F$105,"PVL*")+COUNTIFS('[1]PCs e Impresoras'!$E$85:$E$113,D66,'[1]PCs e Impresoras'!$F$85:$F$113,"PVL*")</f>
        <v>#VALUE!</v>
      </c>
      <c r="K66" s="11" t="e">
        <f>COUNTIFS('[13]PCs e Impresoras'!$E$26:$E$29,D66,'[13]PCs e Impresoras'!$F$26:$F$29,"PBQ*")+COUNTIFS('[12]PCs e Impresoras'!$E$49:$E$61,D66,'[12]PCs e Impresoras'!$F$49:$F$61,"PBQ*")+COUNTIFS('[11]PCs e Impresoras'!$E$95:$E$125,D66,'[11]PCs e Impresoras'!$F$95:$F$125,"PBQ*")+COUNTIFS('[10]PCs e Impresoras'!$E$83:$E$104,D66,'[10]PCs e Impresoras'!$F$83:$F$104,"PBQ*")+COUNTIFS('[9]PCs e Impresoras'!$E$61:$E$64,D66,'[9]PCs e Impresoras'!$F$61:$F$64,"PBQ*")+COUNTIFS('[8]PCs e Impresoras'!$E$194:$E$258,D66,'[8]PCs e Impresoras'!$F$194:$F$258,"PBQ*")+COUNTIFS('[7]PCs e Impresoras'!$E$244:$E$313,D66,'[7]PCs e Impresoras'!$F$244:$F$313,"PBQ*")+COUNTIFS('[6]PCs e Impresoras'!$E$91:$E$105,D66,'[6]PCs e Impresoras'!$F$91:$F$105,"PBQ*")+COUNTIFS('[5]PCs e Impresoras'!$E$126:$E$190,D66,'[5]PCs e Impresoras'!$F$126:$F$190,"PBQ*")+COUNTIFS('[4]PCs e Impresoras'!$E$144:$E$175,D66,'[4]PCs e Impresoras'!$F$144:$F$175,"PBQ*")+COUNTIFS('[3]PCs e Impresoras'!$E$194:$E$275,D66,'[3]PCs e Impresoras'!$F$194:$F$275,"PBQ*")+COUNTIFS('[2]PCs e Impresoras'!$E$76:$E$105,D66,'[2]PCs e Impresoras'!$F$76:$F$105,"PBQ*")+COUNTIFS('[1]PCs e Impresoras'!$E$85:$E$113,D66,'[1]PCs e Impresoras'!$F$85:$F$113,"PBQ*")</f>
        <v>#VALUE!</v>
      </c>
      <c r="L66" s="11" t="e">
        <f>COUNTIFS('[13]PCs e Impresoras'!$E$26:$E$29,D66,'[13]PCs e Impresoras'!$F$26:$F$29,"PMB*")+COUNTIFS('[12]PCs e Impresoras'!$E$49:$E$61,D66,'[12]PCs e Impresoras'!$F$49:$F$61,"PMB*")+COUNTIFS('[11]PCs e Impresoras'!$E$95:$E$125,D66,'[11]PCs e Impresoras'!$F$95:$F$125,"PMB*")+COUNTIFS('[10]PCs e Impresoras'!$E$83:$E$104,D66,'[10]PCs e Impresoras'!$F$83:$F$104,"PMB*")+COUNTIFS('[9]PCs e Impresoras'!$E$61:$E$64,D66,'[9]PCs e Impresoras'!$F$61:$F$64,"PMB*")+COUNTIFS('[8]PCs e Impresoras'!$E$194:$E$258,D66,'[8]PCs e Impresoras'!$F$194:$F$258,"PMB*")+COUNTIFS('[7]PCs e Impresoras'!$E$244:$E$313,D66,'[7]PCs e Impresoras'!$F$244:$F$313,"PMB*")+COUNTIFS('[6]PCs e Impresoras'!$E$91:$E$105,D66,'[6]PCs e Impresoras'!$F$91:$F$105,"PMB*")+COUNTIFS('[5]PCs e Impresoras'!$E$126:$E$190,D66,'[5]PCs e Impresoras'!$F$126:$F$190,"PMB*")+COUNTIFS('[4]PCs e Impresoras'!$E$144:$E$175,D66,'[4]PCs e Impresoras'!$F$144:$F$175,"PMB*")+COUNTIFS('[3]PCs e Impresoras'!$E$194:$E$275,D66,'[3]PCs e Impresoras'!$F$194:$F$275,"PMB*")+COUNTIFS('[2]PCs e Impresoras'!$E$76:$E$105,D66,'[2]PCs e Impresoras'!$F$76:$F$105,"PMB*")+COUNTIFS('[1]PCs e Impresoras'!$E$85:$E$113,D66,'[1]PCs e Impresoras'!$F$85:$F$113,"PMB*")</f>
        <v>#VALUE!</v>
      </c>
      <c r="M66" s="11" t="e">
        <f>COUNTIFS('[13]PCs e Impresoras'!$E$26:$E$29,D66,'[13]PCs e Impresoras'!$F$26:$F$29,"PBJ*")+COUNTIFS('[12]PCs e Impresoras'!$E$49:$E$61,D66,'[12]PCs e Impresoras'!$F$49:$F$61,"PBJ*")+COUNTIFS('[11]PCs e Impresoras'!$E$95:$E$125,D66,'[11]PCs e Impresoras'!$F$95:$F$125,"PBJ*")+COUNTIFS('[10]PCs e Impresoras'!$E$83:$E$104,D66,'[10]PCs e Impresoras'!$F$83:$F$104,"PBJ*")+COUNTIFS('[9]PCs e Impresoras'!$E$61:$E$64,D66,'[9]PCs e Impresoras'!$F$61:$F$64,"PBJ*")+COUNTIFS('[8]PCs e Impresoras'!$E$194:$E$258,D66,'[8]PCs e Impresoras'!$F$194:$F$258,"PBJ*")+COUNTIFS('[7]PCs e Impresoras'!$E$244:$E$313,D66,'[7]PCs e Impresoras'!$F$244:$F$313,"PBJ*")+COUNTIFS('[6]PCs e Impresoras'!$E$91:$E$105,D66,'[6]PCs e Impresoras'!$F$91:$F$105,"PBJ*")+COUNTIFS('[5]PCs e Impresoras'!$E$126:$E$190,D66,'[5]PCs e Impresoras'!$F$126:$F$190,"PBJ*")+COUNTIFS('[4]PCs e Impresoras'!$E$144:$E$175,D66,'[4]PCs e Impresoras'!$F$144:$F$175,"PBJ*")+COUNTIFS('[3]PCs e Impresoras'!$E$194:$E$275,D66,'[3]PCs e Impresoras'!$F$194:$F$275,"PBJ*")+COUNTIFS('[2]PCs e Impresoras'!$E$76:$E$105,D66,'[2]PCs e Impresoras'!$F$76:$F$105,"PBJ*")+COUNTIFS('[1]PCs e Impresoras'!$E$85:$E$113,D66,'[1]PCs e Impresoras'!$F$85:$F$113,"PBJ*")</f>
        <v>#VALUE!</v>
      </c>
      <c r="N66" s="11" t="e">
        <f>COUNTIFS('[13]PCs e Impresoras'!$E$26:$E$29,D66,'[13]PCs e Impresoras'!$F$26:$F$29,"PCL*")+COUNTIFS('[12]PCs e Impresoras'!$E$49:$E$61,D66,'[12]PCs e Impresoras'!$F$49:$F$61,"PCL*")+COUNTIFS('[11]PCs e Impresoras'!$E$95:$E$125,D66,'[11]PCs e Impresoras'!$F$95:$F$125,"PCL*")+COUNTIFS('[10]PCs e Impresoras'!$E$83:$E$104,D66,'[10]PCs e Impresoras'!$F$83:$F$104,"PCL*")+COUNTIFS('[9]PCs e Impresoras'!$E$61:$E$64,D66,'[9]PCs e Impresoras'!$F$61:$F$64,"PCL*")+COUNTIFS('[8]PCs e Impresoras'!$E$194:$E$258,D66,'[8]PCs e Impresoras'!$F$194:$F$258,"PCL*")+COUNTIFS('[7]PCs e Impresoras'!$E$244:$E$313,D66,'[7]PCs e Impresoras'!$F$244:$F$313,"PCL*")+COUNTIFS('[6]PCs e Impresoras'!$E$91:$E$105,D66,'[6]PCs e Impresoras'!$F$91:$F$105,"PCL*")+COUNTIFS('[5]PCs e Impresoras'!$E$126:$E$190,D66,'[5]PCs e Impresoras'!$F$126:$F$190,"PCL*")+COUNTIFS('[4]PCs e Impresoras'!$E$144:$E$175,D66,'[4]PCs e Impresoras'!$F$144:$F$175,"PCL*")+COUNTIFS('[3]PCs e Impresoras'!$E$194:$E$275,D66,'[3]PCs e Impresoras'!$F$194:$F$275,"PCL*")+COUNTIFS('[2]PCs e Impresoras'!$E$76:$E$105,D66,'[2]PCs e Impresoras'!$F$76:$F$105,"PCL*")+COUNTIFS('[1]PCs e Impresoras'!$E$85:$E$113,D66,'[1]PCs e Impresoras'!$F$85:$F$113,"PCL*")</f>
        <v>#VALUE!</v>
      </c>
      <c r="O66" s="11" t="e">
        <f>COUNTIFS('[13]PCs e Impresoras'!$E$26:$E$29,D66,'[13]PCs e Impresoras'!$F$26:$F$29,"PQB*")+COUNTIFS('[12]PCs e Impresoras'!$E$49:$E$61,D66,'[12]PCs e Impresoras'!$F$49:$F$61,"PQB*")+COUNTIFS('[11]PCs e Impresoras'!$E$95:$E$125,D66,'[11]PCs e Impresoras'!$F$95:$F$125,"PQB*")+COUNTIFS('[10]PCs e Impresoras'!$E$83:$E$104,D66,'[10]PCs e Impresoras'!$F$83:$F$104,"PQB*")+COUNTIFS('[9]PCs e Impresoras'!$E$61:$E$64,D66,'[9]PCs e Impresoras'!$F$61:$F$64,"PQB*")+COUNTIFS('[8]PCs e Impresoras'!$E$194:$E$258,D66,'[8]PCs e Impresoras'!$F$194:$F$258,"PQB*")+COUNTIFS('[7]PCs e Impresoras'!$E$244:$E$313,D66,'[7]PCs e Impresoras'!$F$244:$F$313,"PQB*")+COUNTIFS('[6]PCs e Impresoras'!$E$91:$E$105,D66,'[6]PCs e Impresoras'!$F$91:$F$105,"PQB*")+COUNTIFS('[5]PCs e Impresoras'!$E$126:$E$190,D66,'[5]PCs e Impresoras'!$F$126:$F$190,"PQB*")+COUNTIFS('[4]PCs e Impresoras'!$E$144:$E$175,D66,'[4]PCs e Impresoras'!$F$144:$F$175,"PQB*")+COUNTIFS('[3]PCs e Impresoras'!$E$194:$E$275,D66,'[3]PCs e Impresoras'!$F$194:$F$275,"PQB*")+COUNTIFS('[2]PCs e Impresoras'!$E$76:$E$105,D66,'[2]PCs e Impresoras'!$F$76:$F$105,"PQB*")+COUNTIFS('[1]PCs e Impresoras'!$E$85:$E$113,D66,'[1]PCs e Impresoras'!$F$85:$F$113,"PQB*")</f>
        <v>#VALUE!</v>
      </c>
      <c r="P66" s="11" t="e">
        <f>COUNTIFS('[13]PCs e Impresoras'!$E$26:$E$29,D66,'[13]PCs e Impresoras'!$F$26:$F$29,"PPO*")+COUNTIFS('[12]PCs e Impresoras'!$E$49:$E$61,D66,'[12]PCs e Impresoras'!$F$49:$F$61,"PPO*")+COUNTIFS('[11]PCs e Impresoras'!$E$95:$E$125,D66,'[11]PCs e Impresoras'!$F$95:$F$125,"PPO*")+COUNTIFS('[10]PCs e Impresoras'!$E$83:$E$104,D66,'[10]PCs e Impresoras'!$F$83:$F$104,"PPO*")+COUNTIFS('[9]PCs e Impresoras'!$E$61:$E$64,D66,'[9]PCs e Impresoras'!$F$61:$F$64,"PPO*")+COUNTIFS('[8]PCs e Impresoras'!$E$194:$E$258,D66,'[8]PCs e Impresoras'!$F$194:$F$258,"PPO*")+COUNTIFS('[7]PCs e Impresoras'!$E$244:$E$313,D66,'[7]PCs e Impresoras'!$F$244:$F$313,"PPO*")+COUNTIFS('[6]PCs e Impresoras'!$E$91:$E$105,D66,'[6]PCs e Impresoras'!$F$91:$F$105,"PPO*")+COUNTIFS('[5]PCs e Impresoras'!$E$126:$E$190,D66,'[5]PCs e Impresoras'!$F$126:$F$190,"PPO*")+COUNTIFS('[4]PCs e Impresoras'!$E$144:$E$175,D66,'[4]PCs e Impresoras'!$F$144:$F$175,"PPO*")+COUNTIFS('[3]PCs e Impresoras'!$E$194:$E$275,D66,'[3]PCs e Impresoras'!$F$194:$F$275,"PPO*")+COUNTIFS('[2]PCs e Impresoras'!$E$76:$E$105,D66,'[2]PCs e Impresoras'!$F$76:$F$105,"PPO*")+COUNTIFS('[1]PCs e Impresoras'!$E$85:$E$113,D66,'[1]PCs e Impresoras'!$F$85:$F$113,"PPO*")</f>
        <v>#VALUE!</v>
      </c>
      <c r="Q66" s="11" t="e">
        <f>COUNTIFS('[13]PCs e Impresoras'!$E$26:$E$29,D66,'[13]PCs e Impresoras'!$F$26:$F$29,"PTJ*")+COUNTIFS('[12]PCs e Impresoras'!$E$49:$E$61,D66,'[12]PCs e Impresoras'!$F$49:$F$61,"PTJ*")+COUNTIFS('[11]PCs e Impresoras'!$E$95:$E$125,D66,'[11]PCs e Impresoras'!$F$95:$F$125,"PTJ*")+COUNTIFS('[10]PCs e Impresoras'!$E$83:$E$104,D66,'[10]PCs e Impresoras'!$F$83:$F$104,"PTJ*")+COUNTIFS('[9]PCs e Impresoras'!$E$61:$E$64,D66,'[9]PCs e Impresoras'!$F$61:$F$64,"PTJ*")+COUNTIFS('[8]PCs e Impresoras'!$E$194:$E$258,D66,'[8]PCs e Impresoras'!$F$194:$F$258,"PTJ*")+COUNTIFS('[7]PCs e Impresoras'!$E$244:$E$313,D66,'[7]PCs e Impresoras'!$F$244:$F$313,"PTJ*")+COUNTIFS('[6]PCs e Impresoras'!$E$91:$E$105,D66,'[6]PCs e Impresoras'!$F$91:$F$105,"PTJ*")+COUNTIFS('[5]PCs e Impresoras'!$E$126:$E$190,D66,'[5]PCs e Impresoras'!$F$126:$F$190,"PTJ*")+COUNTIFS('[4]PCs e Impresoras'!$E$144:$E$175,D66,'[4]PCs e Impresoras'!$F$144:$F$175,"PTJ*")+COUNTIFS('[3]PCs e Impresoras'!$E$194:$E$275,D66,'[3]PCs e Impresoras'!$F$194:$F$275,"PTJ*")+COUNTIFS('[2]PCs e Impresoras'!$E$76:$E$105,D66,'[2]PCs e Impresoras'!$F$76:$F$105,"PTJ*")+COUNTIFS('[1]PCs e Impresoras'!$E$85:$E$113,D66,'[1]PCs e Impresoras'!$F$85:$F$113,"PTJ*")</f>
        <v>#VALUE!</v>
      </c>
      <c r="R66" s="11" t="e">
        <f>COUNTIFS('[13]PCs e Impresoras'!$E$26:$E$29,D66,'[13]PCs e Impresoras'!$F$26:$F$29,"PBO*")+COUNTIFS('[12]PCs e Impresoras'!$E$49:$E$61,D66,'[12]PCs e Impresoras'!$F$49:$F$61,"PBO*")+COUNTIFS('[11]PCs e Impresoras'!$E$95:$E$125,D66,'[11]PCs e Impresoras'!$F$95:$F$125,"PBO*")+COUNTIFS('[10]PCs e Impresoras'!$E$83:$E$104,D66,'[10]PCs e Impresoras'!$F$83:$F$104,"PBO*")+COUNTIFS('[9]PCs e Impresoras'!$E$61:$E$64,D66,'[9]PCs e Impresoras'!$F$61:$F$64,"PBO*")+COUNTIFS('[8]PCs e Impresoras'!$E$194:$E$258,D66,'[8]PCs e Impresoras'!$F$194:$F$258,"PBO*")+COUNTIFS('[7]PCs e Impresoras'!$E$244:$E$313,D66,'[7]PCs e Impresoras'!$F$244:$F$313,"PBO*")+COUNTIFS('[6]PCs e Impresoras'!$E$91:$E$105,D66,'[6]PCs e Impresoras'!$F$91:$F$105,"PBO*")+COUNTIFS('[5]PCs e Impresoras'!$E$126:$E$190,D66,'[5]PCs e Impresoras'!$F$126:$F$190,"PBO*")+COUNTIFS('[4]PCs e Impresoras'!$E$144:$E$175,D66,'[4]PCs e Impresoras'!$F$144:$F$175,"PBO*")+COUNTIFS('[3]PCs e Impresoras'!$E$194:$E$275,D66,'[3]PCs e Impresoras'!$F$194:$F$275,"PBO*")+COUNTIFS('[2]PCs e Impresoras'!$E$76:$E$105,D66,'[2]PCs e Impresoras'!$F$76:$F$105,"PBO*")+COUNTIFS('[1]PCs e Impresoras'!$E$85:$E$113,D66,'[1]PCs e Impresoras'!$F$85:$F$113,"PBO*")</f>
        <v>#VALUE!</v>
      </c>
      <c r="S66" s="11" t="e">
        <f>COUNTIFS('[13]PCs e Impresoras'!$E$26:$E$29,D66,'[13]PCs e Impresoras'!$F$26:$F$29,"PSC*")+COUNTIFS('[12]PCs e Impresoras'!$E$49:$E$61,D66,'[12]PCs e Impresoras'!$F$49:$F$61,"PSC*")+COUNTIFS('[11]PCs e Impresoras'!$E$95:$E$125,D66,'[11]PCs e Impresoras'!$F$95:$F$125,"PSC*")+COUNTIFS('[10]PCs e Impresoras'!$E$83:$E$104,D66,'[10]PCs e Impresoras'!$F$83:$F$104,"PSC*")+COUNTIFS('[9]PCs e Impresoras'!$E$61:$E$64,D66,'[9]PCs e Impresoras'!$F$61:$F$64,"PSC*")+COUNTIFS('[8]PCs e Impresoras'!$E$194:$E$258,D66,'[8]PCs e Impresoras'!$F$194:$F$258,"PSC*")+COUNTIFS('[7]PCs e Impresoras'!$E$244:$E$313,D66,'[7]PCs e Impresoras'!$F$244:$F$313,"PSC*")+COUNTIFS('[6]PCs e Impresoras'!$E$91:$E$105,D66,'[6]PCs e Impresoras'!$F$91:$F$105,"PSC*")+COUNTIFS('[5]PCs e Impresoras'!$E$126:$E$190,D66,'[5]PCs e Impresoras'!$F$126:$F$190,"PSC*")+COUNTIFS('[4]PCs e Impresoras'!$E$144:$E$175,D66,'[4]PCs e Impresoras'!$F$144:$F$175,"PSC*")+COUNTIFS('[3]PCs e Impresoras'!$E$194:$E$275,D66,'[3]PCs e Impresoras'!$F$194:$F$275,"PSC*")+COUNTIFS('[2]PCs e Impresoras'!$E$76:$E$105,D66,'[2]PCs e Impresoras'!$F$76:$F$105,"PSC*")+COUNTIFS('[1]PCs e Impresoras'!$E$85:$E$113,D66,'[1]PCs e Impresoras'!$F$85:$F$113,"PSC*")</f>
        <v>#VALUE!</v>
      </c>
      <c r="T66" s="21" t="e">
        <f t="shared" si="4"/>
        <v>#VALUE!</v>
      </c>
      <c r="U66" s="32" t="e">
        <f t="shared" si="1"/>
        <v>#VALUE!</v>
      </c>
    </row>
    <row r="67" spans="1:21" ht="15.75" x14ac:dyDescent="0.25">
      <c r="B67" s="71" t="s">
        <v>54</v>
      </c>
      <c r="C67" s="71" t="s">
        <v>56</v>
      </c>
      <c r="D67" s="71" t="s">
        <v>69</v>
      </c>
      <c r="E67" s="11" t="e">
        <f>COUNTIFS('[13]PCs e Impresoras'!$E$26:$E$29,D67,'[13]PCs e Impresoras'!$F$26:$F$29,"PCG*")+COUNTIFS('[12]PCs e Impresoras'!$E$49:$E$61,D67,'[12]PCs e Impresoras'!$F$49:$F$61,"PCG*")+COUNTIFS('[11]PCs e Impresoras'!$E$95:$E$125,D67,'[11]PCs e Impresoras'!$F$95:$F$125,"PCG*")+COUNTIFS('[10]PCs e Impresoras'!$E$83:$E$104,D67,'[10]PCs e Impresoras'!$F$83:$F$104,"PCG*")+COUNTIFS('[9]PCs e Impresoras'!$E$61:$E$64,D67,'[9]PCs e Impresoras'!$F$61:$F$64,"PCG*")+COUNTIFS('[8]PCs e Impresoras'!$E$194:$E$258,D67,'[8]PCs e Impresoras'!$F$194:$F$258,"PCG*")+COUNTIFS('[7]PCs e Impresoras'!$E$244:$E$313,D67,'[7]PCs e Impresoras'!$F$244:$F$313,"PCG*")+COUNTIFS('[6]PCs e Impresoras'!$E$91:$E$105,D67,'[6]PCs e Impresoras'!$F$91:$F$105,"PCG*")+COUNTIFS('[5]PCs e Impresoras'!$E$126:$E$190,D67,'[5]PCs e Impresoras'!$F$126:$F$190,"PCG*")+COUNTIFS('[4]PCs e Impresoras'!$E$144:$E$175,D67,'[4]PCs e Impresoras'!$F$144:$F$175,"PCG*")+COUNTIFS('[3]PCs e Impresoras'!$E$194:$E$275,D67,'[3]PCs e Impresoras'!$F$194:$F$275,"PCG*")+COUNTIFS('[2]PCs e Impresoras'!$E$76:$E$105,D67,'[2]PCs e Impresoras'!$F$76:$F$105,"PCG*")+COUNTIFS('[1]PCs e Impresoras'!$E$85:$E$113,D67,'[1]PCs e Impresoras'!$F$85:$F$113,"PCG*")</f>
        <v>#VALUE!</v>
      </c>
      <c r="F67" s="11" t="e">
        <f>COUNTIFS('[13]PCs e Impresoras'!$E$26:$E$29,D67,'[13]PCs e Impresoras'!$F$26:$F$29,"PCS*")+COUNTIFS('[12]PCs e Impresoras'!$E$49:$E$61,D67,'[12]PCs e Impresoras'!$F$49:$F$61,"PCS*")+COUNTIFS('[11]PCs e Impresoras'!$E$95:$E$125,D67,'[11]PCs e Impresoras'!$F$95:$F$125,"PCS*")+COUNTIFS('[10]PCs e Impresoras'!$E$83:$E$104,D67,'[10]PCs e Impresoras'!$F$83:$F$104,"PCS*")+COUNTIFS('[9]PCs e Impresoras'!$E$61:$E$64,D67,'[9]PCs e Impresoras'!$F$61:$F$64,"PCS*")+COUNTIFS('[8]PCs e Impresoras'!$E$194:$E$258,D67,'[8]PCs e Impresoras'!$F$194:$F$258,"PCS*")+COUNTIFS('[7]PCs e Impresoras'!$E$244:$E$313,D67,'[7]PCs e Impresoras'!$F$244:$F$313,"PCS*")+COUNTIFS('[6]PCs e Impresoras'!$E$91:$E$105,D67,'[6]PCs e Impresoras'!$F$91:$F$105,"PCS*")+COUNTIFS('[5]PCs e Impresoras'!$E$126:$E$190,D67,'[5]PCs e Impresoras'!$F$126:$F$190,"PCS*")+COUNTIFS('[4]PCs e Impresoras'!$E$144:$E$175,D67,'[4]PCs e Impresoras'!$F$144:$F$175,"PCS*")+COUNTIFS('[3]PCs e Impresoras'!$E$194:$E$275,D67,'[3]PCs e Impresoras'!$F$194:$F$275,"PCS*")+COUNTIFS('[2]PCs e Impresoras'!$E$76:$E$105,D67,'[2]PCs e Impresoras'!$F$76:$F$105,"PCS*")+COUNTIFS('[1]PCs e Impresoras'!$E$85:$E$113,D67,'[1]PCs e Impresoras'!$F$85:$F$113,"PCS*")</f>
        <v>#VALUE!</v>
      </c>
      <c r="G67" s="11" t="e">
        <f>COUNTIFS('[13]PCs e Impresoras'!$E$26:$E$29,D67,'[13]PCs e Impresoras'!$F$26:$F$29,"PMT*")+COUNTIFS('[12]PCs e Impresoras'!$E$49:$E$61,D67,'[12]PCs e Impresoras'!$F$49:$F$61,"PMT*")+COUNTIFS('[11]PCs e Impresoras'!$E$95:$E$125,D67,'[11]PCs e Impresoras'!$F$95:$F$125,"PMT*")+COUNTIFS('[10]PCs e Impresoras'!$E$83:$E$104,D67,'[10]PCs e Impresoras'!$F$83:$F$104,"PMT*")+COUNTIFS('[9]PCs e Impresoras'!$E$61:$E$64,D67,'[9]PCs e Impresoras'!$F$61:$F$64,"PMT*")+COUNTIFS('[8]PCs e Impresoras'!$E$194:$E$258,D67,'[8]PCs e Impresoras'!$F$194:$F$258,"PMT*")+COUNTIFS('[7]PCs e Impresoras'!$E$244:$E$313,D67,'[7]PCs e Impresoras'!$F$244:$F$313,"PMT*")+COUNTIFS('[6]PCs e Impresoras'!$E$91:$E$105,D67,'[6]PCs e Impresoras'!$F$91:$F$105,"PMT*")+COUNTIFS('[5]PCs e Impresoras'!$E$126:$E$190,D67,'[5]PCs e Impresoras'!$F$126:$F$190,"PMT*")+COUNTIFS('[4]PCs e Impresoras'!$E$144:$E$175,D67,'[4]PCs e Impresoras'!$F$144:$F$175,"PMT*")+COUNTIFS('[3]PCs e Impresoras'!$E$194:$E$275,D67,'[3]PCs e Impresoras'!$F$194:$F$275,"PMT*")+COUNTIFS('[2]PCs e Impresoras'!$E$76:$E$105,D67,'[2]PCs e Impresoras'!$F$76:$F$105,"PMT*")+COUNTIFS('[1]PCs e Impresoras'!$E$85:$E$113,D67,'[1]PCs e Impresoras'!$F$85:$F$113,"PMT*")</f>
        <v>#VALUE!</v>
      </c>
      <c r="H67" s="11" t="e">
        <f>COUNTIFS('[13]PCs e Impresoras'!$E$26:$E$29,D67,'[13]PCs e Impresoras'!$F$26:$F$29,"PCB*")+COUNTIFS('[12]PCs e Impresoras'!$E$49:$E$61,D67,'[12]PCs e Impresoras'!$F$49:$F$61,"PCB*")+COUNTIFS('[11]PCs e Impresoras'!$E$95:$E$125,D67,'[11]PCs e Impresoras'!$F$95:$F$125,"PCB*")+COUNTIFS('[10]PCs e Impresoras'!$E$83:$E$104,D67,'[10]PCs e Impresoras'!$F$83:$F$104,"PCB*")+COUNTIFS('[9]PCs e Impresoras'!$E$61:$E$64,D67,'[9]PCs e Impresoras'!$F$61:$F$64,"PCB*")+COUNTIFS('[8]PCs e Impresoras'!$E$194:$E$258,D67,'[8]PCs e Impresoras'!$F$194:$F$258,"PCB*")+COUNTIFS('[7]PCs e Impresoras'!$E$244:$E$313,D67,'[7]PCs e Impresoras'!$F$244:$F$313,"PCB*")+COUNTIFS('[6]PCs e Impresoras'!$E$91:$E$105,D67,'[6]PCs e Impresoras'!$F$91:$F$105,"PCB*")+COUNTIFS('[5]PCs e Impresoras'!$E$126:$E$190,D67,'[5]PCs e Impresoras'!$F$126:$F$190,"PCB*")+COUNTIFS('[4]PCs e Impresoras'!$E$144:$E$175,D67,'[4]PCs e Impresoras'!$F$144:$F$175,"PCB*")+COUNTIFS('[3]PCs e Impresoras'!$E$194:$E$275,D67,'[3]PCs e Impresoras'!$F$194:$F$275,"PCB*")+COUNTIFS('[2]PCs e Impresoras'!$E$76:$E$105,D67,'[2]PCs e Impresoras'!$F$76:$F$105,"PCB*")+COUNTIFS('[1]PCs e Impresoras'!$E$85:$E$113,D67,'[1]PCs e Impresoras'!$F$85:$F$113,"PCB*")</f>
        <v>#VALUE!</v>
      </c>
      <c r="I67" s="11" t="e">
        <f>COUNTIFS('[13]PCs e Impresoras'!$E$26:$E$29,D67,'[13]PCs e Impresoras'!$F$26:$F$29,"PBA*")+COUNTIFS('[12]PCs e Impresoras'!$E$49:$E$61,D67,'[12]PCs e Impresoras'!$F$49:$F$61,"PBA*")+COUNTIFS('[11]PCs e Impresoras'!$E$95:$E$125,D67,'[11]PCs e Impresoras'!$F$95:$F$125,"PBA*")+COUNTIFS('[10]PCs e Impresoras'!$E$83:$E$104,D67,'[10]PCs e Impresoras'!$F$83:$F$104,"PBA*")+COUNTIFS('[9]PCs e Impresoras'!$E$61:$E$64,D67,'[9]PCs e Impresoras'!$F$61:$F$64,"PBA*")+COUNTIFS('[8]PCs e Impresoras'!$E$194:$E$258,D67,'[8]PCs e Impresoras'!$F$194:$F$258,"PBA*")+COUNTIFS('[7]PCs e Impresoras'!$E$244:$E$313,D67,'[7]PCs e Impresoras'!$F$244:$F$313,"PBA*")+COUNTIFS('[6]PCs e Impresoras'!$E$91:$E$105,D67,'[6]PCs e Impresoras'!$F$91:$F$105,"PBA*")+COUNTIFS('[5]PCs e Impresoras'!$E$126:$E$190,D67,'[5]PCs e Impresoras'!$F$126:$F$190,"PBA*")+COUNTIFS('[4]PCs e Impresoras'!$E$144:$E$175,D67,'[4]PCs e Impresoras'!$F$144:$F$175,"PBA*")+COUNTIFS('[3]PCs e Impresoras'!$E$194:$E$275,D67,'[3]PCs e Impresoras'!$F$194:$F$275,"PBA*")+COUNTIFS('[2]PCs e Impresoras'!$E$76:$E$105,D67,'[2]PCs e Impresoras'!$F$76:$F$105,"PBA*")+COUNTIFS('[1]PCs e Impresoras'!$E$85:$E$113,D67,'[1]PCs e Impresoras'!$F$85:$F$113,"PBA*")</f>
        <v>#VALUE!</v>
      </c>
      <c r="J67" s="11" t="e">
        <f>COUNTIFS('[13]PCs e Impresoras'!$E$26:$E$29,D67,'[13]PCs e Impresoras'!$F$26:$F$29,"PVL*")+COUNTIFS('[12]PCs e Impresoras'!$E$49:$E$61,D67,'[12]PCs e Impresoras'!$F$49:$F$61,"PVL*")+COUNTIFS('[11]PCs e Impresoras'!$E$95:$E$125,D67,'[11]PCs e Impresoras'!$F$95:$F$125,"PVL*")+COUNTIFS('[10]PCs e Impresoras'!$E$83:$E$104,D67,'[10]PCs e Impresoras'!$F$83:$F$104,"PVL*")+COUNTIFS('[9]PCs e Impresoras'!$E$61:$E$64,D67,'[9]PCs e Impresoras'!$F$61:$F$64,"PVL*")+COUNTIFS('[8]PCs e Impresoras'!$E$194:$E$258,D67,'[8]PCs e Impresoras'!$F$194:$F$258,"PVL*")+COUNTIFS('[7]PCs e Impresoras'!$E$244:$E$313,D67,'[7]PCs e Impresoras'!$F$244:$F$313,"PVL*")+COUNTIFS('[6]PCs e Impresoras'!$E$91:$E$105,D67,'[6]PCs e Impresoras'!$F$91:$F$105,"PVL*")+COUNTIFS('[5]PCs e Impresoras'!$E$126:$E$190,D67,'[5]PCs e Impresoras'!$F$126:$F$190,"PVL*")+COUNTIFS('[4]PCs e Impresoras'!$E$144:$E$175,D67,'[4]PCs e Impresoras'!$F$144:$F$175,"PVL*")+COUNTIFS('[3]PCs e Impresoras'!$E$194:$E$275,D67,'[3]PCs e Impresoras'!$F$194:$F$275,"PVL*")+COUNTIFS('[2]PCs e Impresoras'!$E$76:$E$105,D67,'[2]PCs e Impresoras'!$F$76:$F$105,"PVL*")+COUNTIFS('[1]PCs e Impresoras'!$E$85:$E$113,D67,'[1]PCs e Impresoras'!$F$85:$F$113,"PVL*")</f>
        <v>#VALUE!</v>
      </c>
      <c r="K67" s="11" t="e">
        <f>COUNTIFS('[13]PCs e Impresoras'!$E$26:$E$29,D67,'[13]PCs e Impresoras'!$F$26:$F$29,"PBQ*")+COUNTIFS('[12]PCs e Impresoras'!$E$49:$E$61,D67,'[12]PCs e Impresoras'!$F$49:$F$61,"PBQ*")+COUNTIFS('[11]PCs e Impresoras'!$E$95:$E$125,D67,'[11]PCs e Impresoras'!$F$95:$F$125,"PBQ*")+COUNTIFS('[10]PCs e Impresoras'!$E$83:$E$104,D67,'[10]PCs e Impresoras'!$F$83:$F$104,"PBQ*")+COUNTIFS('[9]PCs e Impresoras'!$E$61:$E$64,D67,'[9]PCs e Impresoras'!$F$61:$F$64,"PBQ*")+COUNTIFS('[8]PCs e Impresoras'!$E$194:$E$258,D67,'[8]PCs e Impresoras'!$F$194:$F$258,"PBQ*")+COUNTIFS('[7]PCs e Impresoras'!$E$244:$E$313,D67,'[7]PCs e Impresoras'!$F$244:$F$313,"PBQ*")+COUNTIFS('[6]PCs e Impresoras'!$E$91:$E$105,D67,'[6]PCs e Impresoras'!$F$91:$F$105,"PBQ*")+COUNTIFS('[5]PCs e Impresoras'!$E$126:$E$190,D67,'[5]PCs e Impresoras'!$F$126:$F$190,"PBQ*")+COUNTIFS('[4]PCs e Impresoras'!$E$144:$E$175,D67,'[4]PCs e Impresoras'!$F$144:$F$175,"PBQ*")+COUNTIFS('[3]PCs e Impresoras'!$E$194:$E$275,D67,'[3]PCs e Impresoras'!$F$194:$F$275,"PBQ*")+COUNTIFS('[2]PCs e Impresoras'!$E$76:$E$105,D67,'[2]PCs e Impresoras'!$F$76:$F$105,"PBQ*")+COUNTIFS('[1]PCs e Impresoras'!$E$85:$E$113,D67,'[1]PCs e Impresoras'!$F$85:$F$113,"PBQ*")</f>
        <v>#VALUE!</v>
      </c>
      <c r="L67" s="11" t="e">
        <f>COUNTIFS('[13]PCs e Impresoras'!$E$26:$E$29,D67,'[13]PCs e Impresoras'!$F$26:$F$29,"PMB*")+COUNTIFS('[12]PCs e Impresoras'!$E$49:$E$61,D67,'[12]PCs e Impresoras'!$F$49:$F$61,"PMB*")+COUNTIFS('[11]PCs e Impresoras'!$E$95:$E$125,D67,'[11]PCs e Impresoras'!$F$95:$F$125,"PMB*")+COUNTIFS('[10]PCs e Impresoras'!$E$83:$E$104,D67,'[10]PCs e Impresoras'!$F$83:$F$104,"PMB*")+COUNTIFS('[9]PCs e Impresoras'!$E$61:$E$64,D67,'[9]PCs e Impresoras'!$F$61:$F$64,"PMB*")+COUNTIFS('[8]PCs e Impresoras'!$E$194:$E$258,D67,'[8]PCs e Impresoras'!$F$194:$F$258,"PMB*")+COUNTIFS('[7]PCs e Impresoras'!$E$244:$E$313,D67,'[7]PCs e Impresoras'!$F$244:$F$313,"PMB*")+COUNTIFS('[6]PCs e Impresoras'!$E$91:$E$105,D67,'[6]PCs e Impresoras'!$F$91:$F$105,"PMB*")+COUNTIFS('[5]PCs e Impresoras'!$E$126:$E$190,D67,'[5]PCs e Impresoras'!$F$126:$F$190,"PMB*")+COUNTIFS('[4]PCs e Impresoras'!$E$144:$E$175,D67,'[4]PCs e Impresoras'!$F$144:$F$175,"PMB*")+COUNTIFS('[3]PCs e Impresoras'!$E$194:$E$275,D67,'[3]PCs e Impresoras'!$F$194:$F$275,"PMB*")+COUNTIFS('[2]PCs e Impresoras'!$E$76:$E$105,D67,'[2]PCs e Impresoras'!$F$76:$F$105,"PMB*")+COUNTIFS('[1]PCs e Impresoras'!$E$85:$E$113,D67,'[1]PCs e Impresoras'!$F$85:$F$113,"PMB*")</f>
        <v>#VALUE!</v>
      </c>
      <c r="M67" s="11" t="e">
        <f>COUNTIFS('[13]PCs e Impresoras'!$E$26:$E$29,D67,'[13]PCs e Impresoras'!$F$26:$F$29,"PBJ*")+COUNTIFS('[12]PCs e Impresoras'!$E$49:$E$61,D67,'[12]PCs e Impresoras'!$F$49:$F$61,"PBJ*")+COUNTIFS('[11]PCs e Impresoras'!$E$95:$E$125,D67,'[11]PCs e Impresoras'!$F$95:$F$125,"PBJ*")+COUNTIFS('[10]PCs e Impresoras'!$E$83:$E$104,D67,'[10]PCs e Impresoras'!$F$83:$F$104,"PBJ*")+COUNTIFS('[9]PCs e Impresoras'!$E$61:$E$64,D67,'[9]PCs e Impresoras'!$F$61:$F$64,"PBJ*")+COUNTIFS('[8]PCs e Impresoras'!$E$194:$E$258,D67,'[8]PCs e Impresoras'!$F$194:$F$258,"PBJ*")+COUNTIFS('[7]PCs e Impresoras'!$E$244:$E$313,D67,'[7]PCs e Impresoras'!$F$244:$F$313,"PBJ*")+COUNTIFS('[6]PCs e Impresoras'!$E$91:$E$105,D67,'[6]PCs e Impresoras'!$F$91:$F$105,"PBJ*")+COUNTIFS('[5]PCs e Impresoras'!$E$126:$E$190,D67,'[5]PCs e Impresoras'!$F$126:$F$190,"PBJ*")+COUNTIFS('[4]PCs e Impresoras'!$E$144:$E$175,D67,'[4]PCs e Impresoras'!$F$144:$F$175,"PBJ*")+COUNTIFS('[3]PCs e Impresoras'!$E$194:$E$275,D67,'[3]PCs e Impresoras'!$F$194:$F$275,"PBJ*")+COUNTIFS('[2]PCs e Impresoras'!$E$76:$E$105,D67,'[2]PCs e Impresoras'!$F$76:$F$105,"PBJ*")+COUNTIFS('[1]PCs e Impresoras'!$E$85:$E$113,D67,'[1]PCs e Impresoras'!$F$85:$F$113,"PBJ*")</f>
        <v>#VALUE!</v>
      </c>
      <c r="N67" s="11" t="e">
        <f>COUNTIFS('[13]PCs e Impresoras'!$E$26:$E$29,D67,'[13]PCs e Impresoras'!$F$26:$F$29,"PCL*")+COUNTIFS('[12]PCs e Impresoras'!$E$49:$E$61,D67,'[12]PCs e Impresoras'!$F$49:$F$61,"PCL*")+COUNTIFS('[11]PCs e Impresoras'!$E$95:$E$125,D67,'[11]PCs e Impresoras'!$F$95:$F$125,"PCL*")+COUNTIFS('[10]PCs e Impresoras'!$E$83:$E$104,D67,'[10]PCs e Impresoras'!$F$83:$F$104,"PCL*")+COUNTIFS('[9]PCs e Impresoras'!$E$61:$E$64,D67,'[9]PCs e Impresoras'!$F$61:$F$64,"PCL*")+COUNTIFS('[8]PCs e Impresoras'!$E$194:$E$258,D67,'[8]PCs e Impresoras'!$F$194:$F$258,"PCL*")+COUNTIFS('[7]PCs e Impresoras'!$E$244:$E$313,D67,'[7]PCs e Impresoras'!$F$244:$F$313,"PCL*")+COUNTIFS('[6]PCs e Impresoras'!$E$91:$E$105,D67,'[6]PCs e Impresoras'!$F$91:$F$105,"PCL*")+COUNTIFS('[5]PCs e Impresoras'!$E$126:$E$190,D67,'[5]PCs e Impresoras'!$F$126:$F$190,"PCL*")+COUNTIFS('[4]PCs e Impresoras'!$E$144:$E$175,D67,'[4]PCs e Impresoras'!$F$144:$F$175,"PCL*")+COUNTIFS('[3]PCs e Impresoras'!$E$194:$E$275,D67,'[3]PCs e Impresoras'!$F$194:$F$275,"PCL*")+COUNTIFS('[2]PCs e Impresoras'!$E$76:$E$105,D67,'[2]PCs e Impresoras'!$F$76:$F$105,"PCL*")+COUNTIFS('[1]PCs e Impresoras'!$E$85:$E$113,D67,'[1]PCs e Impresoras'!$F$85:$F$113,"PCL*")</f>
        <v>#VALUE!</v>
      </c>
      <c r="O67" s="11" t="e">
        <f>COUNTIFS('[13]PCs e Impresoras'!$E$26:$E$29,D67,'[13]PCs e Impresoras'!$F$26:$F$29,"PQB*")+COUNTIFS('[12]PCs e Impresoras'!$E$49:$E$61,D67,'[12]PCs e Impresoras'!$F$49:$F$61,"PQB*")+COUNTIFS('[11]PCs e Impresoras'!$E$95:$E$125,D67,'[11]PCs e Impresoras'!$F$95:$F$125,"PQB*")+COUNTIFS('[10]PCs e Impresoras'!$E$83:$E$104,D67,'[10]PCs e Impresoras'!$F$83:$F$104,"PQB*")+COUNTIFS('[9]PCs e Impresoras'!$E$61:$E$64,D67,'[9]PCs e Impresoras'!$F$61:$F$64,"PQB*")+COUNTIFS('[8]PCs e Impresoras'!$E$194:$E$258,D67,'[8]PCs e Impresoras'!$F$194:$F$258,"PQB*")+COUNTIFS('[7]PCs e Impresoras'!$E$244:$E$313,D67,'[7]PCs e Impresoras'!$F$244:$F$313,"PQB*")+COUNTIFS('[6]PCs e Impresoras'!$E$91:$E$105,D67,'[6]PCs e Impresoras'!$F$91:$F$105,"PQB*")+COUNTIFS('[5]PCs e Impresoras'!$E$126:$E$190,D67,'[5]PCs e Impresoras'!$F$126:$F$190,"PQB*")+COUNTIFS('[4]PCs e Impresoras'!$E$144:$E$175,D67,'[4]PCs e Impresoras'!$F$144:$F$175,"PQB*")+COUNTIFS('[3]PCs e Impresoras'!$E$194:$E$275,D67,'[3]PCs e Impresoras'!$F$194:$F$275,"PQB*")+COUNTIFS('[2]PCs e Impresoras'!$E$76:$E$105,D67,'[2]PCs e Impresoras'!$F$76:$F$105,"PQB*")+COUNTIFS('[1]PCs e Impresoras'!$E$85:$E$113,D67,'[1]PCs e Impresoras'!$F$85:$F$113,"PQB*")</f>
        <v>#VALUE!</v>
      </c>
      <c r="P67" s="11" t="e">
        <f>COUNTIFS('[13]PCs e Impresoras'!$E$26:$E$29,D67,'[13]PCs e Impresoras'!$F$26:$F$29,"PPO*")+COUNTIFS('[12]PCs e Impresoras'!$E$49:$E$61,D67,'[12]PCs e Impresoras'!$F$49:$F$61,"PPO*")+COUNTIFS('[11]PCs e Impresoras'!$E$95:$E$125,D67,'[11]PCs e Impresoras'!$F$95:$F$125,"PPO*")+COUNTIFS('[10]PCs e Impresoras'!$E$83:$E$104,D67,'[10]PCs e Impresoras'!$F$83:$F$104,"PPO*")+COUNTIFS('[9]PCs e Impresoras'!$E$61:$E$64,D67,'[9]PCs e Impresoras'!$F$61:$F$64,"PPO*")+COUNTIFS('[8]PCs e Impresoras'!$E$194:$E$258,D67,'[8]PCs e Impresoras'!$F$194:$F$258,"PPO*")+COUNTIFS('[7]PCs e Impresoras'!$E$244:$E$313,D67,'[7]PCs e Impresoras'!$F$244:$F$313,"PPO*")+COUNTIFS('[6]PCs e Impresoras'!$E$91:$E$105,D67,'[6]PCs e Impresoras'!$F$91:$F$105,"PPO*")+COUNTIFS('[5]PCs e Impresoras'!$E$126:$E$190,D67,'[5]PCs e Impresoras'!$F$126:$F$190,"PPO*")+COUNTIFS('[4]PCs e Impresoras'!$E$144:$E$175,D67,'[4]PCs e Impresoras'!$F$144:$F$175,"PPO*")+COUNTIFS('[3]PCs e Impresoras'!$E$194:$E$275,D67,'[3]PCs e Impresoras'!$F$194:$F$275,"PPO*")+COUNTIFS('[2]PCs e Impresoras'!$E$76:$E$105,D67,'[2]PCs e Impresoras'!$F$76:$F$105,"PPO*")+COUNTIFS('[1]PCs e Impresoras'!$E$85:$E$113,D67,'[1]PCs e Impresoras'!$F$85:$F$113,"PPO*")</f>
        <v>#VALUE!</v>
      </c>
      <c r="Q67" s="11" t="e">
        <f>COUNTIFS('[13]PCs e Impresoras'!$E$26:$E$29,D67,'[13]PCs e Impresoras'!$F$26:$F$29,"PTJ*")+COUNTIFS('[12]PCs e Impresoras'!$E$49:$E$61,D67,'[12]PCs e Impresoras'!$F$49:$F$61,"PTJ*")+COUNTIFS('[11]PCs e Impresoras'!$E$95:$E$125,D67,'[11]PCs e Impresoras'!$F$95:$F$125,"PTJ*")+COUNTIFS('[10]PCs e Impresoras'!$E$83:$E$104,D67,'[10]PCs e Impresoras'!$F$83:$F$104,"PTJ*")+COUNTIFS('[9]PCs e Impresoras'!$E$61:$E$64,D67,'[9]PCs e Impresoras'!$F$61:$F$64,"PTJ*")+COUNTIFS('[8]PCs e Impresoras'!$E$194:$E$258,D67,'[8]PCs e Impresoras'!$F$194:$F$258,"PTJ*")+COUNTIFS('[7]PCs e Impresoras'!$E$244:$E$313,D67,'[7]PCs e Impresoras'!$F$244:$F$313,"PTJ*")+COUNTIFS('[6]PCs e Impresoras'!$E$91:$E$105,D67,'[6]PCs e Impresoras'!$F$91:$F$105,"PTJ*")+COUNTIFS('[5]PCs e Impresoras'!$E$126:$E$190,D67,'[5]PCs e Impresoras'!$F$126:$F$190,"PTJ*")+COUNTIFS('[4]PCs e Impresoras'!$E$144:$E$175,D67,'[4]PCs e Impresoras'!$F$144:$F$175,"PTJ*")+COUNTIFS('[3]PCs e Impresoras'!$E$194:$E$275,D67,'[3]PCs e Impresoras'!$F$194:$F$275,"PTJ*")+COUNTIFS('[2]PCs e Impresoras'!$E$76:$E$105,D67,'[2]PCs e Impresoras'!$F$76:$F$105,"PTJ*")+COUNTIFS('[1]PCs e Impresoras'!$E$85:$E$113,D67,'[1]PCs e Impresoras'!$F$85:$F$113,"PTJ*")</f>
        <v>#VALUE!</v>
      </c>
      <c r="R67" s="11" t="e">
        <f>COUNTIFS('[13]PCs e Impresoras'!$E$26:$E$29,D67,'[13]PCs e Impresoras'!$F$26:$F$29,"PBO*")+COUNTIFS('[12]PCs e Impresoras'!$E$49:$E$61,D67,'[12]PCs e Impresoras'!$F$49:$F$61,"PBO*")+COUNTIFS('[11]PCs e Impresoras'!$E$95:$E$125,D67,'[11]PCs e Impresoras'!$F$95:$F$125,"PBO*")+COUNTIFS('[10]PCs e Impresoras'!$E$83:$E$104,D67,'[10]PCs e Impresoras'!$F$83:$F$104,"PBO*")+COUNTIFS('[9]PCs e Impresoras'!$E$61:$E$64,D67,'[9]PCs e Impresoras'!$F$61:$F$64,"PBO*")+COUNTIFS('[8]PCs e Impresoras'!$E$194:$E$258,D67,'[8]PCs e Impresoras'!$F$194:$F$258,"PBO*")+COUNTIFS('[7]PCs e Impresoras'!$E$244:$E$313,D67,'[7]PCs e Impresoras'!$F$244:$F$313,"PBO*")+COUNTIFS('[6]PCs e Impresoras'!$E$91:$E$105,D67,'[6]PCs e Impresoras'!$F$91:$F$105,"PBO*")+COUNTIFS('[5]PCs e Impresoras'!$E$126:$E$190,D67,'[5]PCs e Impresoras'!$F$126:$F$190,"PBO*")+COUNTIFS('[4]PCs e Impresoras'!$E$144:$E$175,D67,'[4]PCs e Impresoras'!$F$144:$F$175,"PBO*")+COUNTIFS('[3]PCs e Impresoras'!$E$194:$E$275,D67,'[3]PCs e Impresoras'!$F$194:$F$275,"PBO*")+COUNTIFS('[2]PCs e Impresoras'!$E$76:$E$105,D67,'[2]PCs e Impresoras'!$F$76:$F$105,"PBO*")+COUNTIFS('[1]PCs e Impresoras'!$E$85:$E$113,D67,'[1]PCs e Impresoras'!$F$85:$F$113,"PBO*")</f>
        <v>#VALUE!</v>
      </c>
      <c r="S67" s="11" t="e">
        <f>COUNTIFS('[13]PCs e Impresoras'!$E$26:$E$29,D67,'[13]PCs e Impresoras'!$F$26:$F$29,"PSC*")+COUNTIFS('[12]PCs e Impresoras'!$E$49:$E$61,D67,'[12]PCs e Impresoras'!$F$49:$F$61,"PSC*")+COUNTIFS('[11]PCs e Impresoras'!$E$95:$E$125,D67,'[11]PCs e Impresoras'!$F$95:$F$125,"PSC*")+COUNTIFS('[10]PCs e Impresoras'!$E$83:$E$104,D67,'[10]PCs e Impresoras'!$F$83:$F$104,"PSC*")+COUNTIFS('[9]PCs e Impresoras'!$E$61:$E$64,D67,'[9]PCs e Impresoras'!$F$61:$F$64,"PSC*")+COUNTIFS('[8]PCs e Impresoras'!$E$194:$E$258,D67,'[8]PCs e Impresoras'!$F$194:$F$258,"PSC*")+COUNTIFS('[7]PCs e Impresoras'!$E$244:$E$313,D67,'[7]PCs e Impresoras'!$F$244:$F$313,"PSC*")+COUNTIFS('[6]PCs e Impresoras'!$E$91:$E$105,D67,'[6]PCs e Impresoras'!$F$91:$F$105,"PSC*")+COUNTIFS('[5]PCs e Impresoras'!$E$126:$E$190,D67,'[5]PCs e Impresoras'!$F$126:$F$190,"PSC*")+COUNTIFS('[4]PCs e Impresoras'!$E$144:$E$175,D67,'[4]PCs e Impresoras'!$F$144:$F$175,"PSC*")+COUNTIFS('[3]PCs e Impresoras'!$E$194:$E$275,D67,'[3]PCs e Impresoras'!$F$194:$F$275,"PSC*")+COUNTIFS('[2]PCs e Impresoras'!$E$76:$E$105,D67,'[2]PCs e Impresoras'!$F$76:$F$105,"PSC*")+COUNTIFS('[1]PCs e Impresoras'!$E$85:$E$113,D67,'[1]PCs e Impresoras'!$F$85:$F$113,"PSC*")</f>
        <v>#VALUE!</v>
      </c>
      <c r="T67" s="21" t="e">
        <f t="shared" si="4"/>
        <v>#VALUE!</v>
      </c>
      <c r="U67" s="32" t="e">
        <f t="shared" si="1"/>
        <v>#VALUE!</v>
      </c>
    </row>
    <row r="68" spans="1:21" ht="15.75" x14ac:dyDescent="0.25">
      <c r="B68" s="71" t="s">
        <v>54</v>
      </c>
      <c r="C68" s="71" t="s">
        <v>56</v>
      </c>
      <c r="D68" s="71" t="s">
        <v>57</v>
      </c>
      <c r="E68" s="11" t="e">
        <f>COUNTIFS('[13]PCs e Impresoras'!$E$26:$E$29,D68,'[13]PCs e Impresoras'!$F$26:$F$29,"PCG*")+COUNTIFS('[12]PCs e Impresoras'!$E$49:$E$61,D68,'[12]PCs e Impresoras'!$F$49:$F$61,"PCG*")+COUNTIFS('[11]PCs e Impresoras'!$E$95:$E$125,D68,'[11]PCs e Impresoras'!$F$95:$F$125,"PCG*")+COUNTIFS('[10]PCs e Impresoras'!$E$83:$E$104,D68,'[10]PCs e Impresoras'!$F$83:$F$104,"PCG*")+COUNTIFS('[9]PCs e Impresoras'!$E$61:$E$64,D68,'[9]PCs e Impresoras'!$F$61:$F$64,"PCG*")+COUNTIFS('[8]PCs e Impresoras'!$E$194:$E$258,D68,'[8]PCs e Impresoras'!$F$194:$F$258,"PCG*")+COUNTIFS('[7]PCs e Impresoras'!$E$244:$E$313,D68,'[7]PCs e Impresoras'!$F$244:$F$313,"PCG*")+COUNTIFS('[6]PCs e Impresoras'!$E$91:$E$105,D68,'[6]PCs e Impresoras'!$F$91:$F$105,"PCG*")+COUNTIFS('[5]PCs e Impresoras'!$E$126:$E$190,D68,'[5]PCs e Impresoras'!$F$126:$F$190,"PCG*")+COUNTIFS('[4]PCs e Impresoras'!$E$144:$E$175,D68,'[4]PCs e Impresoras'!$F$144:$F$175,"PCG*")+COUNTIFS('[3]PCs e Impresoras'!$E$194:$E$275,D68,'[3]PCs e Impresoras'!$F$194:$F$275,"PCG*")+COUNTIFS('[2]PCs e Impresoras'!$E$76:$E$105,D68,'[2]PCs e Impresoras'!$F$76:$F$105,"PCG*")+COUNTIFS('[1]PCs e Impresoras'!$E$85:$E$113,D68,'[1]PCs e Impresoras'!$F$85:$F$113,"PCG*")</f>
        <v>#VALUE!</v>
      </c>
      <c r="F68" s="11" t="e">
        <f>COUNTIFS('[13]PCs e Impresoras'!$E$26:$E$29,D68,'[13]PCs e Impresoras'!$F$26:$F$29,"PCS*")+COUNTIFS('[12]PCs e Impresoras'!$E$49:$E$61,D68,'[12]PCs e Impresoras'!$F$49:$F$61,"PCS*")+COUNTIFS('[11]PCs e Impresoras'!$E$95:$E$125,D68,'[11]PCs e Impresoras'!$F$95:$F$125,"PCS*")+COUNTIFS('[10]PCs e Impresoras'!$E$83:$E$104,D68,'[10]PCs e Impresoras'!$F$83:$F$104,"PCS*")+COUNTIFS('[9]PCs e Impresoras'!$E$61:$E$64,D68,'[9]PCs e Impresoras'!$F$61:$F$64,"PCS*")+COUNTIFS('[8]PCs e Impresoras'!$E$194:$E$258,D68,'[8]PCs e Impresoras'!$F$194:$F$258,"PCS*")+COUNTIFS('[7]PCs e Impresoras'!$E$244:$E$313,D68,'[7]PCs e Impresoras'!$F$244:$F$313,"PCS*")+COUNTIFS('[6]PCs e Impresoras'!$E$91:$E$105,D68,'[6]PCs e Impresoras'!$F$91:$F$105,"PCS*")+COUNTIFS('[5]PCs e Impresoras'!$E$126:$E$190,D68,'[5]PCs e Impresoras'!$F$126:$F$190,"PCS*")+COUNTIFS('[4]PCs e Impresoras'!$E$144:$E$175,D68,'[4]PCs e Impresoras'!$F$144:$F$175,"PCS*")+COUNTIFS('[3]PCs e Impresoras'!$E$194:$E$275,D68,'[3]PCs e Impresoras'!$F$194:$F$275,"PCS*")+COUNTIFS('[2]PCs e Impresoras'!$E$76:$E$105,D68,'[2]PCs e Impresoras'!$F$76:$F$105,"PCS*")+COUNTIFS('[1]PCs e Impresoras'!$E$85:$E$113,D68,'[1]PCs e Impresoras'!$F$85:$F$113,"PCS*")</f>
        <v>#VALUE!</v>
      </c>
      <c r="G68" s="11" t="e">
        <f>COUNTIFS('[13]PCs e Impresoras'!$E$26:$E$29,D68,'[13]PCs e Impresoras'!$F$26:$F$29,"PMT*")+COUNTIFS('[12]PCs e Impresoras'!$E$49:$E$61,D68,'[12]PCs e Impresoras'!$F$49:$F$61,"PMT*")+COUNTIFS('[11]PCs e Impresoras'!$E$95:$E$125,D68,'[11]PCs e Impresoras'!$F$95:$F$125,"PMT*")+COUNTIFS('[10]PCs e Impresoras'!$E$83:$E$104,D68,'[10]PCs e Impresoras'!$F$83:$F$104,"PMT*")+COUNTIFS('[9]PCs e Impresoras'!$E$61:$E$64,D68,'[9]PCs e Impresoras'!$F$61:$F$64,"PMT*")+COUNTIFS('[8]PCs e Impresoras'!$E$194:$E$258,D68,'[8]PCs e Impresoras'!$F$194:$F$258,"PMT*")+COUNTIFS('[7]PCs e Impresoras'!$E$244:$E$313,D68,'[7]PCs e Impresoras'!$F$244:$F$313,"PMT*")+COUNTIFS('[6]PCs e Impresoras'!$E$91:$E$105,D68,'[6]PCs e Impresoras'!$F$91:$F$105,"PMT*")+COUNTIFS('[5]PCs e Impresoras'!$E$126:$E$190,D68,'[5]PCs e Impresoras'!$F$126:$F$190,"PMT*")+COUNTIFS('[4]PCs e Impresoras'!$E$144:$E$175,D68,'[4]PCs e Impresoras'!$F$144:$F$175,"PMT*")+COUNTIFS('[3]PCs e Impresoras'!$E$194:$E$275,D68,'[3]PCs e Impresoras'!$F$194:$F$275,"PMT*")+COUNTIFS('[2]PCs e Impresoras'!$E$76:$E$105,D68,'[2]PCs e Impresoras'!$F$76:$F$105,"PMT*")+COUNTIFS('[1]PCs e Impresoras'!$E$85:$E$113,D68,'[1]PCs e Impresoras'!$F$85:$F$113,"PMT*")</f>
        <v>#VALUE!</v>
      </c>
      <c r="H68" s="11" t="e">
        <f>COUNTIFS('[13]PCs e Impresoras'!$E$26:$E$29,D68,'[13]PCs e Impresoras'!$F$26:$F$29,"PCB*")+COUNTIFS('[12]PCs e Impresoras'!$E$49:$E$61,D68,'[12]PCs e Impresoras'!$F$49:$F$61,"PCB*")+COUNTIFS('[11]PCs e Impresoras'!$E$95:$E$125,D68,'[11]PCs e Impresoras'!$F$95:$F$125,"PCB*")+COUNTIFS('[10]PCs e Impresoras'!$E$83:$E$104,D68,'[10]PCs e Impresoras'!$F$83:$F$104,"PCB*")+COUNTIFS('[9]PCs e Impresoras'!$E$61:$E$64,D68,'[9]PCs e Impresoras'!$F$61:$F$64,"PCB*")+COUNTIFS('[8]PCs e Impresoras'!$E$194:$E$258,D68,'[8]PCs e Impresoras'!$F$194:$F$258,"PCB*")+COUNTIFS('[7]PCs e Impresoras'!$E$244:$E$313,D68,'[7]PCs e Impresoras'!$F$244:$F$313,"PCB*")+COUNTIFS('[6]PCs e Impresoras'!$E$91:$E$105,D68,'[6]PCs e Impresoras'!$F$91:$F$105,"PCB*")+COUNTIFS('[5]PCs e Impresoras'!$E$126:$E$190,D68,'[5]PCs e Impresoras'!$F$126:$F$190,"PCB*")+COUNTIFS('[4]PCs e Impresoras'!$E$144:$E$175,D68,'[4]PCs e Impresoras'!$F$144:$F$175,"PCB*")+COUNTIFS('[3]PCs e Impresoras'!$E$194:$E$275,D68,'[3]PCs e Impresoras'!$F$194:$F$275,"PCB*")+COUNTIFS('[2]PCs e Impresoras'!$E$76:$E$105,D68,'[2]PCs e Impresoras'!$F$76:$F$105,"PCB*")+COUNTIFS('[1]PCs e Impresoras'!$E$85:$E$113,D68,'[1]PCs e Impresoras'!$F$85:$F$113,"PCB*")</f>
        <v>#VALUE!</v>
      </c>
      <c r="I68" s="11" t="e">
        <f>COUNTIFS('[13]PCs e Impresoras'!$E$26:$E$29,D68,'[13]PCs e Impresoras'!$F$26:$F$29,"PBA*")+COUNTIFS('[12]PCs e Impresoras'!$E$49:$E$61,D68,'[12]PCs e Impresoras'!$F$49:$F$61,"PBA*")+COUNTIFS('[11]PCs e Impresoras'!$E$95:$E$125,D68,'[11]PCs e Impresoras'!$F$95:$F$125,"PBA*")+COUNTIFS('[10]PCs e Impresoras'!$E$83:$E$104,D68,'[10]PCs e Impresoras'!$F$83:$F$104,"PBA*")+COUNTIFS('[9]PCs e Impresoras'!$E$61:$E$64,D68,'[9]PCs e Impresoras'!$F$61:$F$64,"PBA*")+COUNTIFS('[8]PCs e Impresoras'!$E$194:$E$258,D68,'[8]PCs e Impresoras'!$F$194:$F$258,"PBA*")+COUNTIFS('[7]PCs e Impresoras'!$E$244:$E$313,D68,'[7]PCs e Impresoras'!$F$244:$F$313,"PBA*")+COUNTIFS('[6]PCs e Impresoras'!$E$91:$E$105,D68,'[6]PCs e Impresoras'!$F$91:$F$105,"PBA*")+COUNTIFS('[5]PCs e Impresoras'!$E$126:$E$190,D68,'[5]PCs e Impresoras'!$F$126:$F$190,"PBA*")+COUNTIFS('[4]PCs e Impresoras'!$E$144:$E$175,D68,'[4]PCs e Impresoras'!$F$144:$F$175,"PBA*")+COUNTIFS('[3]PCs e Impresoras'!$E$194:$E$275,D68,'[3]PCs e Impresoras'!$F$194:$F$275,"PBA*")+COUNTIFS('[2]PCs e Impresoras'!$E$76:$E$105,D68,'[2]PCs e Impresoras'!$F$76:$F$105,"PBA*")+COUNTIFS('[1]PCs e Impresoras'!$E$85:$E$113,D68,'[1]PCs e Impresoras'!$F$85:$F$113,"PBA*")</f>
        <v>#VALUE!</v>
      </c>
      <c r="J68" s="11" t="e">
        <f>COUNTIFS('[13]PCs e Impresoras'!$E$26:$E$29,D68,'[13]PCs e Impresoras'!$F$26:$F$29,"PVL*")+COUNTIFS('[12]PCs e Impresoras'!$E$49:$E$61,D68,'[12]PCs e Impresoras'!$F$49:$F$61,"PVL*")+COUNTIFS('[11]PCs e Impresoras'!$E$95:$E$125,D68,'[11]PCs e Impresoras'!$F$95:$F$125,"PVL*")+COUNTIFS('[10]PCs e Impresoras'!$E$83:$E$104,D68,'[10]PCs e Impresoras'!$F$83:$F$104,"PVL*")+COUNTIFS('[9]PCs e Impresoras'!$E$61:$E$64,D68,'[9]PCs e Impresoras'!$F$61:$F$64,"PVL*")+COUNTIFS('[8]PCs e Impresoras'!$E$194:$E$258,D68,'[8]PCs e Impresoras'!$F$194:$F$258,"PVL*")+COUNTIFS('[7]PCs e Impresoras'!$E$244:$E$313,D68,'[7]PCs e Impresoras'!$F$244:$F$313,"PVL*")+COUNTIFS('[6]PCs e Impresoras'!$E$91:$E$105,D68,'[6]PCs e Impresoras'!$F$91:$F$105,"PVL*")+COUNTIFS('[5]PCs e Impresoras'!$E$126:$E$190,D68,'[5]PCs e Impresoras'!$F$126:$F$190,"PVL*")+COUNTIFS('[4]PCs e Impresoras'!$E$144:$E$175,D68,'[4]PCs e Impresoras'!$F$144:$F$175,"PVL*")+COUNTIFS('[3]PCs e Impresoras'!$E$194:$E$275,D68,'[3]PCs e Impresoras'!$F$194:$F$275,"PVL*")+COUNTIFS('[2]PCs e Impresoras'!$E$76:$E$105,D68,'[2]PCs e Impresoras'!$F$76:$F$105,"PVL*")+COUNTIFS('[1]PCs e Impresoras'!$E$85:$E$113,D68,'[1]PCs e Impresoras'!$F$85:$F$113,"PVL*")</f>
        <v>#VALUE!</v>
      </c>
      <c r="K68" s="11" t="e">
        <f>COUNTIFS('[13]PCs e Impresoras'!$E$26:$E$29,D68,'[13]PCs e Impresoras'!$F$26:$F$29,"PBQ*")+COUNTIFS('[12]PCs e Impresoras'!$E$49:$E$61,D68,'[12]PCs e Impresoras'!$F$49:$F$61,"PBQ*")+COUNTIFS('[11]PCs e Impresoras'!$E$95:$E$125,D68,'[11]PCs e Impresoras'!$F$95:$F$125,"PBQ*")+COUNTIFS('[10]PCs e Impresoras'!$E$83:$E$104,D68,'[10]PCs e Impresoras'!$F$83:$F$104,"PBQ*")+COUNTIFS('[9]PCs e Impresoras'!$E$61:$E$64,D68,'[9]PCs e Impresoras'!$F$61:$F$64,"PBQ*")+COUNTIFS('[8]PCs e Impresoras'!$E$194:$E$258,D68,'[8]PCs e Impresoras'!$F$194:$F$258,"PBQ*")+COUNTIFS('[7]PCs e Impresoras'!$E$244:$E$313,D68,'[7]PCs e Impresoras'!$F$244:$F$313,"PBQ*")+COUNTIFS('[6]PCs e Impresoras'!$E$91:$E$105,D68,'[6]PCs e Impresoras'!$F$91:$F$105,"PBQ*")+COUNTIFS('[5]PCs e Impresoras'!$E$126:$E$190,D68,'[5]PCs e Impresoras'!$F$126:$F$190,"PBQ*")+COUNTIFS('[4]PCs e Impresoras'!$E$144:$E$175,D68,'[4]PCs e Impresoras'!$F$144:$F$175,"PBQ*")+COUNTIFS('[3]PCs e Impresoras'!$E$194:$E$275,D68,'[3]PCs e Impresoras'!$F$194:$F$275,"PBQ*")+COUNTIFS('[2]PCs e Impresoras'!$E$76:$E$105,D68,'[2]PCs e Impresoras'!$F$76:$F$105,"PBQ*")+COUNTIFS('[1]PCs e Impresoras'!$E$85:$E$113,D68,'[1]PCs e Impresoras'!$F$85:$F$113,"PBQ*")</f>
        <v>#VALUE!</v>
      </c>
      <c r="L68" s="11" t="e">
        <f>COUNTIFS('[13]PCs e Impresoras'!$E$26:$E$29,D68,'[13]PCs e Impresoras'!$F$26:$F$29,"PMB*")+COUNTIFS('[12]PCs e Impresoras'!$E$49:$E$61,D68,'[12]PCs e Impresoras'!$F$49:$F$61,"PMB*")+COUNTIFS('[11]PCs e Impresoras'!$E$95:$E$125,D68,'[11]PCs e Impresoras'!$F$95:$F$125,"PMB*")+COUNTIFS('[10]PCs e Impresoras'!$E$83:$E$104,D68,'[10]PCs e Impresoras'!$F$83:$F$104,"PMB*")+COUNTIFS('[9]PCs e Impresoras'!$E$61:$E$64,D68,'[9]PCs e Impresoras'!$F$61:$F$64,"PMB*")+COUNTIFS('[8]PCs e Impresoras'!$E$194:$E$258,D68,'[8]PCs e Impresoras'!$F$194:$F$258,"PMB*")+COUNTIFS('[7]PCs e Impresoras'!$E$244:$E$313,D68,'[7]PCs e Impresoras'!$F$244:$F$313,"PMB*")+COUNTIFS('[6]PCs e Impresoras'!$E$91:$E$105,D68,'[6]PCs e Impresoras'!$F$91:$F$105,"PMB*")+COUNTIFS('[5]PCs e Impresoras'!$E$126:$E$190,D68,'[5]PCs e Impresoras'!$F$126:$F$190,"PMB*")+COUNTIFS('[4]PCs e Impresoras'!$E$144:$E$175,D68,'[4]PCs e Impresoras'!$F$144:$F$175,"PMB*")+COUNTIFS('[3]PCs e Impresoras'!$E$194:$E$275,D68,'[3]PCs e Impresoras'!$F$194:$F$275,"PMB*")+COUNTIFS('[2]PCs e Impresoras'!$E$76:$E$105,D68,'[2]PCs e Impresoras'!$F$76:$F$105,"PMB*")+COUNTIFS('[1]PCs e Impresoras'!$E$85:$E$113,D68,'[1]PCs e Impresoras'!$F$85:$F$113,"PMB*")</f>
        <v>#VALUE!</v>
      </c>
      <c r="M68" s="11" t="e">
        <f>COUNTIFS('[13]PCs e Impresoras'!$E$26:$E$29,D68,'[13]PCs e Impresoras'!$F$26:$F$29,"PBJ*")+COUNTIFS('[12]PCs e Impresoras'!$E$49:$E$61,D68,'[12]PCs e Impresoras'!$F$49:$F$61,"PBJ*")+COUNTIFS('[11]PCs e Impresoras'!$E$95:$E$125,D68,'[11]PCs e Impresoras'!$F$95:$F$125,"PBJ*")+COUNTIFS('[10]PCs e Impresoras'!$E$83:$E$104,D68,'[10]PCs e Impresoras'!$F$83:$F$104,"PBJ*")+COUNTIFS('[9]PCs e Impresoras'!$E$61:$E$64,D68,'[9]PCs e Impresoras'!$F$61:$F$64,"PBJ*")+COUNTIFS('[8]PCs e Impresoras'!$E$194:$E$258,D68,'[8]PCs e Impresoras'!$F$194:$F$258,"PBJ*")+COUNTIFS('[7]PCs e Impresoras'!$E$244:$E$313,D68,'[7]PCs e Impresoras'!$F$244:$F$313,"PBJ*")+COUNTIFS('[6]PCs e Impresoras'!$E$91:$E$105,D68,'[6]PCs e Impresoras'!$F$91:$F$105,"PBJ*")+COUNTIFS('[5]PCs e Impresoras'!$E$126:$E$190,D68,'[5]PCs e Impresoras'!$F$126:$F$190,"PBJ*")+COUNTIFS('[4]PCs e Impresoras'!$E$144:$E$175,D68,'[4]PCs e Impresoras'!$F$144:$F$175,"PBJ*")+COUNTIFS('[3]PCs e Impresoras'!$E$194:$E$275,D68,'[3]PCs e Impresoras'!$F$194:$F$275,"PBJ*")+COUNTIFS('[2]PCs e Impresoras'!$E$76:$E$105,D68,'[2]PCs e Impresoras'!$F$76:$F$105,"PBJ*")+COUNTIFS('[1]PCs e Impresoras'!$E$85:$E$113,D68,'[1]PCs e Impresoras'!$F$85:$F$113,"PBJ*")</f>
        <v>#VALUE!</v>
      </c>
      <c r="N68" s="11" t="e">
        <f>COUNTIFS('[13]PCs e Impresoras'!$E$26:$E$29,D68,'[13]PCs e Impresoras'!$F$26:$F$29,"PCL*")+COUNTIFS('[12]PCs e Impresoras'!$E$49:$E$61,D68,'[12]PCs e Impresoras'!$F$49:$F$61,"PCL*")+COUNTIFS('[11]PCs e Impresoras'!$E$95:$E$125,D68,'[11]PCs e Impresoras'!$F$95:$F$125,"PCL*")+COUNTIFS('[10]PCs e Impresoras'!$E$83:$E$104,D68,'[10]PCs e Impresoras'!$F$83:$F$104,"PCL*")+COUNTIFS('[9]PCs e Impresoras'!$E$61:$E$64,D68,'[9]PCs e Impresoras'!$F$61:$F$64,"PCL*")+COUNTIFS('[8]PCs e Impresoras'!$E$194:$E$258,D68,'[8]PCs e Impresoras'!$F$194:$F$258,"PCL*")+COUNTIFS('[7]PCs e Impresoras'!$E$244:$E$313,D68,'[7]PCs e Impresoras'!$F$244:$F$313,"PCL*")+COUNTIFS('[6]PCs e Impresoras'!$E$91:$E$105,D68,'[6]PCs e Impresoras'!$F$91:$F$105,"PCL*")+COUNTIFS('[5]PCs e Impresoras'!$E$126:$E$190,D68,'[5]PCs e Impresoras'!$F$126:$F$190,"PCL*")+COUNTIFS('[4]PCs e Impresoras'!$E$144:$E$175,D68,'[4]PCs e Impresoras'!$F$144:$F$175,"PCL*")+COUNTIFS('[3]PCs e Impresoras'!$E$194:$E$275,D68,'[3]PCs e Impresoras'!$F$194:$F$275,"PCL*")+COUNTIFS('[2]PCs e Impresoras'!$E$76:$E$105,D68,'[2]PCs e Impresoras'!$F$76:$F$105,"PCL*")+COUNTIFS('[1]PCs e Impresoras'!$E$85:$E$113,D68,'[1]PCs e Impresoras'!$F$85:$F$113,"PCL*")</f>
        <v>#VALUE!</v>
      </c>
      <c r="O68" s="11" t="e">
        <f>COUNTIFS('[13]PCs e Impresoras'!$E$26:$E$29,D68,'[13]PCs e Impresoras'!$F$26:$F$29,"PQB*")+COUNTIFS('[12]PCs e Impresoras'!$E$49:$E$61,D68,'[12]PCs e Impresoras'!$F$49:$F$61,"PQB*")+COUNTIFS('[11]PCs e Impresoras'!$E$95:$E$125,D68,'[11]PCs e Impresoras'!$F$95:$F$125,"PQB*")+COUNTIFS('[10]PCs e Impresoras'!$E$83:$E$104,D68,'[10]PCs e Impresoras'!$F$83:$F$104,"PQB*")+COUNTIFS('[9]PCs e Impresoras'!$E$61:$E$64,D68,'[9]PCs e Impresoras'!$F$61:$F$64,"PQB*")+COUNTIFS('[8]PCs e Impresoras'!$E$194:$E$258,D68,'[8]PCs e Impresoras'!$F$194:$F$258,"PQB*")+COUNTIFS('[7]PCs e Impresoras'!$E$244:$E$313,D68,'[7]PCs e Impresoras'!$F$244:$F$313,"PQB*")+COUNTIFS('[6]PCs e Impresoras'!$E$91:$E$105,D68,'[6]PCs e Impresoras'!$F$91:$F$105,"PQB*")+COUNTIFS('[5]PCs e Impresoras'!$E$126:$E$190,D68,'[5]PCs e Impresoras'!$F$126:$F$190,"PQB*")+COUNTIFS('[4]PCs e Impresoras'!$E$144:$E$175,D68,'[4]PCs e Impresoras'!$F$144:$F$175,"PQB*")+COUNTIFS('[3]PCs e Impresoras'!$E$194:$E$275,D68,'[3]PCs e Impresoras'!$F$194:$F$275,"PQB*")+COUNTIFS('[2]PCs e Impresoras'!$E$76:$E$105,D68,'[2]PCs e Impresoras'!$F$76:$F$105,"PQB*")+COUNTIFS('[1]PCs e Impresoras'!$E$85:$E$113,D68,'[1]PCs e Impresoras'!$F$85:$F$113,"PQB*")</f>
        <v>#VALUE!</v>
      </c>
      <c r="P68" s="11" t="e">
        <f>COUNTIFS('[13]PCs e Impresoras'!$E$26:$E$29,D68,'[13]PCs e Impresoras'!$F$26:$F$29,"PPO*")+COUNTIFS('[12]PCs e Impresoras'!$E$49:$E$61,D68,'[12]PCs e Impresoras'!$F$49:$F$61,"PPO*")+COUNTIFS('[11]PCs e Impresoras'!$E$95:$E$125,D68,'[11]PCs e Impresoras'!$F$95:$F$125,"PPO*")+COUNTIFS('[10]PCs e Impresoras'!$E$83:$E$104,D68,'[10]PCs e Impresoras'!$F$83:$F$104,"PPO*")+COUNTIFS('[9]PCs e Impresoras'!$E$61:$E$64,D68,'[9]PCs e Impresoras'!$F$61:$F$64,"PPO*")+COUNTIFS('[8]PCs e Impresoras'!$E$194:$E$258,D68,'[8]PCs e Impresoras'!$F$194:$F$258,"PPO*")+COUNTIFS('[7]PCs e Impresoras'!$E$244:$E$313,D68,'[7]PCs e Impresoras'!$F$244:$F$313,"PPO*")+COUNTIFS('[6]PCs e Impresoras'!$E$91:$E$105,D68,'[6]PCs e Impresoras'!$F$91:$F$105,"PPO*")+COUNTIFS('[5]PCs e Impresoras'!$E$126:$E$190,D68,'[5]PCs e Impresoras'!$F$126:$F$190,"PPO*")+COUNTIFS('[4]PCs e Impresoras'!$E$144:$E$175,D68,'[4]PCs e Impresoras'!$F$144:$F$175,"PPO*")+COUNTIFS('[3]PCs e Impresoras'!$E$194:$E$275,D68,'[3]PCs e Impresoras'!$F$194:$F$275,"PPO*")+COUNTIFS('[2]PCs e Impresoras'!$E$76:$E$105,D68,'[2]PCs e Impresoras'!$F$76:$F$105,"PPO*")+COUNTIFS('[1]PCs e Impresoras'!$E$85:$E$113,D68,'[1]PCs e Impresoras'!$F$85:$F$113,"PPO*")</f>
        <v>#VALUE!</v>
      </c>
      <c r="Q68" s="11" t="e">
        <f>COUNTIFS('[13]PCs e Impresoras'!$E$26:$E$29,D68,'[13]PCs e Impresoras'!$F$26:$F$29,"PTJ*")+COUNTIFS('[12]PCs e Impresoras'!$E$49:$E$61,D68,'[12]PCs e Impresoras'!$F$49:$F$61,"PTJ*")+COUNTIFS('[11]PCs e Impresoras'!$E$95:$E$125,D68,'[11]PCs e Impresoras'!$F$95:$F$125,"PTJ*")+COUNTIFS('[10]PCs e Impresoras'!$E$83:$E$104,D68,'[10]PCs e Impresoras'!$F$83:$F$104,"PTJ*")+COUNTIFS('[9]PCs e Impresoras'!$E$61:$E$64,D68,'[9]PCs e Impresoras'!$F$61:$F$64,"PTJ*")+COUNTIFS('[8]PCs e Impresoras'!$E$194:$E$258,D68,'[8]PCs e Impresoras'!$F$194:$F$258,"PTJ*")+COUNTIFS('[7]PCs e Impresoras'!$E$244:$E$313,D68,'[7]PCs e Impresoras'!$F$244:$F$313,"PTJ*")+COUNTIFS('[6]PCs e Impresoras'!$E$91:$E$105,D68,'[6]PCs e Impresoras'!$F$91:$F$105,"PTJ*")+COUNTIFS('[5]PCs e Impresoras'!$E$126:$E$190,D68,'[5]PCs e Impresoras'!$F$126:$F$190,"PTJ*")+COUNTIFS('[4]PCs e Impresoras'!$E$144:$E$175,D68,'[4]PCs e Impresoras'!$F$144:$F$175,"PTJ*")+COUNTIFS('[3]PCs e Impresoras'!$E$194:$E$275,D68,'[3]PCs e Impresoras'!$F$194:$F$275,"PTJ*")+COUNTIFS('[2]PCs e Impresoras'!$E$76:$E$105,D68,'[2]PCs e Impresoras'!$F$76:$F$105,"PTJ*")+COUNTIFS('[1]PCs e Impresoras'!$E$85:$E$113,D68,'[1]PCs e Impresoras'!$F$85:$F$113,"PTJ*")</f>
        <v>#VALUE!</v>
      </c>
      <c r="R68" s="11" t="e">
        <f>COUNTIFS('[13]PCs e Impresoras'!$E$26:$E$29,D68,'[13]PCs e Impresoras'!$F$26:$F$29,"PBO*")+COUNTIFS('[12]PCs e Impresoras'!$E$49:$E$61,D68,'[12]PCs e Impresoras'!$F$49:$F$61,"PBO*")+COUNTIFS('[11]PCs e Impresoras'!$E$95:$E$125,D68,'[11]PCs e Impresoras'!$F$95:$F$125,"PBO*")+COUNTIFS('[10]PCs e Impresoras'!$E$83:$E$104,D68,'[10]PCs e Impresoras'!$F$83:$F$104,"PBO*")+COUNTIFS('[9]PCs e Impresoras'!$E$61:$E$64,D68,'[9]PCs e Impresoras'!$F$61:$F$64,"PBO*")+COUNTIFS('[8]PCs e Impresoras'!$E$194:$E$258,D68,'[8]PCs e Impresoras'!$F$194:$F$258,"PBO*")+COUNTIFS('[7]PCs e Impresoras'!$E$244:$E$313,D68,'[7]PCs e Impresoras'!$F$244:$F$313,"PBO*")+COUNTIFS('[6]PCs e Impresoras'!$E$91:$E$105,D68,'[6]PCs e Impresoras'!$F$91:$F$105,"PBO*")+COUNTIFS('[5]PCs e Impresoras'!$E$126:$E$190,D68,'[5]PCs e Impresoras'!$F$126:$F$190,"PBO*")+COUNTIFS('[4]PCs e Impresoras'!$E$144:$E$175,D68,'[4]PCs e Impresoras'!$F$144:$F$175,"PBO*")+COUNTIFS('[3]PCs e Impresoras'!$E$194:$E$275,D68,'[3]PCs e Impresoras'!$F$194:$F$275,"PBO*")+COUNTIFS('[2]PCs e Impresoras'!$E$76:$E$105,D68,'[2]PCs e Impresoras'!$F$76:$F$105,"PBO*")+COUNTIFS('[1]PCs e Impresoras'!$E$85:$E$113,D68,'[1]PCs e Impresoras'!$F$85:$F$113,"PBO*")</f>
        <v>#VALUE!</v>
      </c>
      <c r="S68" s="11" t="e">
        <f>COUNTIFS('[13]PCs e Impresoras'!$E$26:$E$29,D68,'[13]PCs e Impresoras'!$F$26:$F$29,"PSC*")+COUNTIFS('[12]PCs e Impresoras'!$E$49:$E$61,D68,'[12]PCs e Impresoras'!$F$49:$F$61,"PSC*")+COUNTIFS('[11]PCs e Impresoras'!$E$95:$E$125,D68,'[11]PCs e Impresoras'!$F$95:$F$125,"PSC*")+COUNTIFS('[10]PCs e Impresoras'!$E$83:$E$104,D68,'[10]PCs e Impresoras'!$F$83:$F$104,"PSC*")+COUNTIFS('[9]PCs e Impresoras'!$E$61:$E$64,D68,'[9]PCs e Impresoras'!$F$61:$F$64,"PSC*")+COUNTIFS('[8]PCs e Impresoras'!$E$194:$E$258,D68,'[8]PCs e Impresoras'!$F$194:$F$258,"PSC*")+COUNTIFS('[7]PCs e Impresoras'!$E$244:$E$313,D68,'[7]PCs e Impresoras'!$F$244:$F$313,"PSC*")+COUNTIFS('[6]PCs e Impresoras'!$E$91:$E$105,D68,'[6]PCs e Impresoras'!$F$91:$F$105,"PSC*")+COUNTIFS('[5]PCs e Impresoras'!$E$126:$E$190,D68,'[5]PCs e Impresoras'!$F$126:$F$190,"PSC*")+COUNTIFS('[4]PCs e Impresoras'!$E$144:$E$175,D68,'[4]PCs e Impresoras'!$F$144:$F$175,"PSC*")+COUNTIFS('[3]PCs e Impresoras'!$E$194:$E$275,D68,'[3]PCs e Impresoras'!$F$194:$F$275,"PSC*")+COUNTIFS('[2]PCs e Impresoras'!$E$76:$E$105,D68,'[2]PCs e Impresoras'!$F$76:$F$105,"PSC*")+COUNTIFS('[1]PCs e Impresoras'!$E$85:$E$113,D68,'[1]PCs e Impresoras'!$F$85:$F$113,"PSC*")</f>
        <v>#VALUE!</v>
      </c>
      <c r="T68" s="21" t="e">
        <f t="shared" si="4"/>
        <v>#VALUE!</v>
      </c>
      <c r="U68" s="32" t="e">
        <f t="shared" si="1"/>
        <v>#VALUE!</v>
      </c>
    </row>
    <row r="69" spans="1:21" ht="15.75" x14ac:dyDescent="0.25">
      <c r="B69" s="71" t="s">
        <v>54</v>
      </c>
      <c r="C69" s="71" t="s">
        <v>56</v>
      </c>
      <c r="D69" s="71" t="s">
        <v>70</v>
      </c>
      <c r="E69" s="11" t="e">
        <f>COUNTIFS('[13]PCs e Impresoras'!$E$26:$E$29,D69,'[13]PCs e Impresoras'!$F$26:$F$29,"PCG*")+COUNTIFS('[12]PCs e Impresoras'!$E$49:$E$61,D69,'[12]PCs e Impresoras'!$F$49:$F$61,"PCG*")+COUNTIFS('[11]PCs e Impresoras'!$E$95:$E$125,D69,'[11]PCs e Impresoras'!$F$95:$F$125,"PCG*")+COUNTIFS('[10]PCs e Impresoras'!$E$83:$E$104,D69,'[10]PCs e Impresoras'!$F$83:$F$104,"PCG*")+COUNTIFS('[9]PCs e Impresoras'!$E$61:$E$64,D69,'[9]PCs e Impresoras'!$F$61:$F$64,"PCG*")+COUNTIFS('[8]PCs e Impresoras'!$E$194:$E$258,D69,'[8]PCs e Impresoras'!$F$194:$F$258,"PCG*")+COUNTIFS('[7]PCs e Impresoras'!$E$244:$E$313,D69,'[7]PCs e Impresoras'!$F$244:$F$313,"PCG*")+COUNTIFS('[6]PCs e Impresoras'!$E$91:$E$105,D69,'[6]PCs e Impresoras'!$F$91:$F$105,"PCG*")+COUNTIFS('[5]PCs e Impresoras'!$E$126:$E$190,D69,'[5]PCs e Impresoras'!$F$126:$F$190,"PCG*")+COUNTIFS('[4]PCs e Impresoras'!$E$144:$E$175,D69,'[4]PCs e Impresoras'!$F$144:$F$175,"PCG*")+COUNTIFS('[3]PCs e Impresoras'!$E$194:$E$275,D69,'[3]PCs e Impresoras'!$F$194:$F$275,"PCG*")+COUNTIFS('[2]PCs e Impresoras'!$E$76:$E$105,D69,'[2]PCs e Impresoras'!$F$76:$F$105,"PCG*")+COUNTIFS('[1]PCs e Impresoras'!$E$85:$E$113,D69,'[1]PCs e Impresoras'!$F$85:$F$113,"PCG*")</f>
        <v>#VALUE!</v>
      </c>
      <c r="F69" s="11" t="e">
        <f>COUNTIFS('[13]PCs e Impresoras'!$E$26:$E$29,D69,'[13]PCs e Impresoras'!$F$26:$F$29,"PCS*")+COUNTIFS('[12]PCs e Impresoras'!$E$49:$E$61,D69,'[12]PCs e Impresoras'!$F$49:$F$61,"PCS*")+COUNTIFS('[11]PCs e Impresoras'!$E$95:$E$125,D69,'[11]PCs e Impresoras'!$F$95:$F$125,"PCS*")+COUNTIFS('[10]PCs e Impresoras'!$E$83:$E$104,D69,'[10]PCs e Impresoras'!$F$83:$F$104,"PCS*")+COUNTIFS('[9]PCs e Impresoras'!$E$61:$E$64,D69,'[9]PCs e Impresoras'!$F$61:$F$64,"PCS*")+COUNTIFS('[8]PCs e Impresoras'!$E$194:$E$258,D69,'[8]PCs e Impresoras'!$F$194:$F$258,"PCS*")+COUNTIFS('[7]PCs e Impresoras'!$E$244:$E$313,D69,'[7]PCs e Impresoras'!$F$244:$F$313,"PCS*")+COUNTIFS('[6]PCs e Impresoras'!$E$91:$E$105,D69,'[6]PCs e Impresoras'!$F$91:$F$105,"PCS*")+COUNTIFS('[5]PCs e Impresoras'!$E$126:$E$190,D69,'[5]PCs e Impresoras'!$F$126:$F$190,"PCS*")+COUNTIFS('[4]PCs e Impresoras'!$E$144:$E$175,D69,'[4]PCs e Impresoras'!$F$144:$F$175,"PCS*")+COUNTIFS('[3]PCs e Impresoras'!$E$194:$E$275,D69,'[3]PCs e Impresoras'!$F$194:$F$275,"PCS*")+COUNTIFS('[2]PCs e Impresoras'!$E$76:$E$105,D69,'[2]PCs e Impresoras'!$F$76:$F$105,"PCS*")+COUNTIFS('[1]PCs e Impresoras'!$E$85:$E$113,D69,'[1]PCs e Impresoras'!$F$85:$F$113,"PCS*")</f>
        <v>#VALUE!</v>
      </c>
      <c r="G69" s="11" t="e">
        <f>COUNTIFS('[13]PCs e Impresoras'!$E$26:$E$29,D69,'[13]PCs e Impresoras'!$F$26:$F$29,"PMT*")+COUNTIFS('[12]PCs e Impresoras'!$E$49:$E$61,D69,'[12]PCs e Impresoras'!$F$49:$F$61,"PMT*")+COUNTIFS('[11]PCs e Impresoras'!$E$95:$E$125,D69,'[11]PCs e Impresoras'!$F$95:$F$125,"PMT*")+COUNTIFS('[10]PCs e Impresoras'!$E$83:$E$104,D69,'[10]PCs e Impresoras'!$F$83:$F$104,"PMT*")+COUNTIFS('[9]PCs e Impresoras'!$E$61:$E$64,D69,'[9]PCs e Impresoras'!$F$61:$F$64,"PMT*")+COUNTIFS('[8]PCs e Impresoras'!$E$194:$E$258,D69,'[8]PCs e Impresoras'!$F$194:$F$258,"PMT*")+COUNTIFS('[7]PCs e Impresoras'!$E$244:$E$313,D69,'[7]PCs e Impresoras'!$F$244:$F$313,"PMT*")+COUNTIFS('[6]PCs e Impresoras'!$E$91:$E$105,D69,'[6]PCs e Impresoras'!$F$91:$F$105,"PMT*")+COUNTIFS('[5]PCs e Impresoras'!$E$126:$E$190,D69,'[5]PCs e Impresoras'!$F$126:$F$190,"PMT*")+COUNTIFS('[4]PCs e Impresoras'!$E$144:$E$175,D69,'[4]PCs e Impresoras'!$F$144:$F$175,"PMT*")+COUNTIFS('[3]PCs e Impresoras'!$E$194:$E$275,D69,'[3]PCs e Impresoras'!$F$194:$F$275,"PMT*")+COUNTIFS('[2]PCs e Impresoras'!$E$76:$E$105,D69,'[2]PCs e Impresoras'!$F$76:$F$105,"PMT*")+COUNTIFS('[1]PCs e Impresoras'!$E$85:$E$113,D69,'[1]PCs e Impresoras'!$F$85:$F$113,"PMT*")</f>
        <v>#VALUE!</v>
      </c>
      <c r="H69" s="11" t="e">
        <f>COUNTIFS('[13]PCs e Impresoras'!$E$26:$E$29,D69,'[13]PCs e Impresoras'!$F$26:$F$29,"PCB*")+COUNTIFS('[12]PCs e Impresoras'!$E$49:$E$61,D69,'[12]PCs e Impresoras'!$F$49:$F$61,"PCB*")+COUNTIFS('[11]PCs e Impresoras'!$E$95:$E$125,D69,'[11]PCs e Impresoras'!$F$95:$F$125,"PCB*")+COUNTIFS('[10]PCs e Impresoras'!$E$83:$E$104,D69,'[10]PCs e Impresoras'!$F$83:$F$104,"PCB*")+COUNTIFS('[9]PCs e Impresoras'!$E$61:$E$64,D69,'[9]PCs e Impresoras'!$F$61:$F$64,"PCB*")+COUNTIFS('[8]PCs e Impresoras'!$E$194:$E$258,D69,'[8]PCs e Impresoras'!$F$194:$F$258,"PCB*")+COUNTIFS('[7]PCs e Impresoras'!$E$244:$E$313,D69,'[7]PCs e Impresoras'!$F$244:$F$313,"PCB*")+COUNTIFS('[6]PCs e Impresoras'!$E$91:$E$105,D69,'[6]PCs e Impresoras'!$F$91:$F$105,"PCB*")+COUNTIFS('[5]PCs e Impresoras'!$E$126:$E$190,D69,'[5]PCs e Impresoras'!$F$126:$F$190,"PCB*")+COUNTIFS('[4]PCs e Impresoras'!$E$144:$E$175,D69,'[4]PCs e Impresoras'!$F$144:$F$175,"PCB*")+COUNTIFS('[3]PCs e Impresoras'!$E$194:$E$275,D69,'[3]PCs e Impresoras'!$F$194:$F$275,"PCB*")+COUNTIFS('[2]PCs e Impresoras'!$E$76:$E$105,D69,'[2]PCs e Impresoras'!$F$76:$F$105,"PCB*")+COUNTIFS('[1]PCs e Impresoras'!$E$85:$E$113,D69,'[1]PCs e Impresoras'!$F$85:$F$113,"PCB*")</f>
        <v>#VALUE!</v>
      </c>
      <c r="I69" s="11" t="e">
        <f>COUNTIFS('[13]PCs e Impresoras'!$E$26:$E$29,D69,'[13]PCs e Impresoras'!$F$26:$F$29,"PBA*")+COUNTIFS('[12]PCs e Impresoras'!$E$49:$E$61,D69,'[12]PCs e Impresoras'!$F$49:$F$61,"PBA*")+COUNTIFS('[11]PCs e Impresoras'!$E$95:$E$125,D69,'[11]PCs e Impresoras'!$F$95:$F$125,"PBA*")+COUNTIFS('[10]PCs e Impresoras'!$E$83:$E$104,D69,'[10]PCs e Impresoras'!$F$83:$F$104,"PBA*")+COUNTIFS('[9]PCs e Impresoras'!$E$61:$E$64,D69,'[9]PCs e Impresoras'!$F$61:$F$64,"PBA*")+COUNTIFS('[8]PCs e Impresoras'!$E$194:$E$258,D69,'[8]PCs e Impresoras'!$F$194:$F$258,"PBA*")+COUNTIFS('[7]PCs e Impresoras'!$E$244:$E$313,D69,'[7]PCs e Impresoras'!$F$244:$F$313,"PBA*")+COUNTIFS('[6]PCs e Impresoras'!$E$91:$E$105,D69,'[6]PCs e Impresoras'!$F$91:$F$105,"PBA*")+COUNTIFS('[5]PCs e Impresoras'!$E$126:$E$190,D69,'[5]PCs e Impresoras'!$F$126:$F$190,"PBA*")+COUNTIFS('[4]PCs e Impresoras'!$E$144:$E$175,D69,'[4]PCs e Impresoras'!$F$144:$F$175,"PBA*")+COUNTIFS('[3]PCs e Impresoras'!$E$194:$E$275,D69,'[3]PCs e Impresoras'!$F$194:$F$275,"PBA*")+COUNTIFS('[2]PCs e Impresoras'!$E$76:$E$105,D69,'[2]PCs e Impresoras'!$F$76:$F$105,"PBA*")+COUNTIFS('[1]PCs e Impresoras'!$E$85:$E$113,D69,'[1]PCs e Impresoras'!$F$85:$F$113,"PBA*")</f>
        <v>#VALUE!</v>
      </c>
      <c r="J69" s="11" t="e">
        <f>COUNTIFS('[13]PCs e Impresoras'!$E$26:$E$29,D69,'[13]PCs e Impresoras'!$F$26:$F$29,"PVL*")+COUNTIFS('[12]PCs e Impresoras'!$E$49:$E$61,D69,'[12]PCs e Impresoras'!$F$49:$F$61,"PVL*")+COUNTIFS('[11]PCs e Impresoras'!$E$95:$E$125,D69,'[11]PCs e Impresoras'!$F$95:$F$125,"PVL*")+COUNTIFS('[10]PCs e Impresoras'!$E$83:$E$104,D69,'[10]PCs e Impresoras'!$F$83:$F$104,"PVL*")+COUNTIFS('[9]PCs e Impresoras'!$E$61:$E$64,D69,'[9]PCs e Impresoras'!$F$61:$F$64,"PVL*")+COUNTIFS('[8]PCs e Impresoras'!$E$194:$E$258,D69,'[8]PCs e Impresoras'!$F$194:$F$258,"PVL*")+COUNTIFS('[7]PCs e Impresoras'!$E$244:$E$313,D69,'[7]PCs e Impresoras'!$F$244:$F$313,"PVL*")+COUNTIFS('[6]PCs e Impresoras'!$E$91:$E$105,D69,'[6]PCs e Impresoras'!$F$91:$F$105,"PVL*")+COUNTIFS('[5]PCs e Impresoras'!$E$126:$E$190,D69,'[5]PCs e Impresoras'!$F$126:$F$190,"PVL*")+COUNTIFS('[4]PCs e Impresoras'!$E$144:$E$175,D69,'[4]PCs e Impresoras'!$F$144:$F$175,"PVL*")+COUNTIFS('[3]PCs e Impresoras'!$E$194:$E$275,D69,'[3]PCs e Impresoras'!$F$194:$F$275,"PVL*")+COUNTIFS('[2]PCs e Impresoras'!$E$76:$E$105,D69,'[2]PCs e Impresoras'!$F$76:$F$105,"PVL*")+COUNTIFS('[1]PCs e Impresoras'!$E$85:$E$113,D69,'[1]PCs e Impresoras'!$F$85:$F$113,"PVL*")</f>
        <v>#VALUE!</v>
      </c>
      <c r="K69" s="11" t="e">
        <f>COUNTIFS('[13]PCs e Impresoras'!$E$26:$E$29,D69,'[13]PCs e Impresoras'!$F$26:$F$29,"PBQ*")+COUNTIFS('[12]PCs e Impresoras'!$E$49:$E$61,D69,'[12]PCs e Impresoras'!$F$49:$F$61,"PBQ*")+COUNTIFS('[11]PCs e Impresoras'!$E$95:$E$125,D69,'[11]PCs e Impresoras'!$F$95:$F$125,"PBQ*")+COUNTIFS('[10]PCs e Impresoras'!$E$83:$E$104,D69,'[10]PCs e Impresoras'!$F$83:$F$104,"PBQ*")+COUNTIFS('[9]PCs e Impresoras'!$E$61:$E$64,D69,'[9]PCs e Impresoras'!$F$61:$F$64,"PBQ*")+COUNTIFS('[8]PCs e Impresoras'!$E$194:$E$258,D69,'[8]PCs e Impresoras'!$F$194:$F$258,"PBQ*")+COUNTIFS('[7]PCs e Impresoras'!$E$244:$E$313,D69,'[7]PCs e Impresoras'!$F$244:$F$313,"PBQ*")+COUNTIFS('[6]PCs e Impresoras'!$E$91:$E$105,D69,'[6]PCs e Impresoras'!$F$91:$F$105,"PBQ*")+COUNTIFS('[5]PCs e Impresoras'!$E$126:$E$190,D69,'[5]PCs e Impresoras'!$F$126:$F$190,"PBQ*")+COUNTIFS('[4]PCs e Impresoras'!$E$144:$E$175,D69,'[4]PCs e Impresoras'!$F$144:$F$175,"PBQ*")+COUNTIFS('[3]PCs e Impresoras'!$E$194:$E$275,D69,'[3]PCs e Impresoras'!$F$194:$F$275,"PBQ*")+COUNTIFS('[2]PCs e Impresoras'!$E$76:$E$105,D69,'[2]PCs e Impresoras'!$F$76:$F$105,"PBQ*")+COUNTIFS('[1]PCs e Impresoras'!$E$85:$E$113,D69,'[1]PCs e Impresoras'!$F$85:$F$113,"PBQ*")</f>
        <v>#VALUE!</v>
      </c>
      <c r="L69" s="11" t="e">
        <f>COUNTIFS('[13]PCs e Impresoras'!$E$26:$E$29,D69,'[13]PCs e Impresoras'!$F$26:$F$29,"PMB*")+COUNTIFS('[12]PCs e Impresoras'!$E$49:$E$61,D69,'[12]PCs e Impresoras'!$F$49:$F$61,"PMB*")+COUNTIFS('[11]PCs e Impresoras'!$E$95:$E$125,D69,'[11]PCs e Impresoras'!$F$95:$F$125,"PMB*")+COUNTIFS('[10]PCs e Impresoras'!$E$83:$E$104,D69,'[10]PCs e Impresoras'!$F$83:$F$104,"PMB*")+COUNTIFS('[9]PCs e Impresoras'!$E$61:$E$64,D69,'[9]PCs e Impresoras'!$F$61:$F$64,"PMB*")+COUNTIFS('[8]PCs e Impresoras'!$E$194:$E$258,D69,'[8]PCs e Impresoras'!$F$194:$F$258,"PMB*")+COUNTIFS('[7]PCs e Impresoras'!$E$244:$E$313,D69,'[7]PCs e Impresoras'!$F$244:$F$313,"PMB*")+COUNTIFS('[6]PCs e Impresoras'!$E$91:$E$105,D69,'[6]PCs e Impresoras'!$F$91:$F$105,"PMB*")+COUNTIFS('[5]PCs e Impresoras'!$E$126:$E$190,D69,'[5]PCs e Impresoras'!$F$126:$F$190,"PMB*")+COUNTIFS('[4]PCs e Impresoras'!$E$144:$E$175,D69,'[4]PCs e Impresoras'!$F$144:$F$175,"PMB*")+COUNTIFS('[3]PCs e Impresoras'!$E$194:$E$275,D69,'[3]PCs e Impresoras'!$F$194:$F$275,"PMB*")+COUNTIFS('[2]PCs e Impresoras'!$E$76:$E$105,D69,'[2]PCs e Impresoras'!$F$76:$F$105,"PMB*")+COUNTIFS('[1]PCs e Impresoras'!$E$85:$E$113,D69,'[1]PCs e Impresoras'!$F$85:$F$113,"PMB*")</f>
        <v>#VALUE!</v>
      </c>
      <c r="M69" s="11" t="e">
        <f>COUNTIFS('[13]PCs e Impresoras'!$E$26:$E$29,D69,'[13]PCs e Impresoras'!$F$26:$F$29,"PBJ*")+COUNTIFS('[12]PCs e Impresoras'!$E$49:$E$61,D69,'[12]PCs e Impresoras'!$F$49:$F$61,"PBJ*")+COUNTIFS('[11]PCs e Impresoras'!$E$95:$E$125,D69,'[11]PCs e Impresoras'!$F$95:$F$125,"PBJ*")+COUNTIFS('[10]PCs e Impresoras'!$E$83:$E$104,D69,'[10]PCs e Impresoras'!$F$83:$F$104,"PBJ*")+COUNTIFS('[9]PCs e Impresoras'!$E$61:$E$64,D69,'[9]PCs e Impresoras'!$F$61:$F$64,"PBJ*")+COUNTIFS('[8]PCs e Impresoras'!$E$194:$E$258,D69,'[8]PCs e Impresoras'!$F$194:$F$258,"PBJ*")+COUNTIFS('[7]PCs e Impresoras'!$E$244:$E$313,D69,'[7]PCs e Impresoras'!$F$244:$F$313,"PBJ*")+COUNTIFS('[6]PCs e Impresoras'!$E$91:$E$105,D69,'[6]PCs e Impresoras'!$F$91:$F$105,"PBJ*")+COUNTIFS('[5]PCs e Impresoras'!$E$126:$E$190,D69,'[5]PCs e Impresoras'!$F$126:$F$190,"PBJ*")+COUNTIFS('[4]PCs e Impresoras'!$E$144:$E$175,D69,'[4]PCs e Impresoras'!$F$144:$F$175,"PBJ*")+COUNTIFS('[3]PCs e Impresoras'!$E$194:$E$275,D69,'[3]PCs e Impresoras'!$F$194:$F$275,"PBJ*")+COUNTIFS('[2]PCs e Impresoras'!$E$76:$E$105,D69,'[2]PCs e Impresoras'!$F$76:$F$105,"PBJ*")+COUNTIFS('[1]PCs e Impresoras'!$E$85:$E$113,D69,'[1]PCs e Impresoras'!$F$85:$F$113,"PBJ*")</f>
        <v>#VALUE!</v>
      </c>
      <c r="N69" s="11" t="e">
        <f>COUNTIFS('[13]PCs e Impresoras'!$E$26:$E$29,D69,'[13]PCs e Impresoras'!$F$26:$F$29,"PCL*")+COUNTIFS('[12]PCs e Impresoras'!$E$49:$E$61,D69,'[12]PCs e Impresoras'!$F$49:$F$61,"PCL*")+COUNTIFS('[11]PCs e Impresoras'!$E$95:$E$125,D69,'[11]PCs e Impresoras'!$F$95:$F$125,"PCL*")+COUNTIFS('[10]PCs e Impresoras'!$E$83:$E$104,D69,'[10]PCs e Impresoras'!$F$83:$F$104,"PCL*")+COUNTIFS('[9]PCs e Impresoras'!$E$61:$E$64,D69,'[9]PCs e Impresoras'!$F$61:$F$64,"PCL*")+COUNTIFS('[8]PCs e Impresoras'!$E$194:$E$258,D69,'[8]PCs e Impresoras'!$F$194:$F$258,"PCL*")+COUNTIFS('[7]PCs e Impresoras'!$E$244:$E$313,D69,'[7]PCs e Impresoras'!$F$244:$F$313,"PCL*")+COUNTIFS('[6]PCs e Impresoras'!$E$91:$E$105,D69,'[6]PCs e Impresoras'!$F$91:$F$105,"PCL*")+COUNTIFS('[5]PCs e Impresoras'!$E$126:$E$190,D69,'[5]PCs e Impresoras'!$F$126:$F$190,"PCL*")+COUNTIFS('[4]PCs e Impresoras'!$E$144:$E$175,D69,'[4]PCs e Impresoras'!$F$144:$F$175,"PCL*")+COUNTIFS('[3]PCs e Impresoras'!$E$194:$E$275,D69,'[3]PCs e Impresoras'!$F$194:$F$275,"PCL*")+COUNTIFS('[2]PCs e Impresoras'!$E$76:$E$105,D69,'[2]PCs e Impresoras'!$F$76:$F$105,"PCL*")+COUNTIFS('[1]PCs e Impresoras'!$E$85:$E$113,D69,'[1]PCs e Impresoras'!$F$85:$F$113,"PCL*")</f>
        <v>#VALUE!</v>
      </c>
      <c r="O69" s="11" t="e">
        <f>COUNTIFS('[13]PCs e Impresoras'!$E$26:$E$29,D69,'[13]PCs e Impresoras'!$F$26:$F$29,"PQB*")+COUNTIFS('[12]PCs e Impresoras'!$E$49:$E$61,D69,'[12]PCs e Impresoras'!$F$49:$F$61,"PQB*")+COUNTIFS('[11]PCs e Impresoras'!$E$95:$E$125,D69,'[11]PCs e Impresoras'!$F$95:$F$125,"PQB*")+COUNTIFS('[10]PCs e Impresoras'!$E$83:$E$104,D69,'[10]PCs e Impresoras'!$F$83:$F$104,"PQB*")+COUNTIFS('[9]PCs e Impresoras'!$E$61:$E$64,D69,'[9]PCs e Impresoras'!$F$61:$F$64,"PQB*")+COUNTIFS('[8]PCs e Impresoras'!$E$194:$E$258,D69,'[8]PCs e Impresoras'!$F$194:$F$258,"PQB*")+COUNTIFS('[7]PCs e Impresoras'!$E$244:$E$313,D69,'[7]PCs e Impresoras'!$F$244:$F$313,"PQB*")+COUNTIFS('[6]PCs e Impresoras'!$E$91:$E$105,D69,'[6]PCs e Impresoras'!$F$91:$F$105,"PQB*")+COUNTIFS('[5]PCs e Impresoras'!$E$126:$E$190,D69,'[5]PCs e Impresoras'!$F$126:$F$190,"PQB*")+COUNTIFS('[4]PCs e Impresoras'!$E$144:$E$175,D69,'[4]PCs e Impresoras'!$F$144:$F$175,"PQB*")+COUNTIFS('[3]PCs e Impresoras'!$E$194:$E$275,D69,'[3]PCs e Impresoras'!$F$194:$F$275,"PQB*")+COUNTIFS('[2]PCs e Impresoras'!$E$76:$E$105,D69,'[2]PCs e Impresoras'!$F$76:$F$105,"PQB*")+COUNTIFS('[1]PCs e Impresoras'!$E$85:$E$113,D69,'[1]PCs e Impresoras'!$F$85:$F$113,"PQB*")</f>
        <v>#VALUE!</v>
      </c>
      <c r="P69" s="11" t="e">
        <f>COUNTIFS('[13]PCs e Impresoras'!$E$26:$E$29,D69,'[13]PCs e Impresoras'!$F$26:$F$29,"PPO*")+COUNTIFS('[12]PCs e Impresoras'!$E$49:$E$61,D69,'[12]PCs e Impresoras'!$F$49:$F$61,"PPO*")+COUNTIFS('[11]PCs e Impresoras'!$E$95:$E$125,D69,'[11]PCs e Impresoras'!$F$95:$F$125,"PPO*")+COUNTIFS('[10]PCs e Impresoras'!$E$83:$E$104,D69,'[10]PCs e Impresoras'!$F$83:$F$104,"PPO*")+COUNTIFS('[9]PCs e Impresoras'!$E$61:$E$64,D69,'[9]PCs e Impresoras'!$F$61:$F$64,"PPO*")+COUNTIFS('[8]PCs e Impresoras'!$E$194:$E$258,D69,'[8]PCs e Impresoras'!$F$194:$F$258,"PPO*")+COUNTIFS('[7]PCs e Impresoras'!$E$244:$E$313,D69,'[7]PCs e Impresoras'!$F$244:$F$313,"PPO*")+COUNTIFS('[6]PCs e Impresoras'!$E$91:$E$105,D69,'[6]PCs e Impresoras'!$F$91:$F$105,"PPO*")+COUNTIFS('[5]PCs e Impresoras'!$E$126:$E$190,D69,'[5]PCs e Impresoras'!$F$126:$F$190,"PPO*")+COUNTIFS('[4]PCs e Impresoras'!$E$144:$E$175,D69,'[4]PCs e Impresoras'!$F$144:$F$175,"PPO*")+COUNTIFS('[3]PCs e Impresoras'!$E$194:$E$275,D69,'[3]PCs e Impresoras'!$F$194:$F$275,"PPO*")+COUNTIFS('[2]PCs e Impresoras'!$E$76:$E$105,D69,'[2]PCs e Impresoras'!$F$76:$F$105,"PPO*")+COUNTIFS('[1]PCs e Impresoras'!$E$85:$E$113,D69,'[1]PCs e Impresoras'!$F$85:$F$113,"PPO*")</f>
        <v>#VALUE!</v>
      </c>
      <c r="Q69" s="11" t="e">
        <f>COUNTIFS('[13]PCs e Impresoras'!$E$26:$E$29,D69,'[13]PCs e Impresoras'!$F$26:$F$29,"PTJ*")+COUNTIFS('[12]PCs e Impresoras'!$E$49:$E$61,D69,'[12]PCs e Impresoras'!$F$49:$F$61,"PTJ*")+COUNTIFS('[11]PCs e Impresoras'!$E$95:$E$125,D69,'[11]PCs e Impresoras'!$F$95:$F$125,"PTJ*")+COUNTIFS('[10]PCs e Impresoras'!$E$83:$E$104,D69,'[10]PCs e Impresoras'!$F$83:$F$104,"PTJ*")+COUNTIFS('[9]PCs e Impresoras'!$E$61:$E$64,D69,'[9]PCs e Impresoras'!$F$61:$F$64,"PTJ*")+COUNTIFS('[8]PCs e Impresoras'!$E$194:$E$258,D69,'[8]PCs e Impresoras'!$F$194:$F$258,"PTJ*")+COUNTIFS('[7]PCs e Impresoras'!$E$244:$E$313,D69,'[7]PCs e Impresoras'!$F$244:$F$313,"PTJ*")+COUNTIFS('[6]PCs e Impresoras'!$E$91:$E$105,D69,'[6]PCs e Impresoras'!$F$91:$F$105,"PTJ*")+COUNTIFS('[5]PCs e Impresoras'!$E$126:$E$190,D69,'[5]PCs e Impresoras'!$F$126:$F$190,"PTJ*")+COUNTIFS('[4]PCs e Impresoras'!$E$144:$E$175,D69,'[4]PCs e Impresoras'!$F$144:$F$175,"PTJ*")+COUNTIFS('[3]PCs e Impresoras'!$E$194:$E$275,D69,'[3]PCs e Impresoras'!$F$194:$F$275,"PTJ*")+COUNTIFS('[2]PCs e Impresoras'!$E$76:$E$105,D69,'[2]PCs e Impresoras'!$F$76:$F$105,"PTJ*")+COUNTIFS('[1]PCs e Impresoras'!$E$85:$E$113,D69,'[1]PCs e Impresoras'!$F$85:$F$113,"PTJ*")</f>
        <v>#VALUE!</v>
      </c>
      <c r="R69" s="11" t="e">
        <f>COUNTIFS('[13]PCs e Impresoras'!$E$26:$E$29,D69,'[13]PCs e Impresoras'!$F$26:$F$29,"PBO*")+COUNTIFS('[12]PCs e Impresoras'!$E$49:$E$61,D69,'[12]PCs e Impresoras'!$F$49:$F$61,"PBO*")+COUNTIFS('[11]PCs e Impresoras'!$E$95:$E$125,D69,'[11]PCs e Impresoras'!$F$95:$F$125,"PBO*")+COUNTIFS('[10]PCs e Impresoras'!$E$83:$E$104,D69,'[10]PCs e Impresoras'!$F$83:$F$104,"PBO*")+COUNTIFS('[9]PCs e Impresoras'!$E$61:$E$64,D69,'[9]PCs e Impresoras'!$F$61:$F$64,"PBO*")+COUNTIFS('[8]PCs e Impresoras'!$E$194:$E$258,D69,'[8]PCs e Impresoras'!$F$194:$F$258,"PBO*")+COUNTIFS('[7]PCs e Impresoras'!$E$244:$E$313,D69,'[7]PCs e Impresoras'!$F$244:$F$313,"PBO*")+COUNTIFS('[6]PCs e Impresoras'!$E$91:$E$105,D69,'[6]PCs e Impresoras'!$F$91:$F$105,"PBO*")+COUNTIFS('[5]PCs e Impresoras'!$E$126:$E$190,D69,'[5]PCs e Impresoras'!$F$126:$F$190,"PBO*")+COUNTIFS('[4]PCs e Impresoras'!$E$144:$E$175,D69,'[4]PCs e Impresoras'!$F$144:$F$175,"PBO*")+COUNTIFS('[3]PCs e Impresoras'!$E$194:$E$275,D69,'[3]PCs e Impresoras'!$F$194:$F$275,"PBO*")+COUNTIFS('[2]PCs e Impresoras'!$E$76:$E$105,D69,'[2]PCs e Impresoras'!$F$76:$F$105,"PBO*")+COUNTIFS('[1]PCs e Impresoras'!$E$85:$E$113,D69,'[1]PCs e Impresoras'!$F$85:$F$113,"PBO*")</f>
        <v>#VALUE!</v>
      </c>
      <c r="S69" s="11" t="e">
        <f>COUNTIFS('[13]PCs e Impresoras'!$E$26:$E$29,D69,'[13]PCs e Impresoras'!$F$26:$F$29,"PSC*")+COUNTIFS('[12]PCs e Impresoras'!$E$49:$E$61,D69,'[12]PCs e Impresoras'!$F$49:$F$61,"PSC*")+COUNTIFS('[11]PCs e Impresoras'!$E$95:$E$125,D69,'[11]PCs e Impresoras'!$F$95:$F$125,"PSC*")+COUNTIFS('[10]PCs e Impresoras'!$E$83:$E$104,D69,'[10]PCs e Impresoras'!$F$83:$F$104,"PSC*")+COUNTIFS('[9]PCs e Impresoras'!$E$61:$E$64,D69,'[9]PCs e Impresoras'!$F$61:$F$64,"PSC*")+COUNTIFS('[8]PCs e Impresoras'!$E$194:$E$258,D69,'[8]PCs e Impresoras'!$F$194:$F$258,"PSC*")+COUNTIFS('[7]PCs e Impresoras'!$E$244:$E$313,D69,'[7]PCs e Impresoras'!$F$244:$F$313,"PSC*")+COUNTIFS('[6]PCs e Impresoras'!$E$91:$E$105,D69,'[6]PCs e Impresoras'!$F$91:$F$105,"PSC*")+COUNTIFS('[5]PCs e Impresoras'!$E$126:$E$190,D69,'[5]PCs e Impresoras'!$F$126:$F$190,"PSC*")+COUNTIFS('[4]PCs e Impresoras'!$E$144:$E$175,D69,'[4]PCs e Impresoras'!$F$144:$F$175,"PSC*")+COUNTIFS('[3]PCs e Impresoras'!$E$194:$E$275,D69,'[3]PCs e Impresoras'!$F$194:$F$275,"PSC*")+COUNTIFS('[2]PCs e Impresoras'!$E$76:$E$105,D69,'[2]PCs e Impresoras'!$F$76:$F$105,"PSC*")+COUNTIFS('[1]PCs e Impresoras'!$E$85:$E$113,D69,'[1]PCs e Impresoras'!$F$85:$F$113,"PSC*")</f>
        <v>#VALUE!</v>
      </c>
      <c r="T69" s="21" t="e">
        <f t="shared" si="4"/>
        <v>#VALUE!</v>
      </c>
      <c r="U69" s="32" t="e">
        <f t="shared" si="1"/>
        <v>#VALUE!</v>
      </c>
    </row>
    <row r="70" spans="1:21" ht="15.75" x14ac:dyDescent="0.25">
      <c r="B70" s="71" t="s">
        <v>54</v>
      </c>
      <c r="C70" s="71" t="s">
        <v>56</v>
      </c>
      <c r="D70" s="71" t="s">
        <v>66</v>
      </c>
      <c r="E70" s="11" t="e">
        <f>COUNTIFS('[13]PCs e Impresoras'!$E$26:$E$29,D70,'[13]PCs e Impresoras'!$F$26:$F$29,"PCG*")+COUNTIFS('[12]PCs e Impresoras'!$E$49:$E$61,D70,'[12]PCs e Impresoras'!$F$49:$F$61,"PCG*")+COUNTIFS('[11]PCs e Impresoras'!$E$95:$E$125,D70,'[11]PCs e Impresoras'!$F$95:$F$125,"PCG*")+COUNTIFS('[10]PCs e Impresoras'!$E$83:$E$104,D70,'[10]PCs e Impresoras'!$F$83:$F$104,"PCG*")+COUNTIFS('[9]PCs e Impresoras'!$E$61:$E$64,D70,'[9]PCs e Impresoras'!$F$61:$F$64,"PCG*")+COUNTIFS('[8]PCs e Impresoras'!$E$194:$E$258,D70,'[8]PCs e Impresoras'!$F$194:$F$258,"PCG*")+COUNTIFS('[7]PCs e Impresoras'!$E$244:$E$313,D70,'[7]PCs e Impresoras'!$F$244:$F$313,"PCG*")+COUNTIFS('[6]PCs e Impresoras'!$E$91:$E$105,D70,'[6]PCs e Impresoras'!$F$91:$F$105,"PCG*")+COUNTIFS('[5]PCs e Impresoras'!$E$126:$E$190,D70,'[5]PCs e Impresoras'!$F$126:$F$190,"PCG*")+COUNTIFS('[4]PCs e Impresoras'!$E$144:$E$175,D70,'[4]PCs e Impresoras'!$F$144:$F$175,"PCG*")+COUNTIFS('[3]PCs e Impresoras'!$E$194:$E$275,D70,'[3]PCs e Impresoras'!$F$194:$F$275,"PCG*")+COUNTIFS('[2]PCs e Impresoras'!$E$76:$E$105,D70,'[2]PCs e Impresoras'!$F$76:$F$105,"PCG*")+COUNTIFS('[1]PCs e Impresoras'!$E$85:$E$113,D70,'[1]PCs e Impresoras'!$F$85:$F$113,"PCG*")</f>
        <v>#VALUE!</v>
      </c>
      <c r="F70" s="11" t="e">
        <f>COUNTIFS('[13]PCs e Impresoras'!$E$26:$E$29,D70,'[13]PCs e Impresoras'!$F$26:$F$29,"PCS*")+COUNTIFS('[12]PCs e Impresoras'!$E$49:$E$61,D70,'[12]PCs e Impresoras'!$F$49:$F$61,"PCS*")+COUNTIFS('[11]PCs e Impresoras'!$E$95:$E$125,D70,'[11]PCs e Impresoras'!$F$95:$F$125,"PCS*")+COUNTIFS('[10]PCs e Impresoras'!$E$83:$E$104,D70,'[10]PCs e Impresoras'!$F$83:$F$104,"PCS*")+COUNTIFS('[9]PCs e Impresoras'!$E$61:$E$64,D70,'[9]PCs e Impresoras'!$F$61:$F$64,"PCS*")+COUNTIFS('[8]PCs e Impresoras'!$E$194:$E$258,D70,'[8]PCs e Impresoras'!$F$194:$F$258,"PCS*")+COUNTIFS('[7]PCs e Impresoras'!$E$244:$E$313,D70,'[7]PCs e Impresoras'!$F$244:$F$313,"PCS*")+COUNTIFS('[6]PCs e Impresoras'!$E$91:$E$105,D70,'[6]PCs e Impresoras'!$F$91:$F$105,"PCS*")+COUNTIFS('[5]PCs e Impresoras'!$E$126:$E$190,D70,'[5]PCs e Impresoras'!$F$126:$F$190,"PCS*")+COUNTIFS('[4]PCs e Impresoras'!$E$144:$E$175,D70,'[4]PCs e Impresoras'!$F$144:$F$175,"PCS*")+COUNTIFS('[3]PCs e Impresoras'!$E$194:$E$275,D70,'[3]PCs e Impresoras'!$F$194:$F$275,"PCS*")+COUNTIFS('[2]PCs e Impresoras'!$E$76:$E$105,D70,'[2]PCs e Impresoras'!$F$76:$F$105,"PCS*")+COUNTIFS('[1]PCs e Impresoras'!$E$85:$E$113,D70,'[1]PCs e Impresoras'!$F$85:$F$113,"PCS*")</f>
        <v>#VALUE!</v>
      </c>
      <c r="G70" s="11" t="e">
        <f>COUNTIFS('[13]PCs e Impresoras'!$E$26:$E$29,D70,'[13]PCs e Impresoras'!$F$26:$F$29,"PMT*")+COUNTIFS('[12]PCs e Impresoras'!$E$49:$E$61,D70,'[12]PCs e Impresoras'!$F$49:$F$61,"PMT*")+COUNTIFS('[11]PCs e Impresoras'!$E$95:$E$125,D70,'[11]PCs e Impresoras'!$F$95:$F$125,"PMT*")+COUNTIFS('[10]PCs e Impresoras'!$E$83:$E$104,D70,'[10]PCs e Impresoras'!$F$83:$F$104,"PMT*")+COUNTIFS('[9]PCs e Impresoras'!$E$61:$E$64,D70,'[9]PCs e Impresoras'!$F$61:$F$64,"PMT*")+COUNTIFS('[8]PCs e Impresoras'!$E$194:$E$258,D70,'[8]PCs e Impresoras'!$F$194:$F$258,"PMT*")+COUNTIFS('[7]PCs e Impresoras'!$E$244:$E$313,D70,'[7]PCs e Impresoras'!$F$244:$F$313,"PMT*")+COUNTIFS('[6]PCs e Impresoras'!$E$91:$E$105,D70,'[6]PCs e Impresoras'!$F$91:$F$105,"PMT*")+COUNTIFS('[5]PCs e Impresoras'!$E$126:$E$190,D70,'[5]PCs e Impresoras'!$F$126:$F$190,"PMT*")+COUNTIFS('[4]PCs e Impresoras'!$E$144:$E$175,D70,'[4]PCs e Impresoras'!$F$144:$F$175,"PMT*")+COUNTIFS('[3]PCs e Impresoras'!$E$194:$E$275,D70,'[3]PCs e Impresoras'!$F$194:$F$275,"PMT*")+COUNTIFS('[2]PCs e Impresoras'!$E$76:$E$105,D70,'[2]PCs e Impresoras'!$F$76:$F$105,"PMT*")+COUNTIFS('[1]PCs e Impresoras'!$E$85:$E$113,D70,'[1]PCs e Impresoras'!$F$85:$F$113,"PMT*")</f>
        <v>#VALUE!</v>
      </c>
      <c r="H70" s="11" t="e">
        <f>COUNTIFS('[13]PCs e Impresoras'!$E$26:$E$29,D70,'[13]PCs e Impresoras'!$F$26:$F$29,"PCB*")+COUNTIFS('[12]PCs e Impresoras'!$E$49:$E$61,D70,'[12]PCs e Impresoras'!$F$49:$F$61,"PCB*")+COUNTIFS('[11]PCs e Impresoras'!$E$95:$E$125,D70,'[11]PCs e Impresoras'!$F$95:$F$125,"PCB*")+COUNTIFS('[10]PCs e Impresoras'!$E$83:$E$104,D70,'[10]PCs e Impresoras'!$F$83:$F$104,"PCB*")+COUNTIFS('[9]PCs e Impresoras'!$E$61:$E$64,D70,'[9]PCs e Impresoras'!$F$61:$F$64,"PCB*")+COUNTIFS('[8]PCs e Impresoras'!$E$194:$E$258,D70,'[8]PCs e Impresoras'!$F$194:$F$258,"PCB*")+COUNTIFS('[7]PCs e Impresoras'!$E$244:$E$313,D70,'[7]PCs e Impresoras'!$F$244:$F$313,"PCB*")+COUNTIFS('[6]PCs e Impresoras'!$E$91:$E$105,D70,'[6]PCs e Impresoras'!$F$91:$F$105,"PCB*")+COUNTIFS('[5]PCs e Impresoras'!$E$126:$E$190,D70,'[5]PCs e Impresoras'!$F$126:$F$190,"PCB*")+COUNTIFS('[4]PCs e Impresoras'!$E$144:$E$175,D70,'[4]PCs e Impresoras'!$F$144:$F$175,"PCB*")+COUNTIFS('[3]PCs e Impresoras'!$E$194:$E$275,D70,'[3]PCs e Impresoras'!$F$194:$F$275,"PCB*")+COUNTIFS('[2]PCs e Impresoras'!$E$76:$E$105,D70,'[2]PCs e Impresoras'!$F$76:$F$105,"PCB*")+COUNTIFS('[1]PCs e Impresoras'!$E$85:$E$113,D70,'[1]PCs e Impresoras'!$F$85:$F$113,"PCB*")</f>
        <v>#VALUE!</v>
      </c>
      <c r="I70" s="11" t="e">
        <f>COUNTIFS('[13]PCs e Impresoras'!$E$26:$E$29,D70,'[13]PCs e Impresoras'!$F$26:$F$29,"PBA*")+COUNTIFS('[12]PCs e Impresoras'!$E$49:$E$61,D70,'[12]PCs e Impresoras'!$F$49:$F$61,"PBA*")+COUNTIFS('[11]PCs e Impresoras'!$E$95:$E$125,D70,'[11]PCs e Impresoras'!$F$95:$F$125,"PBA*")+COUNTIFS('[10]PCs e Impresoras'!$E$83:$E$104,D70,'[10]PCs e Impresoras'!$F$83:$F$104,"PBA*")+COUNTIFS('[9]PCs e Impresoras'!$E$61:$E$64,D70,'[9]PCs e Impresoras'!$F$61:$F$64,"PBA*")+COUNTIFS('[8]PCs e Impresoras'!$E$194:$E$258,D70,'[8]PCs e Impresoras'!$F$194:$F$258,"PBA*")+COUNTIFS('[7]PCs e Impresoras'!$E$244:$E$313,D70,'[7]PCs e Impresoras'!$F$244:$F$313,"PBA*")+COUNTIFS('[6]PCs e Impresoras'!$E$91:$E$105,D70,'[6]PCs e Impresoras'!$F$91:$F$105,"PBA*")+COUNTIFS('[5]PCs e Impresoras'!$E$126:$E$190,D70,'[5]PCs e Impresoras'!$F$126:$F$190,"PBA*")+COUNTIFS('[4]PCs e Impresoras'!$E$144:$E$175,D70,'[4]PCs e Impresoras'!$F$144:$F$175,"PBA*")+COUNTIFS('[3]PCs e Impresoras'!$E$194:$E$275,D70,'[3]PCs e Impresoras'!$F$194:$F$275,"PBA*")+COUNTIFS('[2]PCs e Impresoras'!$E$76:$E$105,D70,'[2]PCs e Impresoras'!$F$76:$F$105,"PBA*")+COUNTIFS('[1]PCs e Impresoras'!$E$85:$E$113,D70,'[1]PCs e Impresoras'!$F$85:$F$113,"PBA*")</f>
        <v>#VALUE!</v>
      </c>
      <c r="J70" s="11" t="e">
        <f>COUNTIFS('[13]PCs e Impresoras'!$E$26:$E$29,D70,'[13]PCs e Impresoras'!$F$26:$F$29,"PVL*")+COUNTIFS('[12]PCs e Impresoras'!$E$49:$E$61,D70,'[12]PCs e Impresoras'!$F$49:$F$61,"PVL*")+COUNTIFS('[11]PCs e Impresoras'!$E$95:$E$125,D70,'[11]PCs e Impresoras'!$F$95:$F$125,"PVL*")+COUNTIFS('[10]PCs e Impresoras'!$E$83:$E$104,D70,'[10]PCs e Impresoras'!$F$83:$F$104,"PVL*")+COUNTIFS('[9]PCs e Impresoras'!$E$61:$E$64,D70,'[9]PCs e Impresoras'!$F$61:$F$64,"PVL*")+COUNTIFS('[8]PCs e Impresoras'!$E$194:$E$258,D70,'[8]PCs e Impresoras'!$F$194:$F$258,"PVL*")+COUNTIFS('[7]PCs e Impresoras'!$E$244:$E$313,D70,'[7]PCs e Impresoras'!$F$244:$F$313,"PVL*")+COUNTIFS('[6]PCs e Impresoras'!$E$91:$E$105,D70,'[6]PCs e Impresoras'!$F$91:$F$105,"PVL*")+COUNTIFS('[5]PCs e Impresoras'!$E$126:$E$190,D70,'[5]PCs e Impresoras'!$F$126:$F$190,"PVL*")+COUNTIFS('[4]PCs e Impresoras'!$E$144:$E$175,D70,'[4]PCs e Impresoras'!$F$144:$F$175,"PVL*")+COUNTIFS('[3]PCs e Impresoras'!$E$194:$E$275,D70,'[3]PCs e Impresoras'!$F$194:$F$275,"PVL*")+COUNTIFS('[2]PCs e Impresoras'!$E$76:$E$105,D70,'[2]PCs e Impresoras'!$F$76:$F$105,"PVL*")+COUNTIFS('[1]PCs e Impresoras'!$E$85:$E$113,D70,'[1]PCs e Impresoras'!$F$85:$F$113,"PVL*")</f>
        <v>#VALUE!</v>
      </c>
      <c r="K70" s="11" t="e">
        <f>COUNTIFS('[13]PCs e Impresoras'!$E$26:$E$29,D70,'[13]PCs e Impresoras'!$F$26:$F$29,"PBQ*")+COUNTIFS('[12]PCs e Impresoras'!$E$49:$E$61,D70,'[12]PCs e Impresoras'!$F$49:$F$61,"PBQ*")+COUNTIFS('[11]PCs e Impresoras'!$E$95:$E$125,D70,'[11]PCs e Impresoras'!$F$95:$F$125,"PBQ*")+COUNTIFS('[10]PCs e Impresoras'!$E$83:$E$104,D70,'[10]PCs e Impresoras'!$F$83:$F$104,"PBQ*")+COUNTIFS('[9]PCs e Impresoras'!$E$61:$E$64,D70,'[9]PCs e Impresoras'!$F$61:$F$64,"PBQ*")+COUNTIFS('[8]PCs e Impresoras'!$E$194:$E$258,D70,'[8]PCs e Impresoras'!$F$194:$F$258,"PBQ*")+COUNTIFS('[7]PCs e Impresoras'!$E$244:$E$313,D70,'[7]PCs e Impresoras'!$F$244:$F$313,"PBQ*")+COUNTIFS('[6]PCs e Impresoras'!$E$91:$E$105,D70,'[6]PCs e Impresoras'!$F$91:$F$105,"PBQ*")+COUNTIFS('[5]PCs e Impresoras'!$E$126:$E$190,D70,'[5]PCs e Impresoras'!$F$126:$F$190,"PBQ*")+COUNTIFS('[4]PCs e Impresoras'!$E$144:$E$175,D70,'[4]PCs e Impresoras'!$F$144:$F$175,"PBQ*")+COUNTIFS('[3]PCs e Impresoras'!$E$194:$E$275,D70,'[3]PCs e Impresoras'!$F$194:$F$275,"PBQ*")+COUNTIFS('[2]PCs e Impresoras'!$E$76:$E$105,D70,'[2]PCs e Impresoras'!$F$76:$F$105,"PBQ*")+COUNTIFS('[1]PCs e Impresoras'!$E$85:$E$113,D70,'[1]PCs e Impresoras'!$F$85:$F$113,"PBQ*")</f>
        <v>#VALUE!</v>
      </c>
      <c r="L70" s="11" t="e">
        <f>COUNTIFS('[13]PCs e Impresoras'!$E$26:$E$29,D70,'[13]PCs e Impresoras'!$F$26:$F$29,"PMB*")+COUNTIFS('[12]PCs e Impresoras'!$E$49:$E$61,D70,'[12]PCs e Impresoras'!$F$49:$F$61,"PMB*")+COUNTIFS('[11]PCs e Impresoras'!$E$95:$E$125,D70,'[11]PCs e Impresoras'!$F$95:$F$125,"PMB*")+COUNTIFS('[10]PCs e Impresoras'!$E$83:$E$104,D70,'[10]PCs e Impresoras'!$F$83:$F$104,"PMB*")+COUNTIFS('[9]PCs e Impresoras'!$E$61:$E$64,D70,'[9]PCs e Impresoras'!$F$61:$F$64,"PMB*")+COUNTIFS('[8]PCs e Impresoras'!$E$194:$E$258,D70,'[8]PCs e Impresoras'!$F$194:$F$258,"PMB*")+COUNTIFS('[7]PCs e Impresoras'!$E$244:$E$313,D70,'[7]PCs e Impresoras'!$F$244:$F$313,"PMB*")+COUNTIFS('[6]PCs e Impresoras'!$E$91:$E$105,D70,'[6]PCs e Impresoras'!$F$91:$F$105,"PMB*")+COUNTIFS('[5]PCs e Impresoras'!$E$126:$E$190,D70,'[5]PCs e Impresoras'!$F$126:$F$190,"PMB*")+COUNTIFS('[4]PCs e Impresoras'!$E$144:$E$175,D70,'[4]PCs e Impresoras'!$F$144:$F$175,"PMB*")+COUNTIFS('[3]PCs e Impresoras'!$E$194:$E$275,D70,'[3]PCs e Impresoras'!$F$194:$F$275,"PMB*")+COUNTIFS('[2]PCs e Impresoras'!$E$76:$E$105,D70,'[2]PCs e Impresoras'!$F$76:$F$105,"PMB*")+COUNTIFS('[1]PCs e Impresoras'!$E$85:$E$113,D70,'[1]PCs e Impresoras'!$F$85:$F$113,"PMB*")</f>
        <v>#VALUE!</v>
      </c>
      <c r="M70" s="11" t="e">
        <f>COUNTIFS('[13]PCs e Impresoras'!$E$26:$E$29,D70,'[13]PCs e Impresoras'!$F$26:$F$29,"PBJ*")+COUNTIFS('[12]PCs e Impresoras'!$E$49:$E$61,D70,'[12]PCs e Impresoras'!$F$49:$F$61,"PBJ*")+COUNTIFS('[11]PCs e Impresoras'!$E$95:$E$125,D70,'[11]PCs e Impresoras'!$F$95:$F$125,"PBJ*")+COUNTIFS('[10]PCs e Impresoras'!$E$83:$E$104,D70,'[10]PCs e Impresoras'!$F$83:$F$104,"PBJ*")+COUNTIFS('[9]PCs e Impresoras'!$E$61:$E$64,D70,'[9]PCs e Impresoras'!$F$61:$F$64,"PBJ*")+COUNTIFS('[8]PCs e Impresoras'!$E$194:$E$258,D70,'[8]PCs e Impresoras'!$F$194:$F$258,"PBJ*")+COUNTIFS('[7]PCs e Impresoras'!$E$244:$E$313,D70,'[7]PCs e Impresoras'!$F$244:$F$313,"PBJ*")+COUNTIFS('[6]PCs e Impresoras'!$E$91:$E$105,D70,'[6]PCs e Impresoras'!$F$91:$F$105,"PBJ*")+COUNTIFS('[5]PCs e Impresoras'!$E$126:$E$190,D70,'[5]PCs e Impresoras'!$F$126:$F$190,"PBJ*")+COUNTIFS('[4]PCs e Impresoras'!$E$144:$E$175,D70,'[4]PCs e Impresoras'!$F$144:$F$175,"PBJ*")+COUNTIFS('[3]PCs e Impresoras'!$E$194:$E$275,D70,'[3]PCs e Impresoras'!$F$194:$F$275,"PBJ*")+COUNTIFS('[2]PCs e Impresoras'!$E$76:$E$105,D70,'[2]PCs e Impresoras'!$F$76:$F$105,"PBJ*")+COUNTIFS('[1]PCs e Impresoras'!$E$85:$E$113,D70,'[1]PCs e Impresoras'!$F$85:$F$113,"PBJ*")</f>
        <v>#VALUE!</v>
      </c>
      <c r="N70" s="11" t="e">
        <f>COUNTIFS('[13]PCs e Impresoras'!$E$26:$E$29,D70,'[13]PCs e Impresoras'!$F$26:$F$29,"PCL*")+COUNTIFS('[12]PCs e Impresoras'!$E$49:$E$61,D70,'[12]PCs e Impresoras'!$F$49:$F$61,"PCL*")+COUNTIFS('[11]PCs e Impresoras'!$E$95:$E$125,D70,'[11]PCs e Impresoras'!$F$95:$F$125,"PCL*")+COUNTIFS('[10]PCs e Impresoras'!$E$83:$E$104,D70,'[10]PCs e Impresoras'!$F$83:$F$104,"PCL*")+COUNTIFS('[9]PCs e Impresoras'!$E$61:$E$64,D70,'[9]PCs e Impresoras'!$F$61:$F$64,"PCL*")+COUNTIFS('[8]PCs e Impresoras'!$E$194:$E$258,D70,'[8]PCs e Impresoras'!$F$194:$F$258,"PCL*")+COUNTIFS('[7]PCs e Impresoras'!$E$244:$E$313,D70,'[7]PCs e Impresoras'!$F$244:$F$313,"PCL*")+COUNTIFS('[6]PCs e Impresoras'!$E$91:$E$105,D70,'[6]PCs e Impresoras'!$F$91:$F$105,"PCL*")+COUNTIFS('[5]PCs e Impresoras'!$E$126:$E$190,D70,'[5]PCs e Impresoras'!$F$126:$F$190,"PCL*")+COUNTIFS('[4]PCs e Impresoras'!$E$144:$E$175,D70,'[4]PCs e Impresoras'!$F$144:$F$175,"PCL*")+COUNTIFS('[3]PCs e Impresoras'!$E$194:$E$275,D70,'[3]PCs e Impresoras'!$F$194:$F$275,"PCL*")+COUNTIFS('[2]PCs e Impresoras'!$E$76:$E$105,D70,'[2]PCs e Impresoras'!$F$76:$F$105,"PCL*")+COUNTIFS('[1]PCs e Impresoras'!$E$85:$E$113,D70,'[1]PCs e Impresoras'!$F$85:$F$113,"PCL*")</f>
        <v>#VALUE!</v>
      </c>
      <c r="O70" s="11" t="e">
        <f>COUNTIFS('[13]PCs e Impresoras'!$E$26:$E$29,D70,'[13]PCs e Impresoras'!$F$26:$F$29,"PQB*")+COUNTIFS('[12]PCs e Impresoras'!$E$49:$E$61,D70,'[12]PCs e Impresoras'!$F$49:$F$61,"PQB*")+COUNTIFS('[11]PCs e Impresoras'!$E$95:$E$125,D70,'[11]PCs e Impresoras'!$F$95:$F$125,"PQB*")+COUNTIFS('[10]PCs e Impresoras'!$E$83:$E$104,D70,'[10]PCs e Impresoras'!$F$83:$F$104,"PQB*")+COUNTIFS('[9]PCs e Impresoras'!$E$61:$E$64,D70,'[9]PCs e Impresoras'!$F$61:$F$64,"PQB*")+COUNTIFS('[8]PCs e Impresoras'!$E$194:$E$258,D70,'[8]PCs e Impresoras'!$F$194:$F$258,"PQB*")+COUNTIFS('[7]PCs e Impresoras'!$E$244:$E$313,D70,'[7]PCs e Impresoras'!$F$244:$F$313,"PQB*")+COUNTIFS('[6]PCs e Impresoras'!$E$91:$E$105,D70,'[6]PCs e Impresoras'!$F$91:$F$105,"PQB*")+COUNTIFS('[5]PCs e Impresoras'!$E$126:$E$190,D70,'[5]PCs e Impresoras'!$F$126:$F$190,"PQB*")+COUNTIFS('[4]PCs e Impresoras'!$E$144:$E$175,D70,'[4]PCs e Impresoras'!$F$144:$F$175,"PQB*")+COUNTIFS('[3]PCs e Impresoras'!$E$194:$E$275,D70,'[3]PCs e Impresoras'!$F$194:$F$275,"PQB*")+COUNTIFS('[2]PCs e Impresoras'!$E$76:$E$105,D70,'[2]PCs e Impresoras'!$F$76:$F$105,"PQB*")+COUNTIFS('[1]PCs e Impresoras'!$E$85:$E$113,D70,'[1]PCs e Impresoras'!$F$85:$F$113,"PQB*")</f>
        <v>#VALUE!</v>
      </c>
      <c r="P70" s="11" t="e">
        <f>COUNTIFS('[13]PCs e Impresoras'!$E$26:$E$29,D70,'[13]PCs e Impresoras'!$F$26:$F$29,"PPO*")+COUNTIFS('[12]PCs e Impresoras'!$E$49:$E$61,D70,'[12]PCs e Impresoras'!$F$49:$F$61,"PPO*")+COUNTIFS('[11]PCs e Impresoras'!$E$95:$E$125,D70,'[11]PCs e Impresoras'!$F$95:$F$125,"PPO*")+COUNTIFS('[10]PCs e Impresoras'!$E$83:$E$104,D70,'[10]PCs e Impresoras'!$F$83:$F$104,"PPO*")+COUNTIFS('[9]PCs e Impresoras'!$E$61:$E$64,D70,'[9]PCs e Impresoras'!$F$61:$F$64,"PPO*")+COUNTIFS('[8]PCs e Impresoras'!$E$194:$E$258,D70,'[8]PCs e Impresoras'!$F$194:$F$258,"PPO*")+COUNTIFS('[7]PCs e Impresoras'!$E$244:$E$313,D70,'[7]PCs e Impresoras'!$F$244:$F$313,"PPO*")+COUNTIFS('[6]PCs e Impresoras'!$E$91:$E$105,D70,'[6]PCs e Impresoras'!$F$91:$F$105,"PPO*")+COUNTIFS('[5]PCs e Impresoras'!$E$126:$E$190,D70,'[5]PCs e Impresoras'!$F$126:$F$190,"PPO*")+COUNTIFS('[4]PCs e Impresoras'!$E$144:$E$175,D70,'[4]PCs e Impresoras'!$F$144:$F$175,"PPO*")+COUNTIFS('[3]PCs e Impresoras'!$E$194:$E$275,D70,'[3]PCs e Impresoras'!$F$194:$F$275,"PPO*")+COUNTIFS('[2]PCs e Impresoras'!$E$76:$E$105,D70,'[2]PCs e Impresoras'!$F$76:$F$105,"PPO*")+COUNTIFS('[1]PCs e Impresoras'!$E$85:$E$113,D70,'[1]PCs e Impresoras'!$F$85:$F$113,"PPO*")</f>
        <v>#VALUE!</v>
      </c>
      <c r="Q70" s="11" t="e">
        <f>COUNTIFS('[13]PCs e Impresoras'!$E$26:$E$29,D70,'[13]PCs e Impresoras'!$F$26:$F$29,"PTJ*")+COUNTIFS('[12]PCs e Impresoras'!$E$49:$E$61,D70,'[12]PCs e Impresoras'!$F$49:$F$61,"PTJ*")+COUNTIFS('[11]PCs e Impresoras'!$E$95:$E$125,D70,'[11]PCs e Impresoras'!$F$95:$F$125,"PTJ*")+COUNTIFS('[10]PCs e Impresoras'!$E$83:$E$104,D70,'[10]PCs e Impresoras'!$F$83:$F$104,"PTJ*")+COUNTIFS('[9]PCs e Impresoras'!$E$61:$E$64,D70,'[9]PCs e Impresoras'!$F$61:$F$64,"PTJ*")+COUNTIFS('[8]PCs e Impresoras'!$E$194:$E$258,D70,'[8]PCs e Impresoras'!$F$194:$F$258,"PTJ*")+COUNTIFS('[7]PCs e Impresoras'!$E$244:$E$313,D70,'[7]PCs e Impresoras'!$F$244:$F$313,"PTJ*")+COUNTIFS('[6]PCs e Impresoras'!$E$91:$E$105,D70,'[6]PCs e Impresoras'!$F$91:$F$105,"PTJ*")+COUNTIFS('[5]PCs e Impresoras'!$E$126:$E$190,D70,'[5]PCs e Impresoras'!$F$126:$F$190,"PTJ*")+COUNTIFS('[4]PCs e Impresoras'!$E$144:$E$175,D70,'[4]PCs e Impresoras'!$F$144:$F$175,"PTJ*")+COUNTIFS('[3]PCs e Impresoras'!$E$194:$E$275,D70,'[3]PCs e Impresoras'!$F$194:$F$275,"PTJ*")+COUNTIFS('[2]PCs e Impresoras'!$E$76:$E$105,D70,'[2]PCs e Impresoras'!$F$76:$F$105,"PTJ*")+COUNTIFS('[1]PCs e Impresoras'!$E$85:$E$113,D70,'[1]PCs e Impresoras'!$F$85:$F$113,"PTJ*")</f>
        <v>#VALUE!</v>
      </c>
      <c r="R70" s="11" t="e">
        <f>COUNTIFS('[13]PCs e Impresoras'!$E$26:$E$29,D70,'[13]PCs e Impresoras'!$F$26:$F$29,"PBO*")+COUNTIFS('[12]PCs e Impresoras'!$E$49:$E$61,D70,'[12]PCs e Impresoras'!$F$49:$F$61,"PBO*")+COUNTIFS('[11]PCs e Impresoras'!$E$95:$E$125,D70,'[11]PCs e Impresoras'!$F$95:$F$125,"PBO*")+COUNTIFS('[10]PCs e Impresoras'!$E$83:$E$104,D70,'[10]PCs e Impresoras'!$F$83:$F$104,"PBO*")+COUNTIFS('[9]PCs e Impresoras'!$E$61:$E$64,D70,'[9]PCs e Impresoras'!$F$61:$F$64,"PBO*")+COUNTIFS('[8]PCs e Impresoras'!$E$194:$E$258,D70,'[8]PCs e Impresoras'!$F$194:$F$258,"PBO*")+COUNTIFS('[7]PCs e Impresoras'!$E$244:$E$313,D70,'[7]PCs e Impresoras'!$F$244:$F$313,"PBO*")+COUNTIFS('[6]PCs e Impresoras'!$E$91:$E$105,D70,'[6]PCs e Impresoras'!$F$91:$F$105,"PBO*")+COUNTIFS('[5]PCs e Impresoras'!$E$126:$E$190,D70,'[5]PCs e Impresoras'!$F$126:$F$190,"PBO*")+COUNTIFS('[4]PCs e Impresoras'!$E$144:$E$175,D70,'[4]PCs e Impresoras'!$F$144:$F$175,"PBO*")+COUNTIFS('[3]PCs e Impresoras'!$E$194:$E$275,D70,'[3]PCs e Impresoras'!$F$194:$F$275,"PBO*")+COUNTIFS('[2]PCs e Impresoras'!$E$76:$E$105,D70,'[2]PCs e Impresoras'!$F$76:$F$105,"PBO*")+COUNTIFS('[1]PCs e Impresoras'!$E$85:$E$113,D70,'[1]PCs e Impresoras'!$F$85:$F$113,"PBO*")</f>
        <v>#VALUE!</v>
      </c>
      <c r="S70" s="11" t="e">
        <f>COUNTIFS('[13]PCs e Impresoras'!$E$26:$E$29,D70,'[13]PCs e Impresoras'!$F$26:$F$29,"PSC*")+COUNTIFS('[12]PCs e Impresoras'!$E$49:$E$61,D70,'[12]PCs e Impresoras'!$F$49:$F$61,"PSC*")+COUNTIFS('[11]PCs e Impresoras'!$E$95:$E$125,D70,'[11]PCs e Impresoras'!$F$95:$F$125,"PSC*")+COUNTIFS('[10]PCs e Impresoras'!$E$83:$E$104,D70,'[10]PCs e Impresoras'!$F$83:$F$104,"PSC*")+COUNTIFS('[9]PCs e Impresoras'!$E$61:$E$64,D70,'[9]PCs e Impresoras'!$F$61:$F$64,"PSC*")+COUNTIFS('[8]PCs e Impresoras'!$E$194:$E$258,D70,'[8]PCs e Impresoras'!$F$194:$F$258,"PSC*")+COUNTIFS('[7]PCs e Impresoras'!$E$244:$E$313,D70,'[7]PCs e Impresoras'!$F$244:$F$313,"PSC*")+COUNTIFS('[6]PCs e Impresoras'!$E$91:$E$105,D70,'[6]PCs e Impresoras'!$F$91:$F$105,"PSC*")+COUNTIFS('[5]PCs e Impresoras'!$E$126:$E$190,D70,'[5]PCs e Impresoras'!$F$126:$F$190,"PSC*")+COUNTIFS('[4]PCs e Impresoras'!$E$144:$E$175,D70,'[4]PCs e Impresoras'!$F$144:$F$175,"PSC*")+COUNTIFS('[3]PCs e Impresoras'!$E$194:$E$275,D70,'[3]PCs e Impresoras'!$F$194:$F$275,"PSC*")+COUNTIFS('[2]PCs e Impresoras'!$E$76:$E$105,D70,'[2]PCs e Impresoras'!$F$76:$F$105,"PSC*")+COUNTIFS('[1]PCs e Impresoras'!$E$85:$E$113,D70,'[1]PCs e Impresoras'!$F$85:$F$113,"PSC*")</f>
        <v>#VALUE!</v>
      </c>
      <c r="T70" s="21" t="e">
        <f t="shared" si="4"/>
        <v>#VALUE!</v>
      </c>
      <c r="U70" s="32" t="e">
        <f t="shared" si="1"/>
        <v>#VALUE!</v>
      </c>
    </row>
    <row r="71" spans="1:21" ht="15.75" x14ac:dyDescent="0.25">
      <c r="B71" s="71" t="s">
        <v>54</v>
      </c>
      <c r="C71" s="71" t="s">
        <v>56</v>
      </c>
      <c r="D71" s="71" t="s">
        <v>68</v>
      </c>
      <c r="E71" s="11" t="e">
        <f>COUNTIFS('[13]PCs e Impresoras'!$E$26:$E$29,D71,'[13]PCs e Impresoras'!$F$26:$F$29,"PCG*")+COUNTIFS('[12]PCs e Impresoras'!$E$49:$E$61,D71,'[12]PCs e Impresoras'!$F$49:$F$61,"PCG*")+COUNTIFS('[11]PCs e Impresoras'!$E$95:$E$125,D71,'[11]PCs e Impresoras'!$F$95:$F$125,"PCG*")+COUNTIFS('[10]PCs e Impresoras'!$E$83:$E$104,D71,'[10]PCs e Impresoras'!$F$83:$F$104,"PCG*")+COUNTIFS('[9]PCs e Impresoras'!$E$61:$E$64,D71,'[9]PCs e Impresoras'!$F$61:$F$64,"PCG*")+COUNTIFS('[8]PCs e Impresoras'!$E$194:$E$258,D71,'[8]PCs e Impresoras'!$F$194:$F$258,"PCG*")+COUNTIFS('[7]PCs e Impresoras'!$E$244:$E$313,D71,'[7]PCs e Impresoras'!$F$244:$F$313,"PCG*")+COUNTIFS('[6]PCs e Impresoras'!$E$91:$E$105,D71,'[6]PCs e Impresoras'!$F$91:$F$105,"PCG*")+COUNTIFS('[5]PCs e Impresoras'!$E$126:$E$190,D71,'[5]PCs e Impresoras'!$F$126:$F$190,"PCG*")+COUNTIFS('[4]PCs e Impresoras'!$E$144:$E$175,D71,'[4]PCs e Impresoras'!$F$144:$F$175,"PCG*")+COUNTIFS('[3]PCs e Impresoras'!$E$194:$E$275,D71,'[3]PCs e Impresoras'!$F$194:$F$275,"PCG*")+COUNTIFS('[2]PCs e Impresoras'!$E$76:$E$105,D71,'[2]PCs e Impresoras'!$F$76:$F$105,"PCG*")+COUNTIFS('[1]PCs e Impresoras'!$E$85:$E$113,D71,'[1]PCs e Impresoras'!$F$85:$F$113,"PCG*")</f>
        <v>#VALUE!</v>
      </c>
      <c r="F71" s="11" t="e">
        <f>COUNTIFS('[13]PCs e Impresoras'!$E$26:$E$29,D71,'[13]PCs e Impresoras'!$F$26:$F$29,"PCS*")+COUNTIFS('[12]PCs e Impresoras'!$E$49:$E$61,D71,'[12]PCs e Impresoras'!$F$49:$F$61,"PCS*")+COUNTIFS('[11]PCs e Impresoras'!$E$95:$E$125,D71,'[11]PCs e Impresoras'!$F$95:$F$125,"PCS*")+COUNTIFS('[10]PCs e Impresoras'!$E$83:$E$104,D71,'[10]PCs e Impresoras'!$F$83:$F$104,"PCS*")+COUNTIFS('[9]PCs e Impresoras'!$E$61:$E$64,D71,'[9]PCs e Impresoras'!$F$61:$F$64,"PCS*")+COUNTIFS('[8]PCs e Impresoras'!$E$194:$E$258,D71,'[8]PCs e Impresoras'!$F$194:$F$258,"PCS*")+COUNTIFS('[7]PCs e Impresoras'!$E$244:$E$313,D71,'[7]PCs e Impresoras'!$F$244:$F$313,"PCS*")+COUNTIFS('[6]PCs e Impresoras'!$E$91:$E$105,D71,'[6]PCs e Impresoras'!$F$91:$F$105,"PCS*")+COUNTIFS('[5]PCs e Impresoras'!$E$126:$E$190,D71,'[5]PCs e Impresoras'!$F$126:$F$190,"PCS*")+COUNTIFS('[4]PCs e Impresoras'!$E$144:$E$175,D71,'[4]PCs e Impresoras'!$F$144:$F$175,"PCS*")+COUNTIFS('[3]PCs e Impresoras'!$E$194:$E$275,D71,'[3]PCs e Impresoras'!$F$194:$F$275,"PCS*")+COUNTIFS('[2]PCs e Impresoras'!$E$76:$E$105,D71,'[2]PCs e Impresoras'!$F$76:$F$105,"PCS*")+COUNTIFS('[1]PCs e Impresoras'!$E$85:$E$113,D71,'[1]PCs e Impresoras'!$F$85:$F$113,"PCS*")</f>
        <v>#VALUE!</v>
      </c>
      <c r="G71" s="11" t="e">
        <f>COUNTIFS('[13]PCs e Impresoras'!$E$26:$E$29,D71,'[13]PCs e Impresoras'!$F$26:$F$29,"PMT*")+COUNTIFS('[12]PCs e Impresoras'!$E$49:$E$61,D71,'[12]PCs e Impresoras'!$F$49:$F$61,"PMT*")+COUNTIFS('[11]PCs e Impresoras'!$E$95:$E$125,D71,'[11]PCs e Impresoras'!$F$95:$F$125,"PMT*")+COUNTIFS('[10]PCs e Impresoras'!$E$83:$E$104,D71,'[10]PCs e Impresoras'!$F$83:$F$104,"PMT*")+COUNTIFS('[9]PCs e Impresoras'!$E$61:$E$64,D71,'[9]PCs e Impresoras'!$F$61:$F$64,"PMT*")+COUNTIFS('[8]PCs e Impresoras'!$E$194:$E$258,D71,'[8]PCs e Impresoras'!$F$194:$F$258,"PMT*")+COUNTIFS('[7]PCs e Impresoras'!$E$244:$E$313,D71,'[7]PCs e Impresoras'!$F$244:$F$313,"PMT*")+COUNTIFS('[6]PCs e Impresoras'!$E$91:$E$105,D71,'[6]PCs e Impresoras'!$F$91:$F$105,"PMT*")+COUNTIFS('[5]PCs e Impresoras'!$E$126:$E$190,D71,'[5]PCs e Impresoras'!$F$126:$F$190,"PMT*")+COUNTIFS('[4]PCs e Impresoras'!$E$144:$E$175,D71,'[4]PCs e Impresoras'!$F$144:$F$175,"PMT*")+COUNTIFS('[3]PCs e Impresoras'!$E$194:$E$275,D71,'[3]PCs e Impresoras'!$F$194:$F$275,"PMT*")+COUNTIFS('[2]PCs e Impresoras'!$E$76:$E$105,D71,'[2]PCs e Impresoras'!$F$76:$F$105,"PMT*")+COUNTIFS('[1]PCs e Impresoras'!$E$85:$E$113,D71,'[1]PCs e Impresoras'!$F$85:$F$113,"PMT*")</f>
        <v>#VALUE!</v>
      </c>
      <c r="H71" s="11" t="e">
        <f>COUNTIFS('[13]PCs e Impresoras'!$E$26:$E$29,D71,'[13]PCs e Impresoras'!$F$26:$F$29,"PCB*")+COUNTIFS('[12]PCs e Impresoras'!$E$49:$E$61,D71,'[12]PCs e Impresoras'!$F$49:$F$61,"PCB*")+COUNTIFS('[11]PCs e Impresoras'!$E$95:$E$125,D71,'[11]PCs e Impresoras'!$F$95:$F$125,"PCB*")+COUNTIFS('[10]PCs e Impresoras'!$E$83:$E$104,D71,'[10]PCs e Impresoras'!$F$83:$F$104,"PCB*")+COUNTIFS('[9]PCs e Impresoras'!$E$61:$E$64,D71,'[9]PCs e Impresoras'!$F$61:$F$64,"PCB*")+COUNTIFS('[8]PCs e Impresoras'!$E$194:$E$258,D71,'[8]PCs e Impresoras'!$F$194:$F$258,"PCB*")+COUNTIFS('[7]PCs e Impresoras'!$E$244:$E$313,D71,'[7]PCs e Impresoras'!$F$244:$F$313,"PCB*")+COUNTIFS('[6]PCs e Impresoras'!$E$91:$E$105,D71,'[6]PCs e Impresoras'!$F$91:$F$105,"PCB*")+COUNTIFS('[5]PCs e Impresoras'!$E$126:$E$190,D71,'[5]PCs e Impresoras'!$F$126:$F$190,"PCB*")+COUNTIFS('[4]PCs e Impresoras'!$E$144:$E$175,D71,'[4]PCs e Impresoras'!$F$144:$F$175,"PCB*")+COUNTIFS('[3]PCs e Impresoras'!$E$194:$E$275,D71,'[3]PCs e Impresoras'!$F$194:$F$275,"PCB*")+COUNTIFS('[2]PCs e Impresoras'!$E$76:$E$105,D71,'[2]PCs e Impresoras'!$F$76:$F$105,"PCB*")+COUNTIFS('[1]PCs e Impresoras'!$E$85:$E$113,D71,'[1]PCs e Impresoras'!$F$85:$F$113,"PCB*")</f>
        <v>#VALUE!</v>
      </c>
      <c r="I71" s="11" t="e">
        <f>COUNTIFS('[13]PCs e Impresoras'!$E$26:$E$29,D71,'[13]PCs e Impresoras'!$F$26:$F$29,"PBA*")+COUNTIFS('[12]PCs e Impresoras'!$E$49:$E$61,D71,'[12]PCs e Impresoras'!$F$49:$F$61,"PBA*")+COUNTIFS('[11]PCs e Impresoras'!$E$95:$E$125,D71,'[11]PCs e Impresoras'!$F$95:$F$125,"PBA*")+COUNTIFS('[10]PCs e Impresoras'!$E$83:$E$104,D71,'[10]PCs e Impresoras'!$F$83:$F$104,"PBA*")+COUNTIFS('[9]PCs e Impresoras'!$E$61:$E$64,D71,'[9]PCs e Impresoras'!$F$61:$F$64,"PBA*")+COUNTIFS('[8]PCs e Impresoras'!$E$194:$E$258,D71,'[8]PCs e Impresoras'!$F$194:$F$258,"PBA*")+COUNTIFS('[7]PCs e Impresoras'!$E$244:$E$313,D71,'[7]PCs e Impresoras'!$F$244:$F$313,"PBA*")+COUNTIFS('[6]PCs e Impresoras'!$E$91:$E$105,D71,'[6]PCs e Impresoras'!$F$91:$F$105,"PBA*")+COUNTIFS('[5]PCs e Impresoras'!$E$126:$E$190,D71,'[5]PCs e Impresoras'!$F$126:$F$190,"PBA*")+COUNTIFS('[4]PCs e Impresoras'!$E$144:$E$175,D71,'[4]PCs e Impresoras'!$F$144:$F$175,"PBA*")+COUNTIFS('[3]PCs e Impresoras'!$E$194:$E$275,D71,'[3]PCs e Impresoras'!$F$194:$F$275,"PBA*")+COUNTIFS('[2]PCs e Impresoras'!$E$76:$E$105,D71,'[2]PCs e Impresoras'!$F$76:$F$105,"PBA*")+COUNTIFS('[1]PCs e Impresoras'!$E$85:$E$113,D71,'[1]PCs e Impresoras'!$F$85:$F$113,"PBA*")</f>
        <v>#VALUE!</v>
      </c>
      <c r="J71" s="11" t="e">
        <f>COUNTIFS('[13]PCs e Impresoras'!$E$26:$E$29,D71,'[13]PCs e Impresoras'!$F$26:$F$29,"PVL*")+COUNTIFS('[12]PCs e Impresoras'!$E$49:$E$61,D71,'[12]PCs e Impresoras'!$F$49:$F$61,"PVL*")+COUNTIFS('[11]PCs e Impresoras'!$E$95:$E$125,D71,'[11]PCs e Impresoras'!$F$95:$F$125,"PVL*")+COUNTIFS('[10]PCs e Impresoras'!$E$83:$E$104,D71,'[10]PCs e Impresoras'!$F$83:$F$104,"PVL*")+COUNTIFS('[9]PCs e Impresoras'!$E$61:$E$64,D71,'[9]PCs e Impresoras'!$F$61:$F$64,"PVL*")+COUNTIFS('[8]PCs e Impresoras'!$E$194:$E$258,D71,'[8]PCs e Impresoras'!$F$194:$F$258,"PVL*")+COUNTIFS('[7]PCs e Impresoras'!$E$244:$E$313,D71,'[7]PCs e Impresoras'!$F$244:$F$313,"PVL*")+COUNTIFS('[6]PCs e Impresoras'!$E$91:$E$105,D71,'[6]PCs e Impresoras'!$F$91:$F$105,"PVL*")+COUNTIFS('[5]PCs e Impresoras'!$E$126:$E$190,D71,'[5]PCs e Impresoras'!$F$126:$F$190,"PVL*")+COUNTIFS('[4]PCs e Impresoras'!$E$144:$E$175,D71,'[4]PCs e Impresoras'!$F$144:$F$175,"PVL*")+COUNTIFS('[3]PCs e Impresoras'!$E$194:$E$275,D71,'[3]PCs e Impresoras'!$F$194:$F$275,"PVL*")+COUNTIFS('[2]PCs e Impresoras'!$E$76:$E$105,D71,'[2]PCs e Impresoras'!$F$76:$F$105,"PVL*")+COUNTIFS('[1]PCs e Impresoras'!$E$85:$E$113,D71,'[1]PCs e Impresoras'!$F$85:$F$113,"PVL*")</f>
        <v>#VALUE!</v>
      </c>
      <c r="K71" s="11" t="e">
        <f>COUNTIFS('[13]PCs e Impresoras'!$E$26:$E$29,D71,'[13]PCs e Impresoras'!$F$26:$F$29,"PBQ*")+COUNTIFS('[12]PCs e Impresoras'!$E$49:$E$61,D71,'[12]PCs e Impresoras'!$F$49:$F$61,"PBQ*")+COUNTIFS('[11]PCs e Impresoras'!$E$95:$E$125,D71,'[11]PCs e Impresoras'!$F$95:$F$125,"PBQ*")+COUNTIFS('[10]PCs e Impresoras'!$E$83:$E$104,D71,'[10]PCs e Impresoras'!$F$83:$F$104,"PBQ*")+COUNTIFS('[9]PCs e Impresoras'!$E$61:$E$64,D71,'[9]PCs e Impresoras'!$F$61:$F$64,"PBQ*")+COUNTIFS('[8]PCs e Impresoras'!$E$194:$E$258,D71,'[8]PCs e Impresoras'!$F$194:$F$258,"PBQ*")+COUNTIFS('[7]PCs e Impresoras'!$E$244:$E$313,D71,'[7]PCs e Impresoras'!$F$244:$F$313,"PBQ*")+COUNTIFS('[6]PCs e Impresoras'!$E$91:$E$105,D71,'[6]PCs e Impresoras'!$F$91:$F$105,"PBQ*")+COUNTIFS('[5]PCs e Impresoras'!$E$126:$E$190,D71,'[5]PCs e Impresoras'!$F$126:$F$190,"PBQ*")+COUNTIFS('[4]PCs e Impresoras'!$E$144:$E$175,D71,'[4]PCs e Impresoras'!$F$144:$F$175,"PBQ*")+COUNTIFS('[3]PCs e Impresoras'!$E$194:$E$275,D71,'[3]PCs e Impresoras'!$F$194:$F$275,"PBQ*")+COUNTIFS('[2]PCs e Impresoras'!$E$76:$E$105,D71,'[2]PCs e Impresoras'!$F$76:$F$105,"PBQ*")+COUNTIFS('[1]PCs e Impresoras'!$E$85:$E$113,D71,'[1]PCs e Impresoras'!$F$85:$F$113,"PBQ*")</f>
        <v>#VALUE!</v>
      </c>
      <c r="L71" s="11" t="e">
        <f>COUNTIFS('[13]PCs e Impresoras'!$E$26:$E$29,D71,'[13]PCs e Impresoras'!$F$26:$F$29,"PMB*")+COUNTIFS('[12]PCs e Impresoras'!$E$49:$E$61,D71,'[12]PCs e Impresoras'!$F$49:$F$61,"PMB*")+COUNTIFS('[11]PCs e Impresoras'!$E$95:$E$125,D71,'[11]PCs e Impresoras'!$F$95:$F$125,"PMB*")+COUNTIFS('[10]PCs e Impresoras'!$E$83:$E$104,D71,'[10]PCs e Impresoras'!$F$83:$F$104,"PMB*")+COUNTIFS('[9]PCs e Impresoras'!$E$61:$E$64,D71,'[9]PCs e Impresoras'!$F$61:$F$64,"PMB*")+COUNTIFS('[8]PCs e Impresoras'!$E$194:$E$258,D71,'[8]PCs e Impresoras'!$F$194:$F$258,"PMB*")+COUNTIFS('[7]PCs e Impresoras'!$E$244:$E$313,D71,'[7]PCs e Impresoras'!$F$244:$F$313,"PMB*")+COUNTIFS('[6]PCs e Impresoras'!$E$91:$E$105,D71,'[6]PCs e Impresoras'!$F$91:$F$105,"PMB*")+COUNTIFS('[5]PCs e Impresoras'!$E$126:$E$190,D71,'[5]PCs e Impresoras'!$F$126:$F$190,"PMB*")+COUNTIFS('[4]PCs e Impresoras'!$E$144:$E$175,D71,'[4]PCs e Impresoras'!$F$144:$F$175,"PMB*")+COUNTIFS('[3]PCs e Impresoras'!$E$194:$E$275,D71,'[3]PCs e Impresoras'!$F$194:$F$275,"PMB*")+COUNTIFS('[2]PCs e Impresoras'!$E$76:$E$105,D71,'[2]PCs e Impresoras'!$F$76:$F$105,"PMB*")+COUNTIFS('[1]PCs e Impresoras'!$E$85:$E$113,D71,'[1]PCs e Impresoras'!$F$85:$F$113,"PMB*")</f>
        <v>#VALUE!</v>
      </c>
      <c r="M71" s="11" t="e">
        <f>COUNTIFS('[13]PCs e Impresoras'!$E$26:$E$29,D71,'[13]PCs e Impresoras'!$F$26:$F$29,"PBJ*")+COUNTIFS('[12]PCs e Impresoras'!$E$49:$E$61,D71,'[12]PCs e Impresoras'!$F$49:$F$61,"PBJ*")+COUNTIFS('[11]PCs e Impresoras'!$E$95:$E$125,D71,'[11]PCs e Impresoras'!$F$95:$F$125,"PBJ*")+COUNTIFS('[10]PCs e Impresoras'!$E$83:$E$104,D71,'[10]PCs e Impresoras'!$F$83:$F$104,"PBJ*")+COUNTIFS('[9]PCs e Impresoras'!$E$61:$E$64,D71,'[9]PCs e Impresoras'!$F$61:$F$64,"PBJ*")+COUNTIFS('[8]PCs e Impresoras'!$E$194:$E$258,D71,'[8]PCs e Impresoras'!$F$194:$F$258,"PBJ*")+COUNTIFS('[7]PCs e Impresoras'!$E$244:$E$313,D71,'[7]PCs e Impresoras'!$F$244:$F$313,"PBJ*")+COUNTIFS('[6]PCs e Impresoras'!$E$91:$E$105,D71,'[6]PCs e Impresoras'!$F$91:$F$105,"PBJ*")+COUNTIFS('[5]PCs e Impresoras'!$E$126:$E$190,D71,'[5]PCs e Impresoras'!$F$126:$F$190,"PBJ*")+COUNTIFS('[4]PCs e Impresoras'!$E$144:$E$175,D71,'[4]PCs e Impresoras'!$F$144:$F$175,"PBJ*")+COUNTIFS('[3]PCs e Impresoras'!$E$194:$E$275,D71,'[3]PCs e Impresoras'!$F$194:$F$275,"PBJ*")+COUNTIFS('[2]PCs e Impresoras'!$E$76:$E$105,D71,'[2]PCs e Impresoras'!$F$76:$F$105,"PBJ*")+COUNTIFS('[1]PCs e Impresoras'!$E$85:$E$113,D71,'[1]PCs e Impresoras'!$F$85:$F$113,"PBJ*")</f>
        <v>#VALUE!</v>
      </c>
      <c r="N71" s="11" t="e">
        <f>COUNTIFS('[13]PCs e Impresoras'!$E$26:$E$29,D71,'[13]PCs e Impresoras'!$F$26:$F$29,"PCL*")+COUNTIFS('[12]PCs e Impresoras'!$E$49:$E$61,D71,'[12]PCs e Impresoras'!$F$49:$F$61,"PCL*")+COUNTIFS('[11]PCs e Impresoras'!$E$95:$E$125,D71,'[11]PCs e Impresoras'!$F$95:$F$125,"PCL*")+COUNTIFS('[10]PCs e Impresoras'!$E$83:$E$104,D71,'[10]PCs e Impresoras'!$F$83:$F$104,"PCL*")+COUNTIFS('[9]PCs e Impresoras'!$E$61:$E$64,D71,'[9]PCs e Impresoras'!$F$61:$F$64,"PCL*")+COUNTIFS('[8]PCs e Impresoras'!$E$194:$E$258,D71,'[8]PCs e Impresoras'!$F$194:$F$258,"PCL*")+COUNTIFS('[7]PCs e Impresoras'!$E$244:$E$313,D71,'[7]PCs e Impresoras'!$F$244:$F$313,"PCL*")+COUNTIFS('[6]PCs e Impresoras'!$E$91:$E$105,D71,'[6]PCs e Impresoras'!$F$91:$F$105,"PCL*")+COUNTIFS('[5]PCs e Impresoras'!$E$126:$E$190,D71,'[5]PCs e Impresoras'!$F$126:$F$190,"PCL*")+COUNTIFS('[4]PCs e Impresoras'!$E$144:$E$175,D71,'[4]PCs e Impresoras'!$F$144:$F$175,"PCL*")+COUNTIFS('[3]PCs e Impresoras'!$E$194:$E$275,D71,'[3]PCs e Impresoras'!$F$194:$F$275,"PCL*")+COUNTIFS('[2]PCs e Impresoras'!$E$76:$E$105,D71,'[2]PCs e Impresoras'!$F$76:$F$105,"PCL*")+COUNTIFS('[1]PCs e Impresoras'!$E$85:$E$113,D71,'[1]PCs e Impresoras'!$F$85:$F$113,"PCL*")</f>
        <v>#VALUE!</v>
      </c>
      <c r="O71" s="11" t="e">
        <f>COUNTIFS('[13]PCs e Impresoras'!$E$26:$E$29,D71,'[13]PCs e Impresoras'!$F$26:$F$29,"PQB*")+COUNTIFS('[12]PCs e Impresoras'!$E$49:$E$61,D71,'[12]PCs e Impresoras'!$F$49:$F$61,"PQB*")+COUNTIFS('[11]PCs e Impresoras'!$E$95:$E$125,D71,'[11]PCs e Impresoras'!$F$95:$F$125,"PQB*")+COUNTIFS('[10]PCs e Impresoras'!$E$83:$E$104,D71,'[10]PCs e Impresoras'!$F$83:$F$104,"PQB*")+COUNTIFS('[9]PCs e Impresoras'!$E$61:$E$64,D71,'[9]PCs e Impresoras'!$F$61:$F$64,"PQB*")+COUNTIFS('[8]PCs e Impresoras'!$E$194:$E$258,D71,'[8]PCs e Impresoras'!$F$194:$F$258,"PQB*")+COUNTIFS('[7]PCs e Impresoras'!$E$244:$E$313,D71,'[7]PCs e Impresoras'!$F$244:$F$313,"PQB*")+COUNTIFS('[6]PCs e Impresoras'!$E$91:$E$105,D71,'[6]PCs e Impresoras'!$F$91:$F$105,"PQB*")+COUNTIFS('[5]PCs e Impresoras'!$E$126:$E$190,D71,'[5]PCs e Impresoras'!$F$126:$F$190,"PQB*")+COUNTIFS('[4]PCs e Impresoras'!$E$144:$E$175,D71,'[4]PCs e Impresoras'!$F$144:$F$175,"PQB*")+COUNTIFS('[3]PCs e Impresoras'!$E$194:$E$275,D71,'[3]PCs e Impresoras'!$F$194:$F$275,"PQB*")+COUNTIFS('[2]PCs e Impresoras'!$E$76:$E$105,D71,'[2]PCs e Impresoras'!$F$76:$F$105,"PQB*")+COUNTIFS('[1]PCs e Impresoras'!$E$85:$E$113,D71,'[1]PCs e Impresoras'!$F$85:$F$113,"PQB*")</f>
        <v>#VALUE!</v>
      </c>
      <c r="P71" s="11" t="e">
        <f>COUNTIFS('[13]PCs e Impresoras'!$E$26:$E$29,D71,'[13]PCs e Impresoras'!$F$26:$F$29,"PPO*")+COUNTIFS('[12]PCs e Impresoras'!$E$49:$E$61,D71,'[12]PCs e Impresoras'!$F$49:$F$61,"PPO*")+COUNTIFS('[11]PCs e Impresoras'!$E$95:$E$125,D71,'[11]PCs e Impresoras'!$F$95:$F$125,"PPO*")+COUNTIFS('[10]PCs e Impresoras'!$E$83:$E$104,D71,'[10]PCs e Impresoras'!$F$83:$F$104,"PPO*")+COUNTIFS('[9]PCs e Impresoras'!$E$61:$E$64,D71,'[9]PCs e Impresoras'!$F$61:$F$64,"PPO*")+COUNTIFS('[8]PCs e Impresoras'!$E$194:$E$258,D71,'[8]PCs e Impresoras'!$F$194:$F$258,"PPO*")+COUNTIFS('[7]PCs e Impresoras'!$E$244:$E$313,D71,'[7]PCs e Impresoras'!$F$244:$F$313,"PPO*")+COUNTIFS('[6]PCs e Impresoras'!$E$91:$E$105,D71,'[6]PCs e Impresoras'!$F$91:$F$105,"PPO*")+COUNTIFS('[5]PCs e Impresoras'!$E$126:$E$190,D71,'[5]PCs e Impresoras'!$F$126:$F$190,"PPO*")+COUNTIFS('[4]PCs e Impresoras'!$E$144:$E$175,D71,'[4]PCs e Impresoras'!$F$144:$F$175,"PPO*")+COUNTIFS('[3]PCs e Impresoras'!$E$194:$E$275,D71,'[3]PCs e Impresoras'!$F$194:$F$275,"PPO*")+COUNTIFS('[2]PCs e Impresoras'!$E$76:$E$105,D71,'[2]PCs e Impresoras'!$F$76:$F$105,"PPO*")+COUNTIFS('[1]PCs e Impresoras'!$E$85:$E$113,D71,'[1]PCs e Impresoras'!$F$85:$F$113,"PPO*")</f>
        <v>#VALUE!</v>
      </c>
      <c r="Q71" s="11" t="e">
        <f>COUNTIFS('[13]PCs e Impresoras'!$E$26:$E$29,D71,'[13]PCs e Impresoras'!$F$26:$F$29,"PTJ*")+COUNTIFS('[12]PCs e Impresoras'!$E$49:$E$61,D71,'[12]PCs e Impresoras'!$F$49:$F$61,"PTJ*")+COUNTIFS('[11]PCs e Impresoras'!$E$95:$E$125,D71,'[11]PCs e Impresoras'!$F$95:$F$125,"PTJ*")+COUNTIFS('[10]PCs e Impresoras'!$E$83:$E$104,D71,'[10]PCs e Impresoras'!$F$83:$F$104,"PTJ*")+COUNTIFS('[9]PCs e Impresoras'!$E$61:$E$64,D71,'[9]PCs e Impresoras'!$F$61:$F$64,"PTJ*")+COUNTIFS('[8]PCs e Impresoras'!$E$194:$E$258,D71,'[8]PCs e Impresoras'!$F$194:$F$258,"PTJ*")+COUNTIFS('[7]PCs e Impresoras'!$E$244:$E$313,D71,'[7]PCs e Impresoras'!$F$244:$F$313,"PTJ*")+COUNTIFS('[6]PCs e Impresoras'!$E$91:$E$105,D71,'[6]PCs e Impresoras'!$F$91:$F$105,"PTJ*")+COUNTIFS('[5]PCs e Impresoras'!$E$126:$E$190,D71,'[5]PCs e Impresoras'!$F$126:$F$190,"PTJ*")+COUNTIFS('[4]PCs e Impresoras'!$E$144:$E$175,D71,'[4]PCs e Impresoras'!$F$144:$F$175,"PTJ*")+COUNTIFS('[3]PCs e Impresoras'!$E$194:$E$275,D71,'[3]PCs e Impresoras'!$F$194:$F$275,"PTJ*")+COUNTIFS('[2]PCs e Impresoras'!$E$76:$E$105,D71,'[2]PCs e Impresoras'!$F$76:$F$105,"PTJ*")+COUNTIFS('[1]PCs e Impresoras'!$E$85:$E$113,D71,'[1]PCs e Impresoras'!$F$85:$F$113,"PTJ*")</f>
        <v>#VALUE!</v>
      </c>
      <c r="R71" s="11" t="e">
        <f>COUNTIFS('[13]PCs e Impresoras'!$E$26:$E$29,D71,'[13]PCs e Impresoras'!$F$26:$F$29,"PBO*")+COUNTIFS('[12]PCs e Impresoras'!$E$49:$E$61,D71,'[12]PCs e Impresoras'!$F$49:$F$61,"PBO*")+COUNTIFS('[11]PCs e Impresoras'!$E$95:$E$125,D71,'[11]PCs e Impresoras'!$F$95:$F$125,"PBO*")+COUNTIFS('[10]PCs e Impresoras'!$E$83:$E$104,D71,'[10]PCs e Impresoras'!$F$83:$F$104,"PBO*")+COUNTIFS('[9]PCs e Impresoras'!$E$61:$E$64,D71,'[9]PCs e Impresoras'!$F$61:$F$64,"PBO*")+COUNTIFS('[8]PCs e Impresoras'!$E$194:$E$258,D71,'[8]PCs e Impresoras'!$F$194:$F$258,"PBO*")+COUNTIFS('[7]PCs e Impresoras'!$E$244:$E$313,D71,'[7]PCs e Impresoras'!$F$244:$F$313,"PBO*")+COUNTIFS('[6]PCs e Impresoras'!$E$91:$E$105,D71,'[6]PCs e Impresoras'!$F$91:$F$105,"PBO*")+COUNTIFS('[5]PCs e Impresoras'!$E$126:$E$190,D71,'[5]PCs e Impresoras'!$F$126:$F$190,"PBO*")+COUNTIFS('[4]PCs e Impresoras'!$E$144:$E$175,D71,'[4]PCs e Impresoras'!$F$144:$F$175,"PBO*")+COUNTIFS('[3]PCs e Impresoras'!$E$194:$E$275,D71,'[3]PCs e Impresoras'!$F$194:$F$275,"PBO*")+COUNTIFS('[2]PCs e Impresoras'!$E$76:$E$105,D71,'[2]PCs e Impresoras'!$F$76:$F$105,"PBO*")+COUNTIFS('[1]PCs e Impresoras'!$E$85:$E$113,D71,'[1]PCs e Impresoras'!$F$85:$F$113,"PBO*")</f>
        <v>#VALUE!</v>
      </c>
      <c r="S71" s="11" t="e">
        <f>COUNTIFS('[13]PCs e Impresoras'!$E$26:$E$29,D71,'[13]PCs e Impresoras'!$F$26:$F$29,"PSC*")+COUNTIFS('[12]PCs e Impresoras'!$E$49:$E$61,D71,'[12]PCs e Impresoras'!$F$49:$F$61,"PSC*")+COUNTIFS('[11]PCs e Impresoras'!$E$95:$E$125,D71,'[11]PCs e Impresoras'!$F$95:$F$125,"PSC*")+COUNTIFS('[10]PCs e Impresoras'!$E$83:$E$104,D71,'[10]PCs e Impresoras'!$F$83:$F$104,"PSC*")+COUNTIFS('[9]PCs e Impresoras'!$E$61:$E$64,D71,'[9]PCs e Impresoras'!$F$61:$F$64,"PSC*")+COUNTIFS('[8]PCs e Impresoras'!$E$194:$E$258,D71,'[8]PCs e Impresoras'!$F$194:$F$258,"PSC*")+COUNTIFS('[7]PCs e Impresoras'!$E$244:$E$313,D71,'[7]PCs e Impresoras'!$F$244:$F$313,"PSC*")+COUNTIFS('[6]PCs e Impresoras'!$E$91:$E$105,D71,'[6]PCs e Impresoras'!$F$91:$F$105,"PSC*")+COUNTIFS('[5]PCs e Impresoras'!$E$126:$E$190,D71,'[5]PCs e Impresoras'!$F$126:$F$190,"PSC*")+COUNTIFS('[4]PCs e Impresoras'!$E$144:$E$175,D71,'[4]PCs e Impresoras'!$F$144:$F$175,"PSC*")+COUNTIFS('[3]PCs e Impresoras'!$E$194:$E$275,D71,'[3]PCs e Impresoras'!$F$194:$F$275,"PSC*")+COUNTIFS('[2]PCs e Impresoras'!$E$76:$E$105,D71,'[2]PCs e Impresoras'!$F$76:$F$105,"PSC*")+COUNTIFS('[1]PCs e Impresoras'!$E$85:$E$113,D71,'[1]PCs e Impresoras'!$F$85:$F$113,"PSC*")</f>
        <v>#VALUE!</v>
      </c>
      <c r="T71" s="21" t="e">
        <f t="shared" si="4"/>
        <v>#VALUE!</v>
      </c>
      <c r="U71" s="32" t="e">
        <f t="shared" si="1"/>
        <v>#VALUE!</v>
      </c>
    </row>
    <row r="72" spans="1:21" ht="15.75" x14ac:dyDescent="0.25">
      <c r="B72" s="71" t="s">
        <v>137</v>
      </c>
      <c r="C72" s="71" t="s">
        <v>63</v>
      </c>
      <c r="D72" s="71" t="s">
        <v>138</v>
      </c>
      <c r="E72" s="11" t="e">
        <f>COUNTIFS('[13]PCs e Impresoras'!$E$26:$E$29,D72,'[13]PCs e Impresoras'!$F$26:$F$29,"PCG*")+COUNTIFS('[12]PCs e Impresoras'!$E$49:$E$61,D72,'[12]PCs e Impresoras'!$F$49:$F$61,"PCG*")+COUNTIFS('[11]PCs e Impresoras'!$E$95:$E$125,D72,'[11]PCs e Impresoras'!$F$95:$F$125,"PCG*")+COUNTIFS('[10]PCs e Impresoras'!$E$83:$E$104,D72,'[10]PCs e Impresoras'!$F$83:$F$104,"PCG*")+COUNTIFS('[9]PCs e Impresoras'!$E$61:$E$64,D72,'[9]PCs e Impresoras'!$F$61:$F$64,"PCG*")+COUNTIFS('[8]PCs e Impresoras'!$E$194:$E$258,D72,'[8]PCs e Impresoras'!$F$194:$F$258,"PCG*")+COUNTIFS('[7]PCs e Impresoras'!$E$244:$E$313,D72,'[7]PCs e Impresoras'!$F$244:$F$313,"PCG*")+COUNTIFS('[6]PCs e Impresoras'!$E$91:$E$105,D72,'[6]PCs e Impresoras'!$F$91:$F$105,"PCG*")+COUNTIFS('[5]PCs e Impresoras'!$E$126:$E$190,D72,'[5]PCs e Impresoras'!$F$126:$F$190,"PCG*")+COUNTIFS('[4]PCs e Impresoras'!$E$144:$E$175,D72,'[4]PCs e Impresoras'!$F$144:$F$175,"PCG*")+COUNTIFS('[3]PCs e Impresoras'!$E$194:$E$275,D72,'[3]PCs e Impresoras'!$F$194:$F$275,"PCG*")+COUNTIFS('[2]PCs e Impresoras'!$E$76:$E$105,D72,'[2]PCs e Impresoras'!$F$76:$F$105,"PCG*")+COUNTIFS('[1]PCs e Impresoras'!$E$85:$E$113,D72,'[1]PCs e Impresoras'!$F$85:$F$113,"PCG*")</f>
        <v>#VALUE!</v>
      </c>
      <c r="F72" s="11" t="e">
        <f>COUNTIFS('[13]PCs e Impresoras'!$E$26:$E$29,D72,'[13]PCs e Impresoras'!$F$26:$F$29,"PCS*")+COUNTIFS('[12]PCs e Impresoras'!$E$49:$E$61,D72,'[12]PCs e Impresoras'!$F$49:$F$61,"PCS*")+COUNTIFS('[11]PCs e Impresoras'!$E$95:$E$125,D72,'[11]PCs e Impresoras'!$F$95:$F$125,"PCS*")+COUNTIFS('[10]PCs e Impresoras'!$E$83:$E$104,D72,'[10]PCs e Impresoras'!$F$83:$F$104,"PCS*")+COUNTIFS('[9]PCs e Impresoras'!$E$61:$E$64,D72,'[9]PCs e Impresoras'!$F$61:$F$64,"PCS*")+COUNTIFS('[8]PCs e Impresoras'!$E$194:$E$258,D72,'[8]PCs e Impresoras'!$F$194:$F$258,"PCS*")+COUNTIFS('[7]PCs e Impresoras'!$E$244:$E$313,D72,'[7]PCs e Impresoras'!$F$244:$F$313,"PCS*")+COUNTIFS('[6]PCs e Impresoras'!$E$91:$E$105,D72,'[6]PCs e Impresoras'!$F$91:$F$105,"PCS*")+COUNTIFS('[5]PCs e Impresoras'!$E$126:$E$190,D72,'[5]PCs e Impresoras'!$F$126:$F$190,"PCS*")+COUNTIFS('[4]PCs e Impresoras'!$E$144:$E$175,D72,'[4]PCs e Impresoras'!$F$144:$F$175,"PCS*")+COUNTIFS('[3]PCs e Impresoras'!$E$194:$E$275,D72,'[3]PCs e Impresoras'!$F$194:$F$275,"PCS*")+COUNTIFS('[2]PCs e Impresoras'!$E$76:$E$105,D72,'[2]PCs e Impresoras'!$F$76:$F$105,"PCS*")+COUNTIFS('[1]PCs e Impresoras'!$E$85:$E$113,D72,'[1]PCs e Impresoras'!$F$85:$F$113,"PCS*")</f>
        <v>#VALUE!</v>
      </c>
      <c r="G72" s="11" t="e">
        <f>COUNTIFS('[13]PCs e Impresoras'!$E$26:$E$29,D72,'[13]PCs e Impresoras'!$F$26:$F$29,"PMT*")+COUNTIFS('[12]PCs e Impresoras'!$E$49:$E$61,D72,'[12]PCs e Impresoras'!$F$49:$F$61,"PMT*")+COUNTIFS('[11]PCs e Impresoras'!$E$95:$E$125,D72,'[11]PCs e Impresoras'!$F$95:$F$125,"PMT*")+COUNTIFS('[10]PCs e Impresoras'!$E$83:$E$104,D72,'[10]PCs e Impresoras'!$F$83:$F$104,"PMT*")+COUNTIFS('[9]PCs e Impresoras'!$E$61:$E$64,D72,'[9]PCs e Impresoras'!$F$61:$F$64,"PMT*")+COUNTIFS('[8]PCs e Impresoras'!$E$194:$E$258,D72,'[8]PCs e Impresoras'!$F$194:$F$258,"PMT*")+COUNTIFS('[7]PCs e Impresoras'!$E$244:$E$313,D72,'[7]PCs e Impresoras'!$F$244:$F$313,"PMT*")+COUNTIFS('[6]PCs e Impresoras'!$E$91:$E$105,D72,'[6]PCs e Impresoras'!$F$91:$F$105,"PMT*")+COUNTIFS('[5]PCs e Impresoras'!$E$126:$E$190,D72,'[5]PCs e Impresoras'!$F$126:$F$190,"PMT*")+COUNTIFS('[4]PCs e Impresoras'!$E$144:$E$175,D72,'[4]PCs e Impresoras'!$F$144:$F$175,"PMT*")+COUNTIFS('[3]PCs e Impresoras'!$E$194:$E$275,D72,'[3]PCs e Impresoras'!$F$194:$F$275,"PMT*")+COUNTIFS('[2]PCs e Impresoras'!$E$76:$E$105,D72,'[2]PCs e Impresoras'!$F$76:$F$105,"PMT*")+COUNTIFS('[1]PCs e Impresoras'!$E$85:$E$113,D72,'[1]PCs e Impresoras'!$F$85:$F$113,"PMT*")</f>
        <v>#VALUE!</v>
      </c>
      <c r="H72" s="11" t="e">
        <f>COUNTIFS('[13]PCs e Impresoras'!$E$26:$E$29,D72,'[13]PCs e Impresoras'!$F$26:$F$29,"PCB*")+COUNTIFS('[12]PCs e Impresoras'!$E$49:$E$61,D72,'[12]PCs e Impresoras'!$F$49:$F$61,"PCB*")+COUNTIFS('[11]PCs e Impresoras'!$E$95:$E$125,D72,'[11]PCs e Impresoras'!$F$95:$F$125,"PCB*")+COUNTIFS('[10]PCs e Impresoras'!$E$83:$E$104,D72,'[10]PCs e Impresoras'!$F$83:$F$104,"PCB*")+COUNTIFS('[9]PCs e Impresoras'!$E$61:$E$64,D72,'[9]PCs e Impresoras'!$F$61:$F$64,"PCB*")+COUNTIFS('[8]PCs e Impresoras'!$E$194:$E$258,D72,'[8]PCs e Impresoras'!$F$194:$F$258,"PCB*")+COUNTIFS('[7]PCs e Impresoras'!$E$244:$E$313,D72,'[7]PCs e Impresoras'!$F$244:$F$313,"PCB*")+COUNTIFS('[6]PCs e Impresoras'!$E$91:$E$105,D72,'[6]PCs e Impresoras'!$F$91:$F$105,"PCB*")+COUNTIFS('[5]PCs e Impresoras'!$E$126:$E$190,D72,'[5]PCs e Impresoras'!$F$126:$F$190,"PCB*")+COUNTIFS('[4]PCs e Impresoras'!$E$144:$E$175,D72,'[4]PCs e Impresoras'!$F$144:$F$175,"PCB*")+COUNTIFS('[3]PCs e Impresoras'!$E$194:$E$275,D72,'[3]PCs e Impresoras'!$F$194:$F$275,"PCB*")+COUNTIFS('[2]PCs e Impresoras'!$E$76:$E$105,D72,'[2]PCs e Impresoras'!$F$76:$F$105,"PCB*")+COUNTIFS('[1]PCs e Impresoras'!$E$85:$E$113,D72,'[1]PCs e Impresoras'!$F$85:$F$113,"PCB*")</f>
        <v>#VALUE!</v>
      </c>
      <c r="I72" s="11" t="e">
        <f>COUNTIFS('[13]PCs e Impresoras'!$E$26:$E$29,D72,'[13]PCs e Impresoras'!$F$26:$F$29,"PBA*")+COUNTIFS('[12]PCs e Impresoras'!$E$49:$E$61,D72,'[12]PCs e Impresoras'!$F$49:$F$61,"PBA*")+COUNTIFS('[11]PCs e Impresoras'!$E$95:$E$125,D72,'[11]PCs e Impresoras'!$F$95:$F$125,"PBA*")+COUNTIFS('[10]PCs e Impresoras'!$E$83:$E$104,D72,'[10]PCs e Impresoras'!$F$83:$F$104,"PBA*")+COUNTIFS('[9]PCs e Impresoras'!$E$61:$E$64,D72,'[9]PCs e Impresoras'!$F$61:$F$64,"PBA*")+COUNTIFS('[8]PCs e Impresoras'!$E$194:$E$258,D72,'[8]PCs e Impresoras'!$F$194:$F$258,"PBA*")+COUNTIFS('[7]PCs e Impresoras'!$E$244:$E$313,D72,'[7]PCs e Impresoras'!$F$244:$F$313,"PBA*")+COUNTIFS('[6]PCs e Impresoras'!$E$91:$E$105,D72,'[6]PCs e Impresoras'!$F$91:$F$105,"PBA*")+COUNTIFS('[5]PCs e Impresoras'!$E$126:$E$190,D72,'[5]PCs e Impresoras'!$F$126:$F$190,"PBA*")+COUNTIFS('[4]PCs e Impresoras'!$E$144:$E$175,D72,'[4]PCs e Impresoras'!$F$144:$F$175,"PBA*")+COUNTIFS('[3]PCs e Impresoras'!$E$194:$E$275,D72,'[3]PCs e Impresoras'!$F$194:$F$275,"PBA*")+COUNTIFS('[2]PCs e Impresoras'!$E$76:$E$105,D72,'[2]PCs e Impresoras'!$F$76:$F$105,"PBA*")+COUNTIFS('[1]PCs e Impresoras'!$E$85:$E$113,D72,'[1]PCs e Impresoras'!$F$85:$F$113,"PBA*")</f>
        <v>#VALUE!</v>
      </c>
      <c r="J72" s="11" t="e">
        <f>COUNTIFS('[13]PCs e Impresoras'!$E$26:$E$29,D72,'[13]PCs e Impresoras'!$F$26:$F$29,"PVL*")+COUNTIFS('[12]PCs e Impresoras'!$E$49:$E$61,D72,'[12]PCs e Impresoras'!$F$49:$F$61,"PVL*")+COUNTIFS('[11]PCs e Impresoras'!$E$95:$E$125,D72,'[11]PCs e Impresoras'!$F$95:$F$125,"PVL*")+COUNTIFS('[10]PCs e Impresoras'!$E$83:$E$104,D72,'[10]PCs e Impresoras'!$F$83:$F$104,"PVL*")+COUNTIFS('[9]PCs e Impresoras'!$E$61:$E$64,D72,'[9]PCs e Impresoras'!$F$61:$F$64,"PVL*")+COUNTIFS('[8]PCs e Impresoras'!$E$194:$E$258,D72,'[8]PCs e Impresoras'!$F$194:$F$258,"PVL*")+COUNTIFS('[7]PCs e Impresoras'!$E$244:$E$313,D72,'[7]PCs e Impresoras'!$F$244:$F$313,"PVL*")+COUNTIFS('[6]PCs e Impresoras'!$E$91:$E$105,D72,'[6]PCs e Impresoras'!$F$91:$F$105,"PVL*")+COUNTIFS('[5]PCs e Impresoras'!$E$126:$E$190,D72,'[5]PCs e Impresoras'!$F$126:$F$190,"PVL*")+COUNTIFS('[4]PCs e Impresoras'!$E$144:$E$175,D72,'[4]PCs e Impresoras'!$F$144:$F$175,"PVL*")+COUNTIFS('[3]PCs e Impresoras'!$E$194:$E$275,D72,'[3]PCs e Impresoras'!$F$194:$F$275,"PVL*")+COUNTIFS('[2]PCs e Impresoras'!$E$76:$E$105,D72,'[2]PCs e Impresoras'!$F$76:$F$105,"PVL*")+COUNTIFS('[1]PCs e Impresoras'!$E$85:$E$113,D72,'[1]PCs e Impresoras'!$F$85:$F$113,"PVL*")</f>
        <v>#VALUE!</v>
      </c>
      <c r="K72" s="11" t="e">
        <f>COUNTIFS('[13]PCs e Impresoras'!$E$26:$E$29,D72,'[13]PCs e Impresoras'!$F$26:$F$29,"PBQ*")+COUNTIFS('[12]PCs e Impresoras'!$E$49:$E$61,D72,'[12]PCs e Impresoras'!$F$49:$F$61,"PBQ*")+COUNTIFS('[11]PCs e Impresoras'!$E$95:$E$125,D72,'[11]PCs e Impresoras'!$F$95:$F$125,"PBQ*")+COUNTIFS('[10]PCs e Impresoras'!$E$83:$E$104,D72,'[10]PCs e Impresoras'!$F$83:$F$104,"PBQ*")+COUNTIFS('[9]PCs e Impresoras'!$E$61:$E$64,D72,'[9]PCs e Impresoras'!$F$61:$F$64,"PBQ*")+COUNTIFS('[8]PCs e Impresoras'!$E$194:$E$258,D72,'[8]PCs e Impresoras'!$F$194:$F$258,"PBQ*")+COUNTIFS('[7]PCs e Impresoras'!$E$244:$E$313,D72,'[7]PCs e Impresoras'!$F$244:$F$313,"PBQ*")+COUNTIFS('[6]PCs e Impresoras'!$E$91:$E$105,D72,'[6]PCs e Impresoras'!$F$91:$F$105,"PBQ*")+COUNTIFS('[5]PCs e Impresoras'!$E$126:$E$190,D72,'[5]PCs e Impresoras'!$F$126:$F$190,"PBQ*")+COUNTIFS('[4]PCs e Impresoras'!$E$144:$E$175,D72,'[4]PCs e Impresoras'!$F$144:$F$175,"PBQ*")+COUNTIFS('[3]PCs e Impresoras'!$E$194:$E$275,D72,'[3]PCs e Impresoras'!$F$194:$F$275,"PBQ*")+COUNTIFS('[2]PCs e Impresoras'!$E$76:$E$105,D72,'[2]PCs e Impresoras'!$F$76:$F$105,"PBQ*")+COUNTIFS('[1]PCs e Impresoras'!$E$85:$E$113,D72,'[1]PCs e Impresoras'!$F$85:$F$113,"PBQ*")</f>
        <v>#VALUE!</v>
      </c>
      <c r="L72" s="11" t="e">
        <f>COUNTIFS('[13]PCs e Impresoras'!$E$26:$E$29,D72,'[13]PCs e Impresoras'!$F$26:$F$29,"PMB*")+COUNTIFS('[12]PCs e Impresoras'!$E$49:$E$61,D72,'[12]PCs e Impresoras'!$F$49:$F$61,"PMB*")+COUNTIFS('[11]PCs e Impresoras'!$E$95:$E$125,D72,'[11]PCs e Impresoras'!$F$95:$F$125,"PMB*")+COUNTIFS('[10]PCs e Impresoras'!$E$83:$E$104,D72,'[10]PCs e Impresoras'!$F$83:$F$104,"PMB*")+COUNTIFS('[9]PCs e Impresoras'!$E$61:$E$64,D72,'[9]PCs e Impresoras'!$F$61:$F$64,"PMB*")+COUNTIFS('[8]PCs e Impresoras'!$E$194:$E$258,D72,'[8]PCs e Impresoras'!$F$194:$F$258,"PMB*")+COUNTIFS('[7]PCs e Impresoras'!$E$244:$E$313,D72,'[7]PCs e Impresoras'!$F$244:$F$313,"PMB*")+COUNTIFS('[6]PCs e Impresoras'!$E$91:$E$105,D72,'[6]PCs e Impresoras'!$F$91:$F$105,"PMB*")+COUNTIFS('[5]PCs e Impresoras'!$E$126:$E$190,D72,'[5]PCs e Impresoras'!$F$126:$F$190,"PMB*")+COUNTIFS('[4]PCs e Impresoras'!$E$144:$E$175,D72,'[4]PCs e Impresoras'!$F$144:$F$175,"PMB*")+COUNTIFS('[3]PCs e Impresoras'!$E$194:$E$275,D72,'[3]PCs e Impresoras'!$F$194:$F$275,"PMB*")+COUNTIFS('[2]PCs e Impresoras'!$E$76:$E$105,D72,'[2]PCs e Impresoras'!$F$76:$F$105,"PMB*")+COUNTIFS('[1]PCs e Impresoras'!$E$85:$E$113,D72,'[1]PCs e Impresoras'!$F$85:$F$113,"PMB*")</f>
        <v>#VALUE!</v>
      </c>
      <c r="M72" s="11" t="e">
        <f>COUNTIFS('[13]PCs e Impresoras'!$E$26:$E$29,D72,'[13]PCs e Impresoras'!$F$26:$F$29,"PBJ*")+COUNTIFS('[12]PCs e Impresoras'!$E$49:$E$61,D72,'[12]PCs e Impresoras'!$F$49:$F$61,"PBJ*")+COUNTIFS('[11]PCs e Impresoras'!$E$95:$E$125,D72,'[11]PCs e Impresoras'!$F$95:$F$125,"PBJ*")+COUNTIFS('[10]PCs e Impresoras'!$E$83:$E$104,D72,'[10]PCs e Impresoras'!$F$83:$F$104,"PBJ*")+COUNTIFS('[9]PCs e Impresoras'!$E$61:$E$64,D72,'[9]PCs e Impresoras'!$F$61:$F$64,"PBJ*")+COUNTIFS('[8]PCs e Impresoras'!$E$194:$E$258,D72,'[8]PCs e Impresoras'!$F$194:$F$258,"PBJ*")+COUNTIFS('[7]PCs e Impresoras'!$E$244:$E$313,D72,'[7]PCs e Impresoras'!$F$244:$F$313,"PBJ*")+COUNTIFS('[6]PCs e Impresoras'!$E$91:$E$105,D72,'[6]PCs e Impresoras'!$F$91:$F$105,"PBJ*")+COUNTIFS('[5]PCs e Impresoras'!$E$126:$E$190,D72,'[5]PCs e Impresoras'!$F$126:$F$190,"PBJ*")+COUNTIFS('[4]PCs e Impresoras'!$E$144:$E$175,D72,'[4]PCs e Impresoras'!$F$144:$F$175,"PBJ*")+COUNTIFS('[3]PCs e Impresoras'!$E$194:$E$275,D72,'[3]PCs e Impresoras'!$F$194:$F$275,"PBJ*")+COUNTIFS('[2]PCs e Impresoras'!$E$76:$E$105,D72,'[2]PCs e Impresoras'!$F$76:$F$105,"PBJ*")+COUNTIFS('[1]PCs e Impresoras'!$E$85:$E$113,D72,'[1]PCs e Impresoras'!$F$85:$F$113,"PBJ*")</f>
        <v>#VALUE!</v>
      </c>
      <c r="N72" s="11" t="e">
        <f>COUNTIFS('[13]PCs e Impresoras'!$E$26:$E$29,D72,'[13]PCs e Impresoras'!$F$26:$F$29,"PCL*")+COUNTIFS('[12]PCs e Impresoras'!$E$49:$E$61,D72,'[12]PCs e Impresoras'!$F$49:$F$61,"PCL*")+COUNTIFS('[11]PCs e Impresoras'!$E$95:$E$125,D72,'[11]PCs e Impresoras'!$F$95:$F$125,"PCL*")+COUNTIFS('[10]PCs e Impresoras'!$E$83:$E$104,D72,'[10]PCs e Impresoras'!$F$83:$F$104,"PCL*")+COUNTIFS('[9]PCs e Impresoras'!$E$61:$E$64,D72,'[9]PCs e Impresoras'!$F$61:$F$64,"PCL*")+COUNTIFS('[8]PCs e Impresoras'!$E$194:$E$258,D72,'[8]PCs e Impresoras'!$F$194:$F$258,"PCL*")+COUNTIFS('[7]PCs e Impresoras'!$E$244:$E$313,D72,'[7]PCs e Impresoras'!$F$244:$F$313,"PCL*")+COUNTIFS('[6]PCs e Impresoras'!$E$91:$E$105,D72,'[6]PCs e Impresoras'!$F$91:$F$105,"PCL*")+COUNTIFS('[5]PCs e Impresoras'!$E$126:$E$190,D72,'[5]PCs e Impresoras'!$F$126:$F$190,"PCL*")+COUNTIFS('[4]PCs e Impresoras'!$E$144:$E$175,D72,'[4]PCs e Impresoras'!$F$144:$F$175,"PCL*")+COUNTIFS('[3]PCs e Impresoras'!$E$194:$E$275,D72,'[3]PCs e Impresoras'!$F$194:$F$275,"PCL*")+COUNTIFS('[2]PCs e Impresoras'!$E$76:$E$105,D72,'[2]PCs e Impresoras'!$F$76:$F$105,"PCL*")+COUNTIFS('[1]PCs e Impresoras'!$E$85:$E$113,D72,'[1]PCs e Impresoras'!$F$85:$F$113,"PCL*")</f>
        <v>#VALUE!</v>
      </c>
      <c r="O72" s="11" t="e">
        <f>COUNTIFS('[13]PCs e Impresoras'!$E$26:$E$29,D72,'[13]PCs e Impresoras'!$F$26:$F$29,"PQB*")+COUNTIFS('[12]PCs e Impresoras'!$E$49:$E$61,D72,'[12]PCs e Impresoras'!$F$49:$F$61,"PQB*")+COUNTIFS('[11]PCs e Impresoras'!$E$95:$E$125,D72,'[11]PCs e Impresoras'!$F$95:$F$125,"PQB*")+COUNTIFS('[10]PCs e Impresoras'!$E$83:$E$104,D72,'[10]PCs e Impresoras'!$F$83:$F$104,"PQB*")+COUNTIFS('[9]PCs e Impresoras'!$E$61:$E$64,D72,'[9]PCs e Impresoras'!$F$61:$F$64,"PQB*")+COUNTIFS('[8]PCs e Impresoras'!$E$194:$E$258,D72,'[8]PCs e Impresoras'!$F$194:$F$258,"PQB*")+COUNTIFS('[7]PCs e Impresoras'!$E$244:$E$313,D72,'[7]PCs e Impresoras'!$F$244:$F$313,"PQB*")+COUNTIFS('[6]PCs e Impresoras'!$E$91:$E$105,D72,'[6]PCs e Impresoras'!$F$91:$F$105,"PQB*")+COUNTIFS('[5]PCs e Impresoras'!$E$126:$E$190,D72,'[5]PCs e Impresoras'!$F$126:$F$190,"PQB*")+COUNTIFS('[4]PCs e Impresoras'!$E$144:$E$175,D72,'[4]PCs e Impresoras'!$F$144:$F$175,"PQB*")+COUNTIFS('[3]PCs e Impresoras'!$E$194:$E$275,D72,'[3]PCs e Impresoras'!$F$194:$F$275,"PQB*")+COUNTIFS('[2]PCs e Impresoras'!$E$76:$E$105,D72,'[2]PCs e Impresoras'!$F$76:$F$105,"PQB*")+COUNTIFS('[1]PCs e Impresoras'!$E$85:$E$113,D72,'[1]PCs e Impresoras'!$F$85:$F$113,"PQB*")</f>
        <v>#VALUE!</v>
      </c>
      <c r="P72" s="11" t="e">
        <f>COUNTIFS('[13]PCs e Impresoras'!$E$26:$E$29,D72,'[13]PCs e Impresoras'!$F$26:$F$29,"PPO*")+COUNTIFS('[12]PCs e Impresoras'!$E$49:$E$61,D72,'[12]PCs e Impresoras'!$F$49:$F$61,"PPO*")+COUNTIFS('[11]PCs e Impresoras'!$E$95:$E$125,D72,'[11]PCs e Impresoras'!$F$95:$F$125,"PPO*")+COUNTIFS('[10]PCs e Impresoras'!$E$83:$E$104,D72,'[10]PCs e Impresoras'!$F$83:$F$104,"PPO*")+COUNTIFS('[9]PCs e Impresoras'!$E$61:$E$64,D72,'[9]PCs e Impresoras'!$F$61:$F$64,"PPO*")+COUNTIFS('[8]PCs e Impresoras'!$E$194:$E$258,D72,'[8]PCs e Impresoras'!$F$194:$F$258,"PPO*")+COUNTIFS('[7]PCs e Impresoras'!$E$244:$E$313,D72,'[7]PCs e Impresoras'!$F$244:$F$313,"PPO*")+COUNTIFS('[6]PCs e Impresoras'!$E$91:$E$105,D72,'[6]PCs e Impresoras'!$F$91:$F$105,"PPO*")+COUNTIFS('[5]PCs e Impresoras'!$E$126:$E$190,D72,'[5]PCs e Impresoras'!$F$126:$F$190,"PPO*")+COUNTIFS('[4]PCs e Impresoras'!$E$144:$E$175,D72,'[4]PCs e Impresoras'!$F$144:$F$175,"PPO*")+COUNTIFS('[3]PCs e Impresoras'!$E$194:$E$275,D72,'[3]PCs e Impresoras'!$F$194:$F$275,"PPO*")+COUNTIFS('[2]PCs e Impresoras'!$E$76:$E$105,D72,'[2]PCs e Impresoras'!$F$76:$F$105,"PPO*")+COUNTIFS('[1]PCs e Impresoras'!$E$85:$E$113,D72,'[1]PCs e Impresoras'!$F$85:$F$113,"PPO*")</f>
        <v>#VALUE!</v>
      </c>
      <c r="Q72" s="11" t="e">
        <f>COUNTIFS('[13]PCs e Impresoras'!$E$26:$E$29,D72,'[13]PCs e Impresoras'!$F$26:$F$29,"PTJ*")+COUNTIFS('[12]PCs e Impresoras'!$E$49:$E$61,D72,'[12]PCs e Impresoras'!$F$49:$F$61,"PTJ*")+COUNTIFS('[11]PCs e Impresoras'!$E$95:$E$125,D72,'[11]PCs e Impresoras'!$F$95:$F$125,"PTJ*")+COUNTIFS('[10]PCs e Impresoras'!$E$83:$E$104,D72,'[10]PCs e Impresoras'!$F$83:$F$104,"PTJ*")+COUNTIFS('[9]PCs e Impresoras'!$E$61:$E$64,D72,'[9]PCs e Impresoras'!$F$61:$F$64,"PTJ*")+COUNTIFS('[8]PCs e Impresoras'!$E$194:$E$258,D72,'[8]PCs e Impresoras'!$F$194:$F$258,"PTJ*")+COUNTIFS('[7]PCs e Impresoras'!$E$244:$E$313,D72,'[7]PCs e Impresoras'!$F$244:$F$313,"PTJ*")+COUNTIFS('[6]PCs e Impresoras'!$E$91:$E$105,D72,'[6]PCs e Impresoras'!$F$91:$F$105,"PTJ*")+COUNTIFS('[5]PCs e Impresoras'!$E$126:$E$190,D72,'[5]PCs e Impresoras'!$F$126:$F$190,"PTJ*")+COUNTIFS('[4]PCs e Impresoras'!$E$144:$E$175,D72,'[4]PCs e Impresoras'!$F$144:$F$175,"PTJ*")+COUNTIFS('[3]PCs e Impresoras'!$E$194:$E$275,D72,'[3]PCs e Impresoras'!$F$194:$F$275,"PTJ*")+COUNTIFS('[2]PCs e Impresoras'!$E$76:$E$105,D72,'[2]PCs e Impresoras'!$F$76:$F$105,"PTJ*")+COUNTIFS('[1]PCs e Impresoras'!$E$85:$E$113,D72,'[1]PCs e Impresoras'!$F$85:$F$113,"PTJ*")</f>
        <v>#VALUE!</v>
      </c>
      <c r="R72" s="11" t="e">
        <f>COUNTIFS('[13]PCs e Impresoras'!$E$26:$E$29,D72,'[13]PCs e Impresoras'!$F$26:$F$29,"PBO*")+COUNTIFS('[12]PCs e Impresoras'!$E$49:$E$61,D72,'[12]PCs e Impresoras'!$F$49:$F$61,"PBO*")+COUNTIFS('[11]PCs e Impresoras'!$E$95:$E$125,D72,'[11]PCs e Impresoras'!$F$95:$F$125,"PBO*")+COUNTIFS('[10]PCs e Impresoras'!$E$83:$E$104,D72,'[10]PCs e Impresoras'!$F$83:$F$104,"PBO*")+COUNTIFS('[9]PCs e Impresoras'!$E$61:$E$64,D72,'[9]PCs e Impresoras'!$F$61:$F$64,"PBO*")+COUNTIFS('[8]PCs e Impresoras'!$E$194:$E$258,D72,'[8]PCs e Impresoras'!$F$194:$F$258,"PBO*")+COUNTIFS('[7]PCs e Impresoras'!$E$244:$E$313,D72,'[7]PCs e Impresoras'!$F$244:$F$313,"PBO*")+COUNTIFS('[6]PCs e Impresoras'!$E$91:$E$105,D72,'[6]PCs e Impresoras'!$F$91:$F$105,"PBO*")+COUNTIFS('[5]PCs e Impresoras'!$E$126:$E$190,D72,'[5]PCs e Impresoras'!$F$126:$F$190,"PBO*")+COUNTIFS('[4]PCs e Impresoras'!$E$144:$E$175,D72,'[4]PCs e Impresoras'!$F$144:$F$175,"PBO*")+COUNTIFS('[3]PCs e Impresoras'!$E$194:$E$275,D72,'[3]PCs e Impresoras'!$F$194:$F$275,"PBO*")+COUNTIFS('[2]PCs e Impresoras'!$E$76:$E$105,D72,'[2]PCs e Impresoras'!$F$76:$F$105,"PBO*")+COUNTIFS('[1]PCs e Impresoras'!$E$85:$E$113,D72,'[1]PCs e Impresoras'!$F$85:$F$113,"PBO*")</f>
        <v>#VALUE!</v>
      </c>
      <c r="S72" s="11" t="e">
        <f>COUNTIFS('[13]PCs e Impresoras'!$E$26:$E$29,D72,'[13]PCs e Impresoras'!$F$26:$F$29,"PSC*")+COUNTIFS('[12]PCs e Impresoras'!$E$49:$E$61,D72,'[12]PCs e Impresoras'!$F$49:$F$61,"PSC*")+COUNTIFS('[11]PCs e Impresoras'!$E$95:$E$125,D72,'[11]PCs e Impresoras'!$F$95:$F$125,"PSC*")+COUNTIFS('[10]PCs e Impresoras'!$E$83:$E$104,D72,'[10]PCs e Impresoras'!$F$83:$F$104,"PSC*")+COUNTIFS('[9]PCs e Impresoras'!$E$61:$E$64,D72,'[9]PCs e Impresoras'!$F$61:$F$64,"PSC*")+COUNTIFS('[8]PCs e Impresoras'!$E$194:$E$258,D72,'[8]PCs e Impresoras'!$F$194:$F$258,"PSC*")+COUNTIFS('[7]PCs e Impresoras'!$E$244:$E$313,D72,'[7]PCs e Impresoras'!$F$244:$F$313,"PSC*")+COUNTIFS('[6]PCs e Impresoras'!$E$91:$E$105,D72,'[6]PCs e Impresoras'!$F$91:$F$105,"PSC*")+COUNTIFS('[5]PCs e Impresoras'!$E$126:$E$190,D72,'[5]PCs e Impresoras'!$F$126:$F$190,"PSC*")+COUNTIFS('[4]PCs e Impresoras'!$E$144:$E$175,D72,'[4]PCs e Impresoras'!$F$144:$F$175,"PSC*")+COUNTIFS('[3]PCs e Impresoras'!$E$194:$E$275,D72,'[3]PCs e Impresoras'!$F$194:$F$275,"PSC*")+COUNTIFS('[2]PCs e Impresoras'!$E$76:$E$105,D72,'[2]PCs e Impresoras'!$F$76:$F$105,"PSC*")+COUNTIFS('[1]PCs e Impresoras'!$E$85:$E$113,D72,'[1]PCs e Impresoras'!$F$85:$F$113,"PSC*")</f>
        <v>#VALUE!</v>
      </c>
      <c r="T72" s="21" t="e">
        <f t="shared" ref="T72:T78" si="23">SUM(E72:S72)</f>
        <v>#VALUE!</v>
      </c>
      <c r="U72" s="32" t="e">
        <f t="shared" si="1"/>
        <v>#VALUE!</v>
      </c>
    </row>
    <row r="73" spans="1:21" ht="15.75" x14ac:dyDescent="0.25">
      <c r="B73" s="71" t="s">
        <v>74</v>
      </c>
      <c r="C73" s="71" t="s">
        <v>63</v>
      </c>
      <c r="D73" s="71" t="s">
        <v>75</v>
      </c>
      <c r="E73" s="11" t="e">
        <f>COUNTIFS('[13]PCs e Impresoras'!$E$26:$E$29,D73,'[13]PCs e Impresoras'!$F$26:$F$29,"PCG*")+COUNTIFS('[12]PCs e Impresoras'!$E$49:$E$61,D73,'[12]PCs e Impresoras'!$F$49:$F$61,"PCG*")+COUNTIFS('[11]PCs e Impresoras'!$E$95:$E$125,D73,'[11]PCs e Impresoras'!$F$95:$F$125,"PCG*")+COUNTIFS('[10]PCs e Impresoras'!$E$83:$E$104,D73,'[10]PCs e Impresoras'!$F$83:$F$104,"PCG*")+COUNTIFS('[9]PCs e Impresoras'!$E$61:$E$64,D73,'[9]PCs e Impresoras'!$F$61:$F$64,"PCG*")+COUNTIFS('[8]PCs e Impresoras'!$E$194:$E$258,D73,'[8]PCs e Impresoras'!$F$194:$F$258,"PCG*")+COUNTIFS('[7]PCs e Impresoras'!$E$244:$E$313,D73,'[7]PCs e Impresoras'!$F$244:$F$313,"PCG*")+COUNTIFS('[6]PCs e Impresoras'!$E$91:$E$105,D73,'[6]PCs e Impresoras'!$F$91:$F$105,"PCG*")+COUNTIFS('[5]PCs e Impresoras'!$E$126:$E$190,D73,'[5]PCs e Impresoras'!$F$126:$F$190,"PCG*")+COUNTIFS('[4]PCs e Impresoras'!$E$144:$E$175,D73,'[4]PCs e Impresoras'!$F$144:$F$175,"PCG*")+COUNTIFS('[3]PCs e Impresoras'!$E$194:$E$275,D73,'[3]PCs e Impresoras'!$F$194:$F$275,"PCG*")+COUNTIFS('[2]PCs e Impresoras'!$E$76:$E$105,D73,'[2]PCs e Impresoras'!$F$76:$F$105,"PCG*")+COUNTIFS('[1]PCs e Impresoras'!$E$85:$E$113,D73,'[1]PCs e Impresoras'!$F$85:$F$113,"PCG*")</f>
        <v>#VALUE!</v>
      </c>
      <c r="F73" s="11" t="e">
        <f>COUNTIFS('[13]PCs e Impresoras'!$E$26:$E$29,D73,'[13]PCs e Impresoras'!$F$26:$F$29,"PCS*")+COUNTIFS('[12]PCs e Impresoras'!$E$49:$E$61,D73,'[12]PCs e Impresoras'!$F$49:$F$61,"PCS*")+COUNTIFS('[11]PCs e Impresoras'!$E$95:$E$125,D73,'[11]PCs e Impresoras'!$F$95:$F$125,"PCS*")+COUNTIFS('[10]PCs e Impresoras'!$E$83:$E$104,D73,'[10]PCs e Impresoras'!$F$83:$F$104,"PCS*")+COUNTIFS('[9]PCs e Impresoras'!$E$61:$E$64,D73,'[9]PCs e Impresoras'!$F$61:$F$64,"PCS*")+COUNTIFS('[8]PCs e Impresoras'!$E$194:$E$258,D73,'[8]PCs e Impresoras'!$F$194:$F$258,"PCS*")+COUNTIFS('[7]PCs e Impresoras'!$E$244:$E$313,D73,'[7]PCs e Impresoras'!$F$244:$F$313,"PCS*")+COUNTIFS('[6]PCs e Impresoras'!$E$91:$E$105,D73,'[6]PCs e Impresoras'!$F$91:$F$105,"PCS*")+COUNTIFS('[5]PCs e Impresoras'!$E$126:$E$190,D73,'[5]PCs e Impresoras'!$F$126:$F$190,"PCS*")+COUNTIFS('[4]PCs e Impresoras'!$E$144:$E$175,D73,'[4]PCs e Impresoras'!$F$144:$F$175,"PCS*")+COUNTIFS('[3]PCs e Impresoras'!$E$194:$E$275,D73,'[3]PCs e Impresoras'!$F$194:$F$275,"PCS*")+COUNTIFS('[2]PCs e Impresoras'!$E$76:$E$105,D73,'[2]PCs e Impresoras'!$F$76:$F$105,"PCS*")+COUNTIFS('[1]PCs e Impresoras'!$E$85:$E$113,D73,'[1]PCs e Impresoras'!$F$85:$F$113,"PCS*")</f>
        <v>#VALUE!</v>
      </c>
      <c r="G73" s="11" t="e">
        <f>COUNTIFS('[13]PCs e Impresoras'!$E$26:$E$29,D73,'[13]PCs e Impresoras'!$F$26:$F$29,"PMT*")+COUNTIFS('[12]PCs e Impresoras'!$E$49:$E$61,D73,'[12]PCs e Impresoras'!$F$49:$F$61,"PMT*")+COUNTIFS('[11]PCs e Impresoras'!$E$95:$E$125,D73,'[11]PCs e Impresoras'!$F$95:$F$125,"PMT*")+COUNTIFS('[10]PCs e Impresoras'!$E$83:$E$104,D73,'[10]PCs e Impresoras'!$F$83:$F$104,"PMT*")+COUNTIFS('[9]PCs e Impresoras'!$E$61:$E$64,D73,'[9]PCs e Impresoras'!$F$61:$F$64,"PMT*")+COUNTIFS('[8]PCs e Impresoras'!$E$194:$E$258,D73,'[8]PCs e Impresoras'!$F$194:$F$258,"PMT*")+COUNTIFS('[7]PCs e Impresoras'!$E$244:$E$313,D73,'[7]PCs e Impresoras'!$F$244:$F$313,"PMT*")+COUNTIFS('[6]PCs e Impresoras'!$E$91:$E$105,D73,'[6]PCs e Impresoras'!$F$91:$F$105,"PMT*")+COUNTIFS('[5]PCs e Impresoras'!$E$126:$E$190,D73,'[5]PCs e Impresoras'!$F$126:$F$190,"PMT*")+COUNTIFS('[4]PCs e Impresoras'!$E$144:$E$175,D73,'[4]PCs e Impresoras'!$F$144:$F$175,"PMT*")+COUNTIFS('[3]PCs e Impresoras'!$E$194:$E$275,D73,'[3]PCs e Impresoras'!$F$194:$F$275,"PMT*")+COUNTIFS('[2]PCs e Impresoras'!$E$76:$E$105,D73,'[2]PCs e Impresoras'!$F$76:$F$105,"PMT*")+COUNTIFS('[1]PCs e Impresoras'!$E$85:$E$113,D73,'[1]PCs e Impresoras'!$F$85:$F$113,"PMT*")</f>
        <v>#VALUE!</v>
      </c>
      <c r="H73" s="11" t="e">
        <f>COUNTIFS('[13]PCs e Impresoras'!$E$26:$E$29,D73,'[13]PCs e Impresoras'!$F$26:$F$29,"PCB*")+COUNTIFS('[12]PCs e Impresoras'!$E$49:$E$61,D73,'[12]PCs e Impresoras'!$F$49:$F$61,"PCB*")+COUNTIFS('[11]PCs e Impresoras'!$E$95:$E$125,D73,'[11]PCs e Impresoras'!$F$95:$F$125,"PCB*")+COUNTIFS('[10]PCs e Impresoras'!$E$83:$E$104,D73,'[10]PCs e Impresoras'!$F$83:$F$104,"PCB*")+COUNTIFS('[9]PCs e Impresoras'!$E$61:$E$64,D73,'[9]PCs e Impresoras'!$F$61:$F$64,"PCB*")+COUNTIFS('[8]PCs e Impresoras'!$E$194:$E$258,D73,'[8]PCs e Impresoras'!$F$194:$F$258,"PCB*")+COUNTIFS('[7]PCs e Impresoras'!$E$244:$E$313,D73,'[7]PCs e Impresoras'!$F$244:$F$313,"PCB*")+COUNTIFS('[6]PCs e Impresoras'!$E$91:$E$105,D73,'[6]PCs e Impresoras'!$F$91:$F$105,"PCB*")+COUNTIFS('[5]PCs e Impresoras'!$E$126:$E$190,D73,'[5]PCs e Impresoras'!$F$126:$F$190,"PCB*")+COUNTIFS('[4]PCs e Impresoras'!$E$144:$E$175,D73,'[4]PCs e Impresoras'!$F$144:$F$175,"PCB*")+COUNTIFS('[3]PCs e Impresoras'!$E$194:$E$275,D73,'[3]PCs e Impresoras'!$F$194:$F$275,"PCB*")+COUNTIFS('[2]PCs e Impresoras'!$E$76:$E$105,D73,'[2]PCs e Impresoras'!$F$76:$F$105,"PCB*")+COUNTIFS('[1]PCs e Impresoras'!$E$85:$E$113,D73,'[1]PCs e Impresoras'!$F$85:$F$113,"PCB*")</f>
        <v>#VALUE!</v>
      </c>
      <c r="I73" s="11" t="e">
        <f>COUNTIFS('[13]PCs e Impresoras'!$E$26:$E$29,D73,'[13]PCs e Impresoras'!$F$26:$F$29,"PBA*")+COUNTIFS('[12]PCs e Impresoras'!$E$49:$E$61,D73,'[12]PCs e Impresoras'!$F$49:$F$61,"PBA*")+COUNTIFS('[11]PCs e Impresoras'!$E$95:$E$125,D73,'[11]PCs e Impresoras'!$F$95:$F$125,"PBA*")+COUNTIFS('[10]PCs e Impresoras'!$E$83:$E$104,D73,'[10]PCs e Impresoras'!$F$83:$F$104,"PBA*")+COUNTIFS('[9]PCs e Impresoras'!$E$61:$E$64,D73,'[9]PCs e Impresoras'!$F$61:$F$64,"PBA*")+COUNTIFS('[8]PCs e Impresoras'!$E$194:$E$258,D73,'[8]PCs e Impresoras'!$F$194:$F$258,"PBA*")+COUNTIFS('[7]PCs e Impresoras'!$E$244:$E$313,D73,'[7]PCs e Impresoras'!$F$244:$F$313,"PBA*")+COUNTIFS('[6]PCs e Impresoras'!$E$91:$E$105,D73,'[6]PCs e Impresoras'!$F$91:$F$105,"PBA*")+COUNTIFS('[5]PCs e Impresoras'!$E$126:$E$190,D73,'[5]PCs e Impresoras'!$F$126:$F$190,"PBA*")+COUNTIFS('[4]PCs e Impresoras'!$E$144:$E$175,D73,'[4]PCs e Impresoras'!$F$144:$F$175,"PBA*")+COUNTIFS('[3]PCs e Impresoras'!$E$194:$E$275,D73,'[3]PCs e Impresoras'!$F$194:$F$275,"PBA*")+COUNTIFS('[2]PCs e Impresoras'!$E$76:$E$105,D73,'[2]PCs e Impresoras'!$F$76:$F$105,"PBA*")+COUNTIFS('[1]PCs e Impresoras'!$E$85:$E$113,D73,'[1]PCs e Impresoras'!$F$85:$F$113,"PBA*")</f>
        <v>#VALUE!</v>
      </c>
      <c r="J73" s="11" t="e">
        <f>COUNTIFS('[13]PCs e Impresoras'!$E$26:$E$29,D73,'[13]PCs e Impresoras'!$F$26:$F$29,"PVL*")+COUNTIFS('[12]PCs e Impresoras'!$E$49:$E$61,D73,'[12]PCs e Impresoras'!$F$49:$F$61,"PVL*")+COUNTIFS('[11]PCs e Impresoras'!$E$95:$E$125,D73,'[11]PCs e Impresoras'!$F$95:$F$125,"PVL*")+COUNTIFS('[10]PCs e Impresoras'!$E$83:$E$104,D73,'[10]PCs e Impresoras'!$F$83:$F$104,"PVL*")+COUNTIFS('[9]PCs e Impresoras'!$E$61:$E$64,D73,'[9]PCs e Impresoras'!$F$61:$F$64,"PVL*")+COUNTIFS('[8]PCs e Impresoras'!$E$194:$E$258,D73,'[8]PCs e Impresoras'!$F$194:$F$258,"PVL*")+COUNTIFS('[7]PCs e Impresoras'!$E$244:$E$313,D73,'[7]PCs e Impresoras'!$F$244:$F$313,"PVL*")+COUNTIFS('[6]PCs e Impresoras'!$E$91:$E$105,D73,'[6]PCs e Impresoras'!$F$91:$F$105,"PVL*")+COUNTIFS('[5]PCs e Impresoras'!$E$126:$E$190,D73,'[5]PCs e Impresoras'!$F$126:$F$190,"PVL*")+COUNTIFS('[4]PCs e Impresoras'!$E$144:$E$175,D73,'[4]PCs e Impresoras'!$F$144:$F$175,"PVL*")+COUNTIFS('[3]PCs e Impresoras'!$E$194:$E$275,D73,'[3]PCs e Impresoras'!$F$194:$F$275,"PVL*")+COUNTIFS('[2]PCs e Impresoras'!$E$76:$E$105,D73,'[2]PCs e Impresoras'!$F$76:$F$105,"PVL*")+COUNTIFS('[1]PCs e Impresoras'!$E$85:$E$113,D73,'[1]PCs e Impresoras'!$F$85:$F$113,"PVL*")</f>
        <v>#VALUE!</v>
      </c>
      <c r="K73" s="11" t="e">
        <f>COUNTIFS('[13]PCs e Impresoras'!$E$26:$E$29,D73,'[13]PCs e Impresoras'!$F$26:$F$29,"PBQ*")+COUNTIFS('[12]PCs e Impresoras'!$E$49:$E$61,D73,'[12]PCs e Impresoras'!$F$49:$F$61,"PBQ*")+COUNTIFS('[11]PCs e Impresoras'!$E$95:$E$125,D73,'[11]PCs e Impresoras'!$F$95:$F$125,"PBQ*")+COUNTIFS('[10]PCs e Impresoras'!$E$83:$E$104,D73,'[10]PCs e Impresoras'!$F$83:$F$104,"PBQ*")+COUNTIFS('[9]PCs e Impresoras'!$E$61:$E$64,D73,'[9]PCs e Impresoras'!$F$61:$F$64,"PBQ*")+COUNTIFS('[8]PCs e Impresoras'!$E$194:$E$258,D73,'[8]PCs e Impresoras'!$F$194:$F$258,"PBQ*")+COUNTIFS('[7]PCs e Impresoras'!$E$244:$E$313,D73,'[7]PCs e Impresoras'!$F$244:$F$313,"PBQ*")+COUNTIFS('[6]PCs e Impresoras'!$E$91:$E$105,D73,'[6]PCs e Impresoras'!$F$91:$F$105,"PBQ*")+COUNTIFS('[5]PCs e Impresoras'!$E$126:$E$190,D73,'[5]PCs e Impresoras'!$F$126:$F$190,"PBQ*")+COUNTIFS('[4]PCs e Impresoras'!$E$144:$E$175,D73,'[4]PCs e Impresoras'!$F$144:$F$175,"PBQ*")+COUNTIFS('[3]PCs e Impresoras'!$E$194:$E$275,D73,'[3]PCs e Impresoras'!$F$194:$F$275,"PBQ*")+COUNTIFS('[2]PCs e Impresoras'!$E$76:$E$105,D73,'[2]PCs e Impresoras'!$F$76:$F$105,"PBQ*")+COUNTIFS('[1]PCs e Impresoras'!$E$85:$E$113,D73,'[1]PCs e Impresoras'!$F$85:$F$113,"PBQ*")</f>
        <v>#VALUE!</v>
      </c>
      <c r="L73" s="11" t="e">
        <f>COUNTIFS('[13]PCs e Impresoras'!$E$26:$E$29,D73,'[13]PCs e Impresoras'!$F$26:$F$29,"PMB*")+COUNTIFS('[12]PCs e Impresoras'!$E$49:$E$61,D73,'[12]PCs e Impresoras'!$F$49:$F$61,"PMB*")+COUNTIFS('[11]PCs e Impresoras'!$E$95:$E$125,D73,'[11]PCs e Impresoras'!$F$95:$F$125,"PMB*")+COUNTIFS('[10]PCs e Impresoras'!$E$83:$E$104,D73,'[10]PCs e Impresoras'!$F$83:$F$104,"PMB*")+COUNTIFS('[9]PCs e Impresoras'!$E$61:$E$64,D73,'[9]PCs e Impresoras'!$F$61:$F$64,"PMB*")+COUNTIFS('[8]PCs e Impresoras'!$E$194:$E$258,D73,'[8]PCs e Impresoras'!$F$194:$F$258,"PMB*")+COUNTIFS('[7]PCs e Impresoras'!$E$244:$E$313,D73,'[7]PCs e Impresoras'!$F$244:$F$313,"PMB*")+COUNTIFS('[6]PCs e Impresoras'!$E$91:$E$105,D73,'[6]PCs e Impresoras'!$F$91:$F$105,"PMB*")+COUNTIFS('[5]PCs e Impresoras'!$E$126:$E$190,D73,'[5]PCs e Impresoras'!$F$126:$F$190,"PMB*")+COUNTIFS('[4]PCs e Impresoras'!$E$144:$E$175,D73,'[4]PCs e Impresoras'!$F$144:$F$175,"PMB*")+COUNTIFS('[3]PCs e Impresoras'!$E$194:$E$275,D73,'[3]PCs e Impresoras'!$F$194:$F$275,"PMB*")+COUNTIFS('[2]PCs e Impresoras'!$E$76:$E$105,D73,'[2]PCs e Impresoras'!$F$76:$F$105,"PMB*")+COUNTIFS('[1]PCs e Impresoras'!$E$85:$E$113,D73,'[1]PCs e Impresoras'!$F$85:$F$113,"PMB*")</f>
        <v>#VALUE!</v>
      </c>
      <c r="M73" s="11" t="e">
        <f>COUNTIFS('[13]PCs e Impresoras'!$E$26:$E$29,D73,'[13]PCs e Impresoras'!$F$26:$F$29,"PBJ*")+COUNTIFS('[12]PCs e Impresoras'!$E$49:$E$61,D73,'[12]PCs e Impresoras'!$F$49:$F$61,"PBJ*")+COUNTIFS('[11]PCs e Impresoras'!$E$95:$E$125,D73,'[11]PCs e Impresoras'!$F$95:$F$125,"PBJ*")+COUNTIFS('[10]PCs e Impresoras'!$E$83:$E$104,D73,'[10]PCs e Impresoras'!$F$83:$F$104,"PBJ*")+COUNTIFS('[9]PCs e Impresoras'!$E$61:$E$64,D73,'[9]PCs e Impresoras'!$F$61:$F$64,"PBJ*")+COUNTIFS('[8]PCs e Impresoras'!$E$194:$E$258,D73,'[8]PCs e Impresoras'!$F$194:$F$258,"PBJ*")+COUNTIFS('[7]PCs e Impresoras'!$E$244:$E$313,D73,'[7]PCs e Impresoras'!$F$244:$F$313,"PBJ*")+COUNTIFS('[6]PCs e Impresoras'!$E$91:$E$105,D73,'[6]PCs e Impresoras'!$F$91:$F$105,"PBJ*")+COUNTIFS('[5]PCs e Impresoras'!$E$126:$E$190,D73,'[5]PCs e Impresoras'!$F$126:$F$190,"PBJ*")+COUNTIFS('[4]PCs e Impresoras'!$E$144:$E$175,D73,'[4]PCs e Impresoras'!$F$144:$F$175,"PBJ*")+COUNTIFS('[3]PCs e Impresoras'!$E$194:$E$275,D73,'[3]PCs e Impresoras'!$F$194:$F$275,"PBJ*")+COUNTIFS('[2]PCs e Impresoras'!$E$76:$E$105,D73,'[2]PCs e Impresoras'!$F$76:$F$105,"PBJ*")+COUNTIFS('[1]PCs e Impresoras'!$E$85:$E$113,D73,'[1]PCs e Impresoras'!$F$85:$F$113,"PBJ*")</f>
        <v>#VALUE!</v>
      </c>
      <c r="N73" s="11" t="e">
        <f>COUNTIFS('[13]PCs e Impresoras'!$E$26:$E$29,D73,'[13]PCs e Impresoras'!$F$26:$F$29,"PCL*")+COUNTIFS('[12]PCs e Impresoras'!$E$49:$E$61,D73,'[12]PCs e Impresoras'!$F$49:$F$61,"PCL*")+COUNTIFS('[11]PCs e Impresoras'!$E$95:$E$125,D73,'[11]PCs e Impresoras'!$F$95:$F$125,"PCL*")+COUNTIFS('[10]PCs e Impresoras'!$E$83:$E$104,D73,'[10]PCs e Impresoras'!$F$83:$F$104,"PCL*")+COUNTIFS('[9]PCs e Impresoras'!$E$61:$E$64,D73,'[9]PCs e Impresoras'!$F$61:$F$64,"PCL*")+COUNTIFS('[8]PCs e Impresoras'!$E$194:$E$258,D73,'[8]PCs e Impresoras'!$F$194:$F$258,"PCL*")+COUNTIFS('[7]PCs e Impresoras'!$E$244:$E$313,D73,'[7]PCs e Impresoras'!$F$244:$F$313,"PCL*")+COUNTIFS('[6]PCs e Impresoras'!$E$91:$E$105,D73,'[6]PCs e Impresoras'!$F$91:$F$105,"PCL*")+COUNTIFS('[5]PCs e Impresoras'!$E$126:$E$190,D73,'[5]PCs e Impresoras'!$F$126:$F$190,"PCL*")+COUNTIFS('[4]PCs e Impresoras'!$E$144:$E$175,D73,'[4]PCs e Impresoras'!$F$144:$F$175,"PCL*")+COUNTIFS('[3]PCs e Impresoras'!$E$194:$E$275,D73,'[3]PCs e Impresoras'!$F$194:$F$275,"PCL*")+COUNTIFS('[2]PCs e Impresoras'!$E$76:$E$105,D73,'[2]PCs e Impresoras'!$F$76:$F$105,"PCL*")+COUNTIFS('[1]PCs e Impresoras'!$E$85:$E$113,D73,'[1]PCs e Impresoras'!$F$85:$F$113,"PCL*")</f>
        <v>#VALUE!</v>
      </c>
      <c r="O73" s="11" t="e">
        <f>COUNTIFS('[13]PCs e Impresoras'!$E$26:$E$29,D73,'[13]PCs e Impresoras'!$F$26:$F$29,"PQB*")+COUNTIFS('[12]PCs e Impresoras'!$E$49:$E$61,D73,'[12]PCs e Impresoras'!$F$49:$F$61,"PQB*")+COUNTIFS('[11]PCs e Impresoras'!$E$95:$E$125,D73,'[11]PCs e Impresoras'!$F$95:$F$125,"PQB*")+COUNTIFS('[10]PCs e Impresoras'!$E$83:$E$104,D73,'[10]PCs e Impresoras'!$F$83:$F$104,"PQB*")+COUNTIFS('[9]PCs e Impresoras'!$E$61:$E$64,D73,'[9]PCs e Impresoras'!$F$61:$F$64,"PQB*")+COUNTIFS('[8]PCs e Impresoras'!$E$194:$E$258,D73,'[8]PCs e Impresoras'!$F$194:$F$258,"PQB*")+COUNTIFS('[7]PCs e Impresoras'!$E$244:$E$313,D73,'[7]PCs e Impresoras'!$F$244:$F$313,"PQB*")+COUNTIFS('[6]PCs e Impresoras'!$E$91:$E$105,D73,'[6]PCs e Impresoras'!$F$91:$F$105,"PQB*")+COUNTIFS('[5]PCs e Impresoras'!$E$126:$E$190,D73,'[5]PCs e Impresoras'!$F$126:$F$190,"PQB*")+COUNTIFS('[4]PCs e Impresoras'!$E$144:$E$175,D73,'[4]PCs e Impresoras'!$F$144:$F$175,"PQB*")+COUNTIFS('[3]PCs e Impresoras'!$E$194:$E$275,D73,'[3]PCs e Impresoras'!$F$194:$F$275,"PQB*")+COUNTIFS('[2]PCs e Impresoras'!$E$76:$E$105,D73,'[2]PCs e Impresoras'!$F$76:$F$105,"PQB*")+COUNTIFS('[1]PCs e Impresoras'!$E$85:$E$113,D73,'[1]PCs e Impresoras'!$F$85:$F$113,"PQB*")</f>
        <v>#VALUE!</v>
      </c>
      <c r="P73" s="11" t="e">
        <f>COUNTIFS('[13]PCs e Impresoras'!$E$26:$E$29,D73,'[13]PCs e Impresoras'!$F$26:$F$29,"PPO*")+COUNTIFS('[12]PCs e Impresoras'!$E$49:$E$61,D73,'[12]PCs e Impresoras'!$F$49:$F$61,"PPO*")+COUNTIFS('[11]PCs e Impresoras'!$E$95:$E$125,D73,'[11]PCs e Impresoras'!$F$95:$F$125,"PPO*")+COUNTIFS('[10]PCs e Impresoras'!$E$83:$E$104,D73,'[10]PCs e Impresoras'!$F$83:$F$104,"PPO*")+COUNTIFS('[9]PCs e Impresoras'!$E$61:$E$64,D73,'[9]PCs e Impresoras'!$F$61:$F$64,"PPO*")+COUNTIFS('[8]PCs e Impresoras'!$E$194:$E$258,D73,'[8]PCs e Impresoras'!$F$194:$F$258,"PPO*")+COUNTIFS('[7]PCs e Impresoras'!$E$244:$E$313,D73,'[7]PCs e Impresoras'!$F$244:$F$313,"PPO*")+COUNTIFS('[6]PCs e Impresoras'!$E$91:$E$105,D73,'[6]PCs e Impresoras'!$F$91:$F$105,"PPO*")+COUNTIFS('[5]PCs e Impresoras'!$E$126:$E$190,D73,'[5]PCs e Impresoras'!$F$126:$F$190,"PPO*")+COUNTIFS('[4]PCs e Impresoras'!$E$144:$E$175,D73,'[4]PCs e Impresoras'!$F$144:$F$175,"PPO*")+COUNTIFS('[3]PCs e Impresoras'!$E$194:$E$275,D73,'[3]PCs e Impresoras'!$F$194:$F$275,"PPO*")+COUNTIFS('[2]PCs e Impresoras'!$E$76:$E$105,D73,'[2]PCs e Impresoras'!$F$76:$F$105,"PPO*")+COUNTIFS('[1]PCs e Impresoras'!$E$85:$E$113,D73,'[1]PCs e Impresoras'!$F$85:$F$113,"PPO*")</f>
        <v>#VALUE!</v>
      </c>
      <c r="Q73" s="11" t="e">
        <f>COUNTIFS('[13]PCs e Impresoras'!$E$26:$E$29,D73,'[13]PCs e Impresoras'!$F$26:$F$29,"PTJ*")+COUNTIFS('[12]PCs e Impresoras'!$E$49:$E$61,D73,'[12]PCs e Impresoras'!$F$49:$F$61,"PTJ*")+COUNTIFS('[11]PCs e Impresoras'!$E$95:$E$125,D73,'[11]PCs e Impresoras'!$F$95:$F$125,"PTJ*")+COUNTIFS('[10]PCs e Impresoras'!$E$83:$E$104,D73,'[10]PCs e Impresoras'!$F$83:$F$104,"PTJ*")+COUNTIFS('[9]PCs e Impresoras'!$E$61:$E$64,D73,'[9]PCs e Impresoras'!$F$61:$F$64,"PTJ*")+COUNTIFS('[8]PCs e Impresoras'!$E$194:$E$258,D73,'[8]PCs e Impresoras'!$F$194:$F$258,"PTJ*")+COUNTIFS('[7]PCs e Impresoras'!$E$244:$E$313,D73,'[7]PCs e Impresoras'!$F$244:$F$313,"PTJ*")+COUNTIFS('[6]PCs e Impresoras'!$E$91:$E$105,D73,'[6]PCs e Impresoras'!$F$91:$F$105,"PTJ*")+COUNTIFS('[5]PCs e Impresoras'!$E$126:$E$190,D73,'[5]PCs e Impresoras'!$F$126:$F$190,"PTJ*")+COUNTIFS('[4]PCs e Impresoras'!$E$144:$E$175,D73,'[4]PCs e Impresoras'!$F$144:$F$175,"PTJ*")+COUNTIFS('[3]PCs e Impresoras'!$E$194:$E$275,D73,'[3]PCs e Impresoras'!$F$194:$F$275,"PTJ*")+COUNTIFS('[2]PCs e Impresoras'!$E$76:$E$105,D73,'[2]PCs e Impresoras'!$F$76:$F$105,"PTJ*")+COUNTIFS('[1]PCs e Impresoras'!$E$85:$E$113,D73,'[1]PCs e Impresoras'!$F$85:$F$113,"PTJ*")</f>
        <v>#VALUE!</v>
      </c>
      <c r="R73" s="11" t="e">
        <f>COUNTIFS('[13]PCs e Impresoras'!$E$26:$E$29,D73,'[13]PCs e Impresoras'!$F$26:$F$29,"PBO*")+COUNTIFS('[12]PCs e Impresoras'!$E$49:$E$61,D73,'[12]PCs e Impresoras'!$F$49:$F$61,"PBO*")+COUNTIFS('[11]PCs e Impresoras'!$E$95:$E$125,D73,'[11]PCs e Impresoras'!$F$95:$F$125,"PBO*")+COUNTIFS('[10]PCs e Impresoras'!$E$83:$E$104,D73,'[10]PCs e Impresoras'!$F$83:$F$104,"PBO*")+COUNTIFS('[9]PCs e Impresoras'!$E$61:$E$64,D73,'[9]PCs e Impresoras'!$F$61:$F$64,"PBO*")+COUNTIFS('[8]PCs e Impresoras'!$E$194:$E$258,D73,'[8]PCs e Impresoras'!$F$194:$F$258,"PBO*")+COUNTIFS('[7]PCs e Impresoras'!$E$244:$E$313,D73,'[7]PCs e Impresoras'!$F$244:$F$313,"PBO*")+COUNTIFS('[6]PCs e Impresoras'!$E$91:$E$105,D73,'[6]PCs e Impresoras'!$F$91:$F$105,"PBO*")+COUNTIFS('[5]PCs e Impresoras'!$E$126:$E$190,D73,'[5]PCs e Impresoras'!$F$126:$F$190,"PBO*")+COUNTIFS('[4]PCs e Impresoras'!$E$144:$E$175,D73,'[4]PCs e Impresoras'!$F$144:$F$175,"PBO*")+COUNTIFS('[3]PCs e Impresoras'!$E$194:$E$275,D73,'[3]PCs e Impresoras'!$F$194:$F$275,"PBO*")+COUNTIFS('[2]PCs e Impresoras'!$E$76:$E$105,D73,'[2]PCs e Impresoras'!$F$76:$F$105,"PBO*")+COUNTIFS('[1]PCs e Impresoras'!$E$85:$E$113,D73,'[1]PCs e Impresoras'!$F$85:$F$113,"PBO*")</f>
        <v>#VALUE!</v>
      </c>
      <c r="S73" s="11" t="e">
        <f>COUNTIFS('[13]PCs e Impresoras'!$E$26:$E$29,D73,'[13]PCs e Impresoras'!$F$26:$F$29,"PSC*")+COUNTIFS('[12]PCs e Impresoras'!$E$49:$E$61,D73,'[12]PCs e Impresoras'!$F$49:$F$61,"PSC*")+COUNTIFS('[11]PCs e Impresoras'!$E$95:$E$125,D73,'[11]PCs e Impresoras'!$F$95:$F$125,"PSC*")+COUNTIFS('[10]PCs e Impresoras'!$E$83:$E$104,D73,'[10]PCs e Impresoras'!$F$83:$F$104,"PSC*")+COUNTIFS('[9]PCs e Impresoras'!$E$61:$E$64,D73,'[9]PCs e Impresoras'!$F$61:$F$64,"PSC*")+COUNTIFS('[8]PCs e Impresoras'!$E$194:$E$258,D73,'[8]PCs e Impresoras'!$F$194:$F$258,"PSC*")+COUNTIFS('[7]PCs e Impresoras'!$E$244:$E$313,D73,'[7]PCs e Impresoras'!$F$244:$F$313,"PSC*")+COUNTIFS('[6]PCs e Impresoras'!$E$91:$E$105,D73,'[6]PCs e Impresoras'!$F$91:$F$105,"PSC*")+COUNTIFS('[5]PCs e Impresoras'!$E$126:$E$190,D73,'[5]PCs e Impresoras'!$F$126:$F$190,"PSC*")+COUNTIFS('[4]PCs e Impresoras'!$E$144:$E$175,D73,'[4]PCs e Impresoras'!$F$144:$F$175,"PSC*")+COUNTIFS('[3]PCs e Impresoras'!$E$194:$E$275,D73,'[3]PCs e Impresoras'!$F$194:$F$275,"PSC*")+COUNTIFS('[2]PCs e Impresoras'!$E$76:$E$105,D73,'[2]PCs e Impresoras'!$F$76:$F$105,"PSC*")+COUNTIFS('[1]PCs e Impresoras'!$E$85:$E$113,D73,'[1]PCs e Impresoras'!$F$85:$F$113,"PSC*")</f>
        <v>#VALUE!</v>
      </c>
      <c r="T73" s="21" t="e">
        <f t="shared" si="23"/>
        <v>#VALUE!</v>
      </c>
      <c r="U73" s="32" t="e">
        <f t="shared" si="1"/>
        <v>#VALUE!</v>
      </c>
    </row>
    <row r="74" spans="1:21" ht="15.75" x14ac:dyDescent="0.25">
      <c r="B74" s="71" t="s">
        <v>74</v>
      </c>
      <c r="C74" s="71" t="s">
        <v>63</v>
      </c>
      <c r="D74" s="71" t="s">
        <v>79</v>
      </c>
      <c r="E74" s="11" t="e">
        <f>COUNTIFS('[13]PCs e Impresoras'!$E$26:$E$29,D74,'[13]PCs e Impresoras'!$F$26:$F$29,"PCG*")+COUNTIFS('[12]PCs e Impresoras'!$E$49:$E$61,D74,'[12]PCs e Impresoras'!$F$49:$F$61,"PCG*")+COUNTIFS('[11]PCs e Impresoras'!$E$95:$E$125,D74,'[11]PCs e Impresoras'!$F$95:$F$125,"PCG*")+COUNTIFS('[10]PCs e Impresoras'!$E$83:$E$104,D74,'[10]PCs e Impresoras'!$F$83:$F$104,"PCG*")+COUNTIFS('[9]PCs e Impresoras'!$E$61:$E$64,D74,'[9]PCs e Impresoras'!$F$61:$F$64,"PCG*")+COUNTIFS('[8]PCs e Impresoras'!$E$194:$E$258,D74,'[8]PCs e Impresoras'!$F$194:$F$258,"PCG*")+COUNTIFS('[7]PCs e Impresoras'!$E$244:$E$313,D74,'[7]PCs e Impresoras'!$F$244:$F$313,"PCG*")+COUNTIFS('[6]PCs e Impresoras'!$E$91:$E$105,D74,'[6]PCs e Impresoras'!$F$91:$F$105,"PCG*")+COUNTIFS('[5]PCs e Impresoras'!$E$126:$E$190,D74,'[5]PCs e Impresoras'!$F$126:$F$190,"PCG*")+COUNTIFS('[4]PCs e Impresoras'!$E$144:$E$175,D74,'[4]PCs e Impresoras'!$F$144:$F$175,"PCG*")+COUNTIFS('[3]PCs e Impresoras'!$E$194:$E$275,D74,'[3]PCs e Impresoras'!$F$194:$F$275,"PCG*")+COUNTIFS('[2]PCs e Impresoras'!$E$76:$E$105,D74,'[2]PCs e Impresoras'!$F$76:$F$105,"PCG*")+COUNTIFS('[1]PCs e Impresoras'!$E$85:$E$113,D74,'[1]PCs e Impresoras'!$F$85:$F$113,"PCG*")</f>
        <v>#VALUE!</v>
      </c>
      <c r="F74" s="11" t="e">
        <f>COUNTIFS('[13]PCs e Impresoras'!$E$26:$E$29,D74,'[13]PCs e Impresoras'!$F$26:$F$29,"PCS*")+COUNTIFS('[12]PCs e Impresoras'!$E$49:$E$61,D74,'[12]PCs e Impresoras'!$F$49:$F$61,"PCS*")+COUNTIFS('[11]PCs e Impresoras'!$E$95:$E$125,D74,'[11]PCs e Impresoras'!$F$95:$F$125,"PCS*")+COUNTIFS('[10]PCs e Impresoras'!$E$83:$E$104,D74,'[10]PCs e Impresoras'!$F$83:$F$104,"PCS*")+COUNTIFS('[9]PCs e Impresoras'!$E$61:$E$64,D74,'[9]PCs e Impresoras'!$F$61:$F$64,"PCS*")+COUNTIFS('[8]PCs e Impresoras'!$E$194:$E$258,D74,'[8]PCs e Impresoras'!$F$194:$F$258,"PCS*")+COUNTIFS('[7]PCs e Impresoras'!$E$244:$E$313,D74,'[7]PCs e Impresoras'!$F$244:$F$313,"PCS*")+COUNTIFS('[6]PCs e Impresoras'!$E$91:$E$105,D74,'[6]PCs e Impresoras'!$F$91:$F$105,"PCS*")+COUNTIFS('[5]PCs e Impresoras'!$E$126:$E$190,D74,'[5]PCs e Impresoras'!$F$126:$F$190,"PCS*")+COUNTIFS('[4]PCs e Impresoras'!$E$144:$E$175,D74,'[4]PCs e Impresoras'!$F$144:$F$175,"PCS*")+COUNTIFS('[3]PCs e Impresoras'!$E$194:$E$275,D74,'[3]PCs e Impresoras'!$F$194:$F$275,"PCS*")+COUNTIFS('[2]PCs e Impresoras'!$E$76:$E$105,D74,'[2]PCs e Impresoras'!$F$76:$F$105,"PCS*")+COUNTIFS('[1]PCs e Impresoras'!$E$85:$E$113,D74,'[1]PCs e Impresoras'!$F$85:$F$113,"PCS*")</f>
        <v>#VALUE!</v>
      </c>
      <c r="G74" s="11" t="e">
        <f>COUNTIFS('[13]PCs e Impresoras'!$E$26:$E$29,D74,'[13]PCs e Impresoras'!$F$26:$F$29,"PMT*")+COUNTIFS('[12]PCs e Impresoras'!$E$49:$E$61,D74,'[12]PCs e Impresoras'!$F$49:$F$61,"PMT*")+COUNTIFS('[11]PCs e Impresoras'!$E$95:$E$125,D74,'[11]PCs e Impresoras'!$F$95:$F$125,"PMT*")+COUNTIFS('[10]PCs e Impresoras'!$E$83:$E$104,D74,'[10]PCs e Impresoras'!$F$83:$F$104,"PMT*")+COUNTIFS('[9]PCs e Impresoras'!$E$61:$E$64,D74,'[9]PCs e Impresoras'!$F$61:$F$64,"PMT*")+COUNTIFS('[8]PCs e Impresoras'!$E$194:$E$258,D74,'[8]PCs e Impresoras'!$F$194:$F$258,"PMT*")+COUNTIFS('[7]PCs e Impresoras'!$E$244:$E$313,D74,'[7]PCs e Impresoras'!$F$244:$F$313,"PMT*")+COUNTIFS('[6]PCs e Impresoras'!$E$91:$E$105,D74,'[6]PCs e Impresoras'!$F$91:$F$105,"PMT*")+COUNTIFS('[5]PCs e Impresoras'!$E$126:$E$190,D74,'[5]PCs e Impresoras'!$F$126:$F$190,"PMT*")+COUNTIFS('[4]PCs e Impresoras'!$E$144:$E$175,D74,'[4]PCs e Impresoras'!$F$144:$F$175,"PMT*")+COUNTIFS('[3]PCs e Impresoras'!$E$194:$E$275,D74,'[3]PCs e Impresoras'!$F$194:$F$275,"PMT*")+COUNTIFS('[2]PCs e Impresoras'!$E$76:$E$105,D74,'[2]PCs e Impresoras'!$F$76:$F$105,"PMT*")+COUNTIFS('[1]PCs e Impresoras'!$E$85:$E$113,D74,'[1]PCs e Impresoras'!$F$85:$F$113,"PMT*")</f>
        <v>#VALUE!</v>
      </c>
      <c r="H74" s="11" t="e">
        <f>COUNTIFS('[13]PCs e Impresoras'!$E$26:$E$29,D74,'[13]PCs e Impresoras'!$F$26:$F$29,"PCB*")+COUNTIFS('[12]PCs e Impresoras'!$E$49:$E$61,D74,'[12]PCs e Impresoras'!$F$49:$F$61,"PCB*")+COUNTIFS('[11]PCs e Impresoras'!$E$95:$E$125,D74,'[11]PCs e Impresoras'!$F$95:$F$125,"PCB*")+COUNTIFS('[10]PCs e Impresoras'!$E$83:$E$104,D74,'[10]PCs e Impresoras'!$F$83:$F$104,"PCB*")+COUNTIFS('[9]PCs e Impresoras'!$E$61:$E$64,D74,'[9]PCs e Impresoras'!$F$61:$F$64,"PCB*")+COUNTIFS('[8]PCs e Impresoras'!$E$194:$E$258,D74,'[8]PCs e Impresoras'!$F$194:$F$258,"PCB*")+COUNTIFS('[7]PCs e Impresoras'!$E$244:$E$313,D74,'[7]PCs e Impresoras'!$F$244:$F$313,"PCB*")+COUNTIFS('[6]PCs e Impresoras'!$E$91:$E$105,D74,'[6]PCs e Impresoras'!$F$91:$F$105,"PCB*")+COUNTIFS('[5]PCs e Impresoras'!$E$126:$E$190,D74,'[5]PCs e Impresoras'!$F$126:$F$190,"PCB*")+COUNTIFS('[4]PCs e Impresoras'!$E$144:$E$175,D74,'[4]PCs e Impresoras'!$F$144:$F$175,"PCB*")+COUNTIFS('[3]PCs e Impresoras'!$E$194:$E$275,D74,'[3]PCs e Impresoras'!$F$194:$F$275,"PCB*")+COUNTIFS('[2]PCs e Impresoras'!$E$76:$E$105,D74,'[2]PCs e Impresoras'!$F$76:$F$105,"PCB*")+COUNTIFS('[1]PCs e Impresoras'!$E$85:$E$113,D74,'[1]PCs e Impresoras'!$F$85:$F$113,"PCB*")</f>
        <v>#VALUE!</v>
      </c>
      <c r="I74" s="11" t="e">
        <f>COUNTIFS('[13]PCs e Impresoras'!$E$26:$E$29,D74,'[13]PCs e Impresoras'!$F$26:$F$29,"PBA*")+COUNTIFS('[12]PCs e Impresoras'!$E$49:$E$61,D74,'[12]PCs e Impresoras'!$F$49:$F$61,"PBA*")+COUNTIFS('[11]PCs e Impresoras'!$E$95:$E$125,D74,'[11]PCs e Impresoras'!$F$95:$F$125,"PBA*")+COUNTIFS('[10]PCs e Impresoras'!$E$83:$E$104,D74,'[10]PCs e Impresoras'!$F$83:$F$104,"PBA*")+COUNTIFS('[9]PCs e Impresoras'!$E$61:$E$64,D74,'[9]PCs e Impresoras'!$F$61:$F$64,"PBA*")+COUNTIFS('[8]PCs e Impresoras'!$E$194:$E$258,D74,'[8]PCs e Impresoras'!$F$194:$F$258,"PBA*")+COUNTIFS('[7]PCs e Impresoras'!$E$244:$E$313,D74,'[7]PCs e Impresoras'!$F$244:$F$313,"PBA*")+COUNTIFS('[6]PCs e Impresoras'!$E$91:$E$105,D74,'[6]PCs e Impresoras'!$F$91:$F$105,"PBA*")+COUNTIFS('[5]PCs e Impresoras'!$E$126:$E$190,D74,'[5]PCs e Impresoras'!$F$126:$F$190,"PBA*")+COUNTIFS('[4]PCs e Impresoras'!$E$144:$E$175,D74,'[4]PCs e Impresoras'!$F$144:$F$175,"PBA*")+COUNTIFS('[3]PCs e Impresoras'!$E$194:$E$275,D74,'[3]PCs e Impresoras'!$F$194:$F$275,"PBA*")+COUNTIFS('[2]PCs e Impresoras'!$E$76:$E$105,D74,'[2]PCs e Impresoras'!$F$76:$F$105,"PBA*")+COUNTIFS('[1]PCs e Impresoras'!$E$85:$E$113,D74,'[1]PCs e Impresoras'!$F$85:$F$113,"PBA*")</f>
        <v>#VALUE!</v>
      </c>
      <c r="J74" s="11" t="e">
        <f>COUNTIFS('[13]PCs e Impresoras'!$E$26:$E$29,D74,'[13]PCs e Impresoras'!$F$26:$F$29,"PVL*")+COUNTIFS('[12]PCs e Impresoras'!$E$49:$E$61,D74,'[12]PCs e Impresoras'!$F$49:$F$61,"PVL*")+COUNTIFS('[11]PCs e Impresoras'!$E$95:$E$125,D74,'[11]PCs e Impresoras'!$F$95:$F$125,"PVL*")+COUNTIFS('[10]PCs e Impresoras'!$E$83:$E$104,D74,'[10]PCs e Impresoras'!$F$83:$F$104,"PVL*")+COUNTIFS('[9]PCs e Impresoras'!$E$61:$E$64,D74,'[9]PCs e Impresoras'!$F$61:$F$64,"PVL*")+COUNTIFS('[8]PCs e Impresoras'!$E$194:$E$258,D74,'[8]PCs e Impresoras'!$F$194:$F$258,"PVL*")+COUNTIFS('[7]PCs e Impresoras'!$E$244:$E$313,D74,'[7]PCs e Impresoras'!$F$244:$F$313,"PVL*")+COUNTIFS('[6]PCs e Impresoras'!$E$91:$E$105,D74,'[6]PCs e Impresoras'!$F$91:$F$105,"PVL*")+COUNTIFS('[5]PCs e Impresoras'!$E$126:$E$190,D74,'[5]PCs e Impresoras'!$F$126:$F$190,"PVL*")+COUNTIFS('[4]PCs e Impresoras'!$E$144:$E$175,D74,'[4]PCs e Impresoras'!$F$144:$F$175,"PVL*")+COUNTIFS('[3]PCs e Impresoras'!$E$194:$E$275,D74,'[3]PCs e Impresoras'!$F$194:$F$275,"PVL*")+COUNTIFS('[2]PCs e Impresoras'!$E$76:$E$105,D74,'[2]PCs e Impresoras'!$F$76:$F$105,"PVL*")+COUNTIFS('[1]PCs e Impresoras'!$E$85:$E$113,D74,'[1]PCs e Impresoras'!$F$85:$F$113,"PVL*")</f>
        <v>#VALUE!</v>
      </c>
      <c r="K74" s="11" t="e">
        <f>COUNTIFS('[13]PCs e Impresoras'!$E$26:$E$29,D74,'[13]PCs e Impresoras'!$F$26:$F$29,"PBQ*")+COUNTIFS('[12]PCs e Impresoras'!$E$49:$E$61,D74,'[12]PCs e Impresoras'!$F$49:$F$61,"PBQ*")+COUNTIFS('[11]PCs e Impresoras'!$E$95:$E$125,D74,'[11]PCs e Impresoras'!$F$95:$F$125,"PBQ*")+COUNTIFS('[10]PCs e Impresoras'!$E$83:$E$104,D74,'[10]PCs e Impresoras'!$F$83:$F$104,"PBQ*")+COUNTIFS('[9]PCs e Impresoras'!$E$61:$E$64,D74,'[9]PCs e Impresoras'!$F$61:$F$64,"PBQ*")+COUNTIFS('[8]PCs e Impresoras'!$E$194:$E$258,D74,'[8]PCs e Impresoras'!$F$194:$F$258,"PBQ*")+COUNTIFS('[7]PCs e Impresoras'!$E$244:$E$313,D74,'[7]PCs e Impresoras'!$F$244:$F$313,"PBQ*")+COUNTIFS('[6]PCs e Impresoras'!$E$91:$E$105,D74,'[6]PCs e Impresoras'!$F$91:$F$105,"PBQ*")+COUNTIFS('[5]PCs e Impresoras'!$E$126:$E$190,D74,'[5]PCs e Impresoras'!$F$126:$F$190,"PBQ*")+COUNTIFS('[4]PCs e Impresoras'!$E$144:$E$175,D74,'[4]PCs e Impresoras'!$F$144:$F$175,"PBQ*")+COUNTIFS('[3]PCs e Impresoras'!$E$194:$E$275,D74,'[3]PCs e Impresoras'!$F$194:$F$275,"PBQ*")+COUNTIFS('[2]PCs e Impresoras'!$E$76:$E$105,D74,'[2]PCs e Impresoras'!$F$76:$F$105,"PBQ*")+COUNTIFS('[1]PCs e Impresoras'!$E$85:$E$113,D74,'[1]PCs e Impresoras'!$F$85:$F$113,"PBQ*")</f>
        <v>#VALUE!</v>
      </c>
      <c r="L74" s="11" t="e">
        <f>COUNTIFS('[13]PCs e Impresoras'!$E$26:$E$29,D74,'[13]PCs e Impresoras'!$F$26:$F$29,"PMB*")+COUNTIFS('[12]PCs e Impresoras'!$E$49:$E$61,D74,'[12]PCs e Impresoras'!$F$49:$F$61,"PMB*")+COUNTIFS('[11]PCs e Impresoras'!$E$95:$E$125,D74,'[11]PCs e Impresoras'!$F$95:$F$125,"PMB*")+COUNTIFS('[10]PCs e Impresoras'!$E$83:$E$104,D74,'[10]PCs e Impresoras'!$F$83:$F$104,"PMB*")+COUNTIFS('[9]PCs e Impresoras'!$E$61:$E$64,D74,'[9]PCs e Impresoras'!$F$61:$F$64,"PMB*")+COUNTIFS('[8]PCs e Impresoras'!$E$194:$E$258,D74,'[8]PCs e Impresoras'!$F$194:$F$258,"PMB*")+COUNTIFS('[7]PCs e Impresoras'!$E$244:$E$313,D74,'[7]PCs e Impresoras'!$F$244:$F$313,"PMB*")+COUNTIFS('[6]PCs e Impresoras'!$E$91:$E$105,D74,'[6]PCs e Impresoras'!$F$91:$F$105,"PMB*")+COUNTIFS('[5]PCs e Impresoras'!$E$126:$E$190,D74,'[5]PCs e Impresoras'!$F$126:$F$190,"PMB*")+COUNTIFS('[4]PCs e Impresoras'!$E$144:$E$175,D74,'[4]PCs e Impresoras'!$F$144:$F$175,"PMB*")+COUNTIFS('[3]PCs e Impresoras'!$E$194:$E$275,D74,'[3]PCs e Impresoras'!$F$194:$F$275,"PMB*")+COUNTIFS('[2]PCs e Impresoras'!$E$76:$E$105,D74,'[2]PCs e Impresoras'!$F$76:$F$105,"PMB*")+COUNTIFS('[1]PCs e Impresoras'!$E$85:$E$113,D74,'[1]PCs e Impresoras'!$F$85:$F$113,"PMB*")</f>
        <v>#VALUE!</v>
      </c>
      <c r="M74" s="11" t="e">
        <f>COUNTIFS('[13]PCs e Impresoras'!$E$26:$E$29,D74,'[13]PCs e Impresoras'!$F$26:$F$29,"PBJ*")+COUNTIFS('[12]PCs e Impresoras'!$E$49:$E$61,D74,'[12]PCs e Impresoras'!$F$49:$F$61,"PBJ*")+COUNTIFS('[11]PCs e Impresoras'!$E$95:$E$125,D74,'[11]PCs e Impresoras'!$F$95:$F$125,"PBJ*")+COUNTIFS('[10]PCs e Impresoras'!$E$83:$E$104,D74,'[10]PCs e Impresoras'!$F$83:$F$104,"PBJ*")+COUNTIFS('[9]PCs e Impresoras'!$E$61:$E$64,D74,'[9]PCs e Impresoras'!$F$61:$F$64,"PBJ*")+COUNTIFS('[8]PCs e Impresoras'!$E$194:$E$258,D74,'[8]PCs e Impresoras'!$F$194:$F$258,"PBJ*")+COUNTIFS('[7]PCs e Impresoras'!$E$244:$E$313,D74,'[7]PCs e Impresoras'!$F$244:$F$313,"PBJ*")+COUNTIFS('[6]PCs e Impresoras'!$E$91:$E$105,D74,'[6]PCs e Impresoras'!$F$91:$F$105,"PBJ*")+COUNTIFS('[5]PCs e Impresoras'!$E$126:$E$190,D74,'[5]PCs e Impresoras'!$F$126:$F$190,"PBJ*")+COUNTIFS('[4]PCs e Impresoras'!$E$144:$E$175,D74,'[4]PCs e Impresoras'!$F$144:$F$175,"PBJ*")+COUNTIFS('[3]PCs e Impresoras'!$E$194:$E$275,D74,'[3]PCs e Impresoras'!$F$194:$F$275,"PBJ*")+COUNTIFS('[2]PCs e Impresoras'!$E$76:$E$105,D74,'[2]PCs e Impresoras'!$F$76:$F$105,"PBJ*")+COUNTIFS('[1]PCs e Impresoras'!$E$85:$E$113,D74,'[1]PCs e Impresoras'!$F$85:$F$113,"PBJ*")</f>
        <v>#VALUE!</v>
      </c>
      <c r="N74" s="11" t="e">
        <f>COUNTIFS('[13]PCs e Impresoras'!$E$26:$E$29,D74,'[13]PCs e Impresoras'!$F$26:$F$29,"PCL*")+COUNTIFS('[12]PCs e Impresoras'!$E$49:$E$61,D74,'[12]PCs e Impresoras'!$F$49:$F$61,"PCL*")+COUNTIFS('[11]PCs e Impresoras'!$E$95:$E$125,D74,'[11]PCs e Impresoras'!$F$95:$F$125,"PCL*")+COUNTIFS('[10]PCs e Impresoras'!$E$83:$E$104,D74,'[10]PCs e Impresoras'!$F$83:$F$104,"PCL*")+COUNTIFS('[9]PCs e Impresoras'!$E$61:$E$64,D74,'[9]PCs e Impresoras'!$F$61:$F$64,"PCL*")+COUNTIFS('[8]PCs e Impresoras'!$E$194:$E$258,D74,'[8]PCs e Impresoras'!$F$194:$F$258,"PCL*")+COUNTIFS('[7]PCs e Impresoras'!$E$244:$E$313,D74,'[7]PCs e Impresoras'!$F$244:$F$313,"PCL*")+COUNTIFS('[6]PCs e Impresoras'!$E$91:$E$105,D74,'[6]PCs e Impresoras'!$F$91:$F$105,"PCL*")+COUNTIFS('[5]PCs e Impresoras'!$E$126:$E$190,D74,'[5]PCs e Impresoras'!$F$126:$F$190,"PCL*")+COUNTIFS('[4]PCs e Impresoras'!$E$144:$E$175,D74,'[4]PCs e Impresoras'!$F$144:$F$175,"PCL*")+COUNTIFS('[3]PCs e Impresoras'!$E$194:$E$275,D74,'[3]PCs e Impresoras'!$F$194:$F$275,"PCL*")+COUNTIFS('[2]PCs e Impresoras'!$E$76:$E$105,D74,'[2]PCs e Impresoras'!$F$76:$F$105,"PCL*")+COUNTIFS('[1]PCs e Impresoras'!$E$85:$E$113,D74,'[1]PCs e Impresoras'!$F$85:$F$113,"PCL*")</f>
        <v>#VALUE!</v>
      </c>
      <c r="O74" s="11" t="e">
        <f>COUNTIFS('[13]PCs e Impresoras'!$E$26:$E$29,D74,'[13]PCs e Impresoras'!$F$26:$F$29,"PQB*")+COUNTIFS('[12]PCs e Impresoras'!$E$49:$E$61,D74,'[12]PCs e Impresoras'!$F$49:$F$61,"PQB*")+COUNTIFS('[11]PCs e Impresoras'!$E$95:$E$125,D74,'[11]PCs e Impresoras'!$F$95:$F$125,"PQB*")+COUNTIFS('[10]PCs e Impresoras'!$E$83:$E$104,D74,'[10]PCs e Impresoras'!$F$83:$F$104,"PQB*")+COUNTIFS('[9]PCs e Impresoras'!$E$61:$E$64,D74,'[9]PCs e Impresoras'!$F$61:$F$64,"PQB*")+COUNTIFS('[8]PCs e Impresoras'!$E$194:$E$258,D74,'[8]PCs e Impresoras'!$F$194:$F$258,"PQB*")+COUNTIFS('[7]PCs e Impresoras'!$E$244:$E$313,D74,'[7]PCs e Impresoras'!$F$244:$F$313,"PQB*")+COUNTIFS('[6]PCs e Impresoras'!$E$91:$E$105,D74,'[6]PCs e Impresoras'!$F$91:$F$105,"PQB*")+COUNTIFS('[5]PCs e Impresoras'!$E$126:$E$190,D74,'[5]PCs e Impresoras'!$F$126:$F$190,"PQB*")+COUNTIFS('[4]PCs e Impresoras'!$E$144:$E$175,D74,'[4]PCs e Impresoras'!$F$144:$F$175,"PQB*")+COUNTIFS('[3]PCs e Impresoras'!$E$194:$E$275,D74,'[3]PCs e Impresoras'!$F$194:$F$275,"PQB*")+COUNTIFS('[2]PCs e Impresoras'!$E$76:$E$105,D74,'[2]PCs e Impresoras'!$F$76:$F$105,"PQB*")+COUNTIFS('[1]PCs e Impresoras'!$E$85:$E$113,D74,'[1]PCs e Impresoras'!$F$85:$F$113,"PQB*")</f>
        <v>#VALUE!</v>
      </c>
      <c r="P74" s="11" t="e">
        <f>COUNTIFS('[13]PCs e Impresoras'!$E$26:$E$29,D74,'[13]PCs e Impresoras'!$F$26:$F$29,"PPO*")+COUNTIFS('[12]PCs e Impresoras'!$E$49:$E$61,D74,'[12]PCs e Impresoras'!$F$49:$F$61,"PPO*")+COUNTIFS('[11]PCs e Impresoras'!$E$95:$E$125,D74,'[11]PCs e Impresoras'!$F$95:$F$125,"PPO*")+COUNTIFS('[10]PCs e Impresoras'!$E$83:$E$104,D74,'[10]PCs e Impresoras'!$F$83:$F$104,"PPO*")+COUNTIFS('[9]PCs e Impresoras'!$E$61:$E$64,D74,'[9]PCs e Impresoras'!$F$61:$F$64,"PPO*")+COUNTIFS('[8]PCs e Impresoras'!$E$194:$E$258,D74,'[8]PCs e Impresoras'!$F$194:$F$258,"PPO*")+COUNTIFS('[7]PCs e Impresoras'!$E$244:$E$313,D74,'[7]PCs e Impresoras'!$F$244:$F$313,"PPO*")+COUNTIFS('[6]PCs e Impresoras'!$E$91:$E$105,D74,'[6]PCs e Impresoras'!$F$91:$F$105,"PPO*")+COUNTIFS('[5]PCs e Impresoras'!$E$126:$E$190,D74,'[5]PCs e Impresoras'!$F$126:$F$190,"PPO*")+COUNTIFS('[4]PCs e Impresoras'!$E$144:$E$175,D74,'[4]PCs e Impresoras'!$F$144:$F$175,"PPO*")+COUNTIFS('[3]PCs e Impresoras'!$E$194:$E$275,D74,'[3]PCs e Impresoras'!$F$194:$F$275,"PPO*")+COUNTIFS('[2]PCs e Impresoras'!$E$76:$E$105,D74,'[2]PCs e Impresoras'!$F$76:$F$105,"PPO*")+COUNTIFS('[1]PCs e Impresoras'!$E$85:$E$113,D74,'[1]PCs e Impresoras'!$F$85:$F$113,"PPO*")</f>
        <v>#VALUE!</v>
      </c>
      <c r="Q74" s="11" t="e">
        <f>COUNTIFS('[13]PCs e Impresoras'!$E$26:$E$29,D74,'[13]PCs e Impresoras'!$F$26:$F$29,"PTJ*")+COUNTIFS('[12]PCs e Impresoras'!$E$49:$E$61,D74,'[12]PCs e Impresoras'!$F$49:$F$61,"PTJ*")+COUNTIFS('[11]PCs e Impresoras'!$E$95:$E$125,D74,'[11]PCs e Impresoras'!$F$95:$F$125,"PTJ*")+COUNTIFS('[10]PCs e Impresoras'!$E$83:$E$104,D74,'[10]PCs e Impresoras'!$F$83:$F$104,"PTJ*")+COUNTIFS('[9]PCs e Impresoras'!$E$61:$E$64,D74,'[9]PCs e Impresoras'!$F$61:$F$64,"PTJ*")+COUNTIFS('[8]PCs e Impresoras'!$E$194:$E$258,D74,'[8]PCs e Impresoras'!$F$194:$F$258,"PTJ*")+COUNTIFS('[7]PCs e Impresoras'!$E$244:$E$313,D74,'[7]PCs e Impresoras'!$F$244:$F$313,"PTJ*")+COUNTIFS('[6]PCs e Impresoras'!$E$91:$E$105,D74,'[6]PCs e Impresoras'!$F$91:$F$105,"PTJ*")+COUNTIFS('[5]PCs e Impresoras'!$E$126:$E$190,D74,'[5]PCs e Impresoras'!$F$126:$F$190,"PTJ*")+COUNTIFS('[4]PCs e Impresoras'!$E$144:$E$175,D74,'[4]PCs e Impresoras'!$F$144:$F$175,"PTJ*")+COUNTIFS('[3]PCs e Impresoras'!$E$194:$E$275,D74,'[3]PCs e Impresoras'!$F$194:$F$275,"PTJ*")+COUNTIFS('[2]PCs e Impresoras'!$E$76:$E$105,D74,'[2]PCs e Impresoras'!$F$76:$F$105,"PTJ*")+COUNTIFS('[1]PCs e Impresoras'!$E$85:$E$113,D74,'[1]PCs e Impresoras'!$F$85:$F$113,"PTJ*")</f>
        <v>#VALUE!</v>
      </c>
      <c r="R74" s="11" t="e">
        <f>COUNTIFS('[13]PCs e Impresoras'!$E$26:$E$29,D74,'[13]PCs e Impresoras'!$F$26:$F$29,"PBO*")+COUNTIFS('[12]PCs e Impresoras'!$E$49:$E$61,D74,'[12]PCs e Impresoras'!$F$49:$F$61,"PBO*")+COUNTIFS('[11]PCs e Impresoras'!$E$95:$E$125,D74,'[11]PCs e Impresoras'!$F$95:$F$125,"PBO*")+COUNTIFS('[10]PCs e Impresoras'!$E$83:$E$104,D74,'[10]PCs e Impresoras'!$F$83:$F$104,"PBO*")+COUNTIFS('[9]PCs e Impresoras'!$E$61:$E$64,D74,'[9]PCs e Impresoras'!$F$61:$F$64,"PBO*")+COUNTIFS('[8]PCs e Impresoras'!$E$194:$E$258,D74,'[8]PCs e Impresoras'!$F$194:$F$258,"PBO*")+COUNTIFS('[7]PCs e Impresoras'!$E$244:$E$313,D74,'[7]PCs e Impresoras'!$F$244:$F$313,"PBO*")+COUNTIFS('[6]PCs e Impresoras'!$E$91:$E$105,D74,'[6]PCs e Impresoras'!$F$91:$F$105,"PBO*")+COUNTIFS('[5]PCs e Impresoras'!$E$126:$E$190,D74,'[5]PCs e Impresoras'!$F$126:$F$190,"PBO*")+COUNTIFS('[4]PCs e Impresoras'!$E$144:$E$175,D74,'[4]PCs e Impresoras'!$F$144:$F$175,"PBO*")+COUNTIFS('[3]PCs e Impresoras'!$E$194:$E$275,D74,'[3]PCs e Impresoras'!$F$194:$F$275,"PBO*")+COUNTIFS('[2]PCs e Impresoras'!$E$76:$E$105,D74,'[2]PCs e Impresoras'!$F$76:$F$105,"PBO*")+COUNTIFS('[1]PCs e Impresoras'!$E$85:$E$113,D74,'[1]PCs e Impresoras'!$F$85:$F$113,"PBO*")</f>
        <v>#VALUE!</v>
      </c>
      <c r="S74" s="11" t="e">
        <f>COUNTIFS('[13]PCs e Impresoras'!$E$26:$E$29,D74,'[13]PCs e Impresoras'!$F$26:$F$29,"PSC*")+COUNTIFS('[12]PCs e Impresoras'!$E$49:$E$61,D74,'[12]PCs e Impresoras'!$F$49:$F$61,"PSC*")+COUNTIFS('[11]PCs e Impresoras'!$E$95:$E$125,D74,'[11]PCs e Impresoras'!$F$95:$F$125,"PSC*")+COUNTIFS('[10]PCs e Impresoras'!$E$83:$E$104,D74,'[10]PCs e Impresoras'!$F$83:$F$104,"PSC*")+COUNTIFS('[9]PCs e Impresoras'!$E$61:$E$64,D74,'[9]PCs e Impresoras'!$F$61:$F$64,"PSC*")+COUNTIFS('[8]PCs e Impresoras'!$E$194:$E$258,D74,'[8]PCs e Impresoras'!$F$194:$F$258,"PSC*")+COUNTIFS('[7]PCs e Impresoras'!$E$244:$E$313,D74,'[7]PCs e Impresoras'!$F$244:$F$313,"PSC*")+COUNTIFS('[6]PCs e Impresoras'!$E$91:$E$105,D74,'[6]PCs e Impresoras'!$F$91:$F$105,"PSC*")+COUNTIFS('[5]PCs e Impresoras'!$E$126:$E$190,D74,'[5]PCs e Impresoras'!$F$126:$F$190,"PSC*")+COUNTIFS('[4]PCs e Impresoras'!$E$144:$E$175,D74,'[4]PCs e Impresoras'!$F$144:$F$175,"PSC*")+COUNTIFS('[3]PCs e Impresoras'!$E$194:$E$275,D74,'[3]PCs e Impresoras'!$F$194:$F$275,"PSC*")+COUNTIFS('[2]PCs e Impresoras'!$E$76:$E$105,D74,'[2]PCs e Impresoras'!$F$76:$F$105,"PSC*")+COUNTIFS('[1]PCs e Impresoras'!$E$85:$E$113,D74,'[1]PCs e Impresoras'!$F$85:$F$113,"PSC*")</f>
        <v>#VALUE!</v>
      </c>
      <c r="T74" s="21" t="e">
        <f t="shared" si="23"/>
        <v>#VALUE!</v>
      </c>
      <c r="U74" s="32" t="e">
        <f t="shared" ref="U74:U78" si="24">T74/$T$5</f>
        <v>#VALUE!</v>
      </c>
    </row>
    <row r="75" spans="1:21" ht="15.75" x14ac:dyDescent="0.25">
      <c r="B75" s="71" t="s">
        <v>62</v>
      </c>
      <c r="C75" s="71" t="s">
        <v>63</v>
      </c>
      <c r="D75" s="71" t="s">
        <v>85</v>
      </c>
      <c r="E75" s="11" t="e">
        <f>COUNTIFS('[13]PCs e Impresoras'!$E$26:$E$29,D75,'[13]PCs e Impresoras'!$F$26:$F$29,"PCG*")+COUNTIFS('[12]PCs e Impresoras'!$E$49:$E$61,D75,'[12]PCs e Impresoras'!$F$49:$F$61,"PCG*")+COUNTIFS('[11]PCs e Impresoras'!$E$95:$E$125,D75,'[11]PCs e Impresoras'!$F$95:$F$125,"PCG*")+COUNTIFS('[10]PCs e Impresoras'!$E$83:$E$104,D75,'[10]PCs e Impresoras'!$F$83:$F$104,"PCG*")+COUNTIFS('[9]PCs e Impresoras'!$E$61:$E$64,D75,'[9]PCs e Impresoras'!$F$61:$F$64,"PCG*")+COUNTIFS('[8]PCs e Impresoras'!$E$194:$E$258,D75,'[8]PCs e Impresoras'!$F$194:$F$258,"PCG*")+COUNTIFS('[7]PCs e Impresoras'!$E$244:$E$313,D75,'[7]PCs e Impresoras'!$F$244:$F$313,"PCG*")+COUNTIFS('[6]PCs e Impresoras'!$E$91:$E$105,D75,'[6]PCs e Impresoras'!$F$91:$F$105,"PCG*")+COUNTIFS('[5]PCs e Impresoras'!$E$126:$E$190,D75,'[5]PCs e Impresoras'!$F$126:$F$190,"PCG*")+COUNTIFS('[4]PCs e Impresoras'!$E$144:$E$175,D75,'[4]PCs e Impresoras'!$F$144:$F$175,"PCG*")+COUNTIFS('[3]PCs e Impresoras'!$E$194:$E$275,D75,'[3]PCs e Impresoras'!$F$194:$F$275,"PCG*")+COUNTIFS('[2]PCs e Impresoras'!$E$76:$E$105,D75,'[2]PCs e Impresoras'!$F$76:$F$105,"PCG*")+COUNTIFS('[1]PCs e Impresoras'!$E$85:$E$113,D75,'[1]PCs e Impresoras'!$F$85:$F$113,"PCG*")</f>
        <v>#VALUE!</v>
      </c>
      <c r="F75" s="11" t="e">
        <f>COUNTIFS('[13]PCs e Impresoras'!$E$26:$E$29,D75,'[13]PCs e Impresoras'!$F$26:$F$29,"PCS*")+COUNTIFS('[12]PCs e Impresoras'!$E$49:$E$61,D75,'[12]PCs e Impresoras'!$F$49:$F$61,"PCS*")+COUNTIFS('[11]PCs e Impresoras'!$E$95:$E$125,D75,'[11]PCs e Impresoras'!$F$95:$F$125,"PCS*")+COUNTIFS('[10]PCs e Impresoras'!$E$83:$E$104,D75,'[10]PCs e Impresoras'!$F$83:$F$104,"PCS*")+COUNTIFS('[9]PCs e Impresoras'!$E$61:$E$64,D75,'[9]PCs e Impresoras'!$F$61:$F$64,"PCS*")+COUNTIFS('[8]PCs e Impresoras'!$E$194:$E$258,D75,'[8]PCs e Impresoras'!$F$194:$F$258,"PCS*")+COUNTIFS('[7]PCs e Impresoras'!$E$244:$E$313,D75,'[7]PCs e Impresoras'!$F$244:$F$313,"PCS*")+COUNTIFS('[6]PCs e Impresoras'!$E$91:$E$105,D75,'[6]PCs e Impresoras'!$F$91:$F$105,"PCS*")+COUNTIFS('[5]PCs e Impresoras'!$E$126:$E$190,D75,'[5]PCs e Impresoras'!$F$126:$F$190,"PCS*")+COUNTIFS('[4]PCs e Impresoras'!$E$144:$E$175,D75,'[4]PCs e Impresoras'!$F$144:$F$175,"PCS*")+COUNTIFS('[3]PCs e Impresoras'!$E$194:$E$275,D75,'[3]PCs e Impresoras'!$F$194:$F$275,"PCS*")+COUNTIFS('[2]PCs e Impresoras'!$E$76:$E$105,D75,'[2]PCs e Impresoras'!$F$76:$F$105,"PCS*")+COUNTIFS('[1]PCs e Impresoras'!$E$85:$E$113,D75,'[1]PCs e Impresoras'!$F$85:$F$113,"PCS*")</f>
        <v>#VALUE!</v>
      </c>
      <c r="G75" s="11" t="e">
        <f>COUNTIFS('[13]PCs e Impresoras'!$E$26:$E$29,D75,'[13]PCs e Impresoras'!$F$26:$F$29,"PMT*")+COUNTIFS('[12]PCs e Impresoras'!$E$49:$E$61,D75,'[12]PCs e Impresoras'!$F$49:$F$61,"PMT*")+COUNTIFS('[11]PCs e Impresoras'!$E$95:$E$125,D75,'[11]PCs e Impresoras'!$F$95:$F$125,"PMT*")+COUNTIFS('[10]PCs e Impresoras'!$E$83:$E$104,D75,'[10]PCs e Impresoras'!$F$83:$F$104,"PMT*")+COUNTIFS('[9]PCs e Impresoras'!$E$61:$E$64,D75,'[9]PCs e Impresoras'!$F$61:$F$64,"PMT*")+COUNTIFS('[8]PCs e Impresoras'!$E$194:$E$258,D75,'[8]PCs e Impresoras'!$F$194:$F$258,"PMT*")+COUNTIFS('[7]PCs e Impresoras'!$E$244:$E$313,D75,'[7]PCs e Impresoras'!$F$244:$F$313,"PMT*")+COUNTIFS('[6]PCs e Impresoras'!$E$91:$E$105,D75,'[6]PCs e Impresoras'!$F$91:$F$105,"PMT*")+COUNTIFS('[5]PCs e Impresoras'!$E$126:$E$190,D75,'[5]PCs e Impresoras'!$F$126:$F$190,"PMT*")+COUNTIFS('[4]PCs e Impresoras'!$E$144:$E$175,D75,'[4]PCs e Impresoras'!$F$144:$F$175,"PMT*")+COUNTIFS('[3]PCs e Impresoras'!$E$194:$E$275,D75,'[3]PCs e Impresoras'!$F$194:$F$275,"PMT*")+COUNTIFS('[2]PCs e Impresoras'!$E$76:$E$105,D75,'[2]PCs e Impresoras'!$F$76:$F$105,"PMT*")+COUNTIFS('[1]PCs e Impresoras'!$E$85:$E$113,D75,'[1]PCs e Impresoras'!$F$85:$F$113,"PMT*")</f>
        <v>#VALUE!</v>
      </c>
      <c r="H75" s="11" t="e">
        <f>COUNTIFS('[13]PCs e Impresoras'!$E$26:$E$29,D75,'[13]PCs e Impresoras'!$F$26:$F$29,"PCB*")+COUNTIFS('[12]PCs e Impresoras'!$E$49:$E$61,D75,'[12]PCs e Impresoras'!$F$49:$F$61,"PCB*")+COUNTIFS('[11]PCs e Impresoras'!$E$95:$E$125,D75,'[11]PCs e Impresoras'!$F$95:$F$125,"PCB*")+COUNTIFS('[10]PCs e Impresoras'!$E$83:$E$104,D75,'[10]PCs e Impresoras'!$F$83:$F$104,"PCB*")+COUNTIFS('[9]PCs e Impresoras'!$E$61:$E$64,D75,'[9]PCs e Impresoras'!$F$61:$F$64,"PCB*")+COUNTIFS('[8]PCs e Impresoras'!$E$194:$E$258,D75,'[8]PCs e Impresoras'!$F$194:$F$258,"PCB*")+COUNTIFS('[7]PCs e Impresoras'!$E$244:$E$313,D75,'[7]PCs e Impresoras'!$F$244:$F$313,"PCB*")+COUNTIFS('[6]PCs e Impresoras'!$E$91:$E$105,D75,'[6]PCs e Impresoras'!$F$91:$F$105,"PCB*")+COUNTIFS('[5]PCs e Impresoras'!$E$126:$E$190,D75,'[5]PCs e Impresoras'!$F$126:$F$190,"PCB*")+COUNTIFS('[4]PCs e Impresoras'!$E$144:$E$175,D75,'[4]PCs e Impresoras'!$F$144:$F$175,"PCB*")+COUNTIFS('[3]PCs e Impresoras'!$E$194:$E$275,D75,'[3]PCs e Impresoras'!$F$194:$F$275,"PCB*")+COUNTIFS('[2]PCs e Impresoras'!$E$76:$E$105,D75,'[2]PCs e Impresoras'!$F$76:$F$105,"PCB*")+COUNTIFS('[1]PCs e Impresoras'!$E$85:$E$113,D75,'[1]PCs e Impresoras'!$F$85:$F$113,"PCB*")</f>
        <v>#VALUE!</v>
      </c>
      <c r="I75" s="11" t="e">
        <f>COUNTIFS('[13]PCs e Impresoras'!$E$26:$E$29,D75,'[13]PCs e Impresoras'!$F$26:$F$29,"PBA*")+COUNTIFS('[12]PCs e Impresoras'!$E$49:$E$61,D75,'[12]PCs e Impresoras'!$F$49:$F$61,"PBA*")+COUNTIFS('[11]PCs e Impresoras'!$E$95:$E$125,D75,'[11]PCs e Impresoras'!$F$95:$F$125,"PBA*")+COUNTIFS('[10]PCs e Impresoras'!$E$83:$E$104,D75,'[10]PCs e Impresoras'!$F$83:$F$104,"PBA*")+COUNTIFS('[9]PCs e Impresoras'!$E$61:$E$64,D75,'[9]PCs e Impresoras'!$F$61:$F$64,"PBA*")+COUNTIFS('[8]PCs e Impresoras'!$E$194:$E$258,D75,'[8]PCs e Impresoras'!$F$194:$F$258,"PBA*")+COUNTIFS('[7]PCs e Impresoras'!$E$244:$E$313,D75,'[7]PCs e Impresoras'!$F$244:$F$313,"PBA*")+COUNTIFS('[6]PCs e Impresoras'!$E$91:$E$105,D75,'[6]PCs e Impresoras'!$F$91:$F$105,"PBA*")+COUNTIFS('[5]PCs e Impresoras'!$E$126:$E$190,D75,'[5]PCs e Impresoras'!$F$126:$F$190,"PBA*")+COUNTIFS('[4]PCs e Impresoras'!$E$144:$E$175,D75,'[4]PCs e Impresoras'!$F$144:$F$175,"PBA*")+COUNTIFS('[3]PCs e Impresoras'!$E$194:$E$275,D75,'[3]PCs e Impresoras'!$F$194:$F$275,"PBA*")+COUNTIFS('[2]PCs e Impresoras'!$E$76:$E$105,D75,'[2]PCs e Impresoras'!$F$76:$F$105,"PBA*")+COUNTIFS('[1]PCs e Impresoras'!$E$85:$E$113,D75,'[1]PCs e Impresoras'!$F$85:$F$113,"PBA*")</f>
        <v>#VALUE!</v>
      </c>
      <c r="J75" s="11" t="e">
        <f>COUNTIFS('[13]PCs e Impresoras'!$E$26:$E$29,D75,'[13]PCs e Impresoras'!$F$26:$F$29,"PVL*")+COUNTIFS('[12]PCs e Impresoras'!$E$49:$E$61,D75,'[12]PCs e Impresoras'!$F$49:$F$61,"PVL*")+COUNTIFS('[11]PCs e Impresoras'!$E$95:$E$125,D75,'[11]PCs e Impresoras'!$F$95:$F$125,"PVL*")+COUNTIFS('[10]PCs e Impresoras'!$E$83:$E$104,D75,'[10]PCs e Impresoras'!$F$83:$F$104,"PVL*")+COUNTIFS('[9]PCs e Impresoras'!$E$61:$E$64,D75,'[9]PCs e Impresoras'!$F$61:$F$64,"PVL*")+COUNTIFS('[8]PCs e Impresoras'!$E$194:$E$258,D75,'[8]PCs e Impresoras'!$F$194:$F$258,"PVL*")+COUNTIFS('[7]PCs e Impresoras'!$E$244:$E$313,D75,'[7]PCs e Impresoras'!$F$244:$F$313,"PVL*")+COUNTIFS('[6]PCs e Impresoras'!$E$91:$E$105,D75,'[6]PCs e Impresoras'!$F$91:$F$105,"PVL*")+COUNTIFS('[5]PCs e Impresoras'!$E$126:$E$190,D75,'[5]PCs e Impresoras'!$F$126:$F$190,"PVL*")+COUNTIFS('[4]PCs e Impresoras'!$E$144:$E$175,D75,'[4]PCs e Impresoras'!$F$144:$F$175,"PVL*")+COUNTIFS('[3]PCs e Impresoras'!$E$194:$E$275,D75,'[3]PCs e Impresoras'!$F$194:$F$275,"PVL*")+COUNTIFS('[2]PCs e Impresoras'!$E$76:$E$105,D75,'[2]PCs e Impresoras'!$F$76:$F$105,"PVL*")+COUNTIFS('[1]PCs e Impresoras'!$E$85:$E$113,D75,'[1]PCs e Impresoras'!$F$85:$F$113,"PVL*")</f>
        <v>#VALUE!</v>
      </c>
      <c r="K75" s="11" t="e">
        <f>COUNTIFS('[13]PCs e Impresoras'!$E$26:$E$29,D75,'[13]PCs e Impresoras'!$F$26:$F$29,"PBQ*")+COUNTIFS('[12]PCs e Impresoras'!$E$49:$E$61,D75,'[12]PCs e Impresoras'!$F$49:$F$61,"PBQ*")+COUNTIFS('[11]PCs e Impresoras'!$E$95:$E$125,D75,'[11]PCs e Impresoras'!$F$95:$F$125,"PBQ*")+COUNTIFS('[10]PCs e Impresoras'!$E$83:$E$104,D75,'[10]PCs e Impresoras'!$F$83:$F$104,"PBQ*")+COUNTIFS('[9]PCs e Impresoras'!$E$61:$E$64,D75,'[9]PCs e Impresoras'!$F$61:$F$64,"PBQ*")+COUNTIFS('[8]PCs e Impresoras'!$E$194:$E$258,D75,'[8]PCs e Impresoras'!$F$194:$F$258,"PBQ*")+COUNTIFS('[7]PCs e Impresoras'!$E$244:$E$313,D75,'[7]PCs e Impresoras'!$F$244:$F$313,"PBQ*")+COUNTIFS('[6]PCs e Impresoras'!$E$91:$E$105,D75,'[6]PCs e Impresoras'!$F$91:$F$105,"PBQ*")+COUNTIFS('[5]PCs e Impresoras'!$E$126:$E$190,D75,'[5]PCs e Impresoras'!$F$126:$F$190,"PBQ*")+COUNTIFS('[4]PCs e Impresoras'!$E$144:$E$175,D75,'[4]PCs e Impresoras'!$F$144:$F$175,"PBQ*")+COUNTIFS('[3]PCs e Impresoras'!$E$194:$E$275,D75,'[3]PCs e Impresoras'!$F$194:$F$275,"PBQ*")+COUNTIFS('[2]PCs e Impresoras'!$E$76:$E$105,D75,'[2]PCs e Impresoras'!$F$76:$F$105,"PBQ*")+COUNTIFS('[1]PCs e Impresoras'!$E$85:$E$113,D75,'[1]PCs e Impresoras'!$F$85:$F$113,"PBQ*")</f>
        <v>#VALUE!</v>
      </c>
      <c r="L75" s="11" t="e">
        <f>COUNTIFS('[13]PCs e Impresoras'!$E$26:$E$29,D75,'[13]PCs e Impresoras'!$F$26:$F$29,"PMB*")+COUNTIFS('[12]PCs e Impresoras'!$E$49:$E$61,D75,'[12]PCs e Impresoras'!$F$49:$F$61,"PMB*")+COUNTIFS('[11]PCs e Impresoras'!$E$95:$E$125,D75,'[11]PCs e Impresoras'!$F$95:$F$125,"PMB*")+COUNTIFS('[10]PCs e Impresoras'!$E$83:$E$104,D75,'[10]PCs e Impresoras'!$F$83:$F$104,"PMB*")+COUNTIFS('[9]PCs e Impresoras'!$E$61:$E$64,D75,'[9]PCs e Impresoras'!$F$61:$F$64,"PMB*")+COUNTIFS('[8]PCs e Impresoras'!$E$194:$E$258,D75,'[8]PCs e Impresoras'!$F$194:$F$258,"PMB*")+COUNTIFS('[7]PCs e Impresoras'!$E$244:$E$313,D75,'[7]PCs e Impresoras'!$F$244:$F$313,"PMB*")+COUNTIFS('[6]PCs e Impresoras'!$E$91:$E$105,D75,'[6]PCs e Impresoras'!$F$91:$F$105,"PMB*")+COUNTIFS('[5]PCs e Impresoras'!$E$126:$E$190,D75,'[5]PCs e Impresoras'!$F$126:$F$190,"PMB*")+COUNTIFS('[4]PCs e Impresoras'!$E$144:$E$175,D75,'[4]PCs e Impresoras'!$F$144:$F$175,"PMB*")+COUNTIFS('[3]PCs e Impresoras'!$E$194:$E$275,D75,'[3]PCs e Impresoras'!$F$194:$F$275,"PMB*")+COUNTIFS('[2]PCs e Impresoras'!$E$76:$E$105,D75,'[2]PCs e Impresoras'!$F$76:$F$105,"PMB*")+COUNTIFS('[1]PCs e Impresoras'!$E$85:$E$113,D75,'[1]PCs e Impresoras'!$F$85:$F$113,"PMB*")</f>
        <v>#VALUE!</v>
      </c>
      <c r="M75" s="11" t="e">
        <f>COUNTIFS('[13]PCs e Impresoras'!$E$26:$E$29,D75,'[13]PCs e Impresoras'!$F$26:$F$29,"PBJ*")+COUNTIFS('[12]PCs e Impresoras'!$E$49:$E$61,D75,'[12]PCs e Impresoras'!$F$49:$F$61,"PBJ*")+COUNTIFS('[11]PCs e Impresoras'!$E$95:$E$125,D75,'[11]PCs e Impresoras'!$F$95:$F$125,"PBJ*")+COUNTIFS('[10]PCs e Impresoras'!$E$83:$E$104,D75,'[10]PCs e Impresoras'!$F$83:$F$104,"PBJ*")+COUNTIFS('[9]PCs e Impresoras'!$E$61:$E$64,D75,'[9]PCs e Impresoras'!$F$61:$F$64,"PBJ*")+COUNTIFS('[8]PCs e Impresoras'!$E$194:$E$258,D75,'[8]PCs e Impresoras'!$F$194:$F$258,"PBJ*")+COUNTIFS('[7]PCs e Impresoras'!$E$244:$E$313,D75,'[7]PCs e Impresoras'!$F$244:$F$313,"PBJ*")+COUNTIFS('[6]PCs e Impresoras'!$E$91:$E$105,D75,'[6]PCs e Impresoras'!$F$91:$F$105,"PBJ*")+COUNTIFS('[5]PCs e Impresoras'!$E$126:$E$190,D75,'[5]PCs e Impresoras'!$F$126:$F$190,"PBJ*")+COUNTIFS('[4]PCs e Impresoras'!$E$144:$E$175,D75,'[4]PCs e Impresoras'!$F$144:$F$175,"PBJ*")+COUNTIFS('[3]PCs e Impresoras'!$E$194:$E$275,D75,'[3]PCs e Impresoras'!$F$194:$F$275,"PBJ*")+COUNTIFS('[2]PCs e Impresoras'!$E$76:$E$105,D75,'[2]PCs e Impresoras'!$F$76:$F$105,"PBJ*")+COUNTIFS('[1]PCs e Impresoras'!$E$85:$E$113,D75,'[1]PCs e Impresoras'!$F$85:$F$113,"PBJ*")</f>
        <v>#VALUE!</v>
      </c>
      <c r="N75" s="11" t="e">
        <f>COUNTIFS('[13]PCs e Impresoras'!$E$26:$E$29,D75,'[13]PCs e Impresoras'!$F$26:$F$29,"PCL*")+COUNTIFS('[12]PCs e Impresoras'!$E$49:$E$61,D75,'[12]PCs e Impresoras'!$F$49:$F$61,"PCL*")+COUNTIFS('[11]PCs e Impresoras'!$E$95:$E$125,D75,'[11]PCs e Impresoras'!$F$95:$F$125,"PCL*")+COUNTIFS('[10]PCs e Impresoras'!$E$83:$E$104,D75,'[10]PCs e Impresoras'!$F$83:$F$104,"PCL*")+COUNTIFS('[9]PCs e Impresoras'!$E$61:$E$64,D75,'[9]PCs e Impresoras'!$F$61:$F$64,"PCL*")+COUNTIFS('[8]PCs e Impresoras'!$E$194:$E$258,D75,'[8]PCs e Impresoras'!$F$194:$F$258,"PCL*")+COUNTIFS('[7]PCs e Impresoras'!$E$244:$E$313,D75,'[7]PCs e Impresoras'!$F$244:$F$313,"PCL*")+COUNTIFS('[6]PCs e Impresoras'!$E$91:$E$105,D75,'[6]PCs e Impresoras'!$F$91:$F$105,"PCL*")+COUNTIFS('[5]PCs e Impresoras'!$E$126:$E$190,D75,'[5]PCs e Impresoras'!$F$126:$F$190,"PCL*")+COUNTIFS('[4]PCs e Impresoras'!$E$144:$E$175,D75,'[4]PCs e Impresoras'!$F$144:$F$175,"PCL*")+COUNTIFS('[3]PCs e Impresoras'!$E$194:$E$275,D75,'[3]PCs e Impresoras'!$F$194:$F$275,"PCL*")+COUNTIFS('[2]PCs e Impresoras'!$E$76:$E$105,D75,'[2]PCs e Impresoras'!$F$76:$F$105,"PCL*")+COUNTIFS('[1]PCs e Impresoras'!$E$85:$E$113,D75,'[1]PCs e Impresoras'!$F$85:$F$113,"PCL*")</f>
        <v>#VALUE!</v>
      </c>
      <c r="O75" s="11" t="e">
        <f>COUNTIFS('[13]PCs e Impresoras'!$E$26:$E$29,D75,'[13]PCs e Impresoras'!$F$26:$F$29,"PQB*")+COUNTIFS('[12]PCs e Impresoras'!$E$49:$E$61,D75,'[12]PCs e Impresoras'!$F$49:$F$61,"PQB*")+COUNTIFS('[11]PCs e Impresoras'!$E$95:$E$125,D75,'[11]PCs e Impresoras'!$F$95:$F$125,"PQB*")+COUNTIFS('[10]PCs e Impresoras'!$E$83:$E$104,D75,'[10]PCs e Impresoras'!$F$83:$F$104,"PQB*")+COUNTIFS('[9]PCs e Impresoras'!$E$61:$E$64,D75,'[9]PCs e Impresoras'!$F$61:$F$64,"PQB*")+COUNTIFS('[8]PCs e Impresoras'!$E$194:$E$258,D75,'[8]PCs e Impresoras'!$F$194:$F$258,"PQB*")+COUNTIFS('[7]PCs e Impresoras'!$E$244:$E$313,D75,'[7]PCs e Impresoras'!$F$244:$F$313,"PQB*")+COUNTIFS('[6]PCs e Impresoras'!$E$91:$E$105,D75,'[6]PCs e Impresoras'!$F$91:$F$105,"PQB*")+COUNTIFS('[5]PCs e Impresoras'!$E$126:$E$190,D75,'[5]PCs e Impresoras'!$F$126:$F$190,"PQB*")+COUNTIFS('[4]PCs e Impresoras'!$E$144:$E$175,D75,'[4]PCs e Impresoras'!$F$144:$F$175,"PQB*")+COUNTIFS('[3]PCs e Impresoras'!$E$194:$E$275,D75,'[3]PCs e Impresoras'!$F$194:$F$275,"PQB*")+COUNTIFS('[2]PCs e Impresoras'!$E$76:$E$105,D75,'[2]PCs e Impresoras'!$F$76:$F$105,"PQB*")+COUNTIFS('[1]PCs e Impresoras'!$E$85:$E$113,D75,'[1]PCs e Impresoras'!$F$85:$F$113,"PQB*")</f>
        <v>#VALUE!</v>
      </c>
      <c r="P75" s="11" t="e">
        <f>COUNTIFS('[13]PCs e Impresoras'!$E$26:$E$29,D75,'[13]PCs e Impresoras'!$F$26:$F$29,"PPO*")+COUNTIFS('[12]PCs e Impresoras'!$E$49:$E$61,D75,'[12]PCs e Impresoras'!$F$49:$F$61,"PPO*")+COUNTIFS('[11]PCs e Impresoras'!$E$95:$E$125,D75,'[11]PCs e Impresoras'!$F$95:$F$125,"PPO*")+COUNTIFS('[10]PCs e Impresoras'!$E$83:$E$104,D75,'[10]PCs e Impresoras'!$F$83:$F$104,"PPO*")+COUNTIFS('[9]PCs e Impresoras'!$E$61:$E$64,D75,'[9]PCs e Impresoras'!$F$61:$F$64,"PPO*")+COUNTIFS('[8]PCs e Impresoras'!$E$194:$E$258,D75,'[8]PCs e Impresoras'!$F$194:$F$258,"PPO*")+COUNTIFS('[7]PCs e Impresoras'!$E$244:$E$313,D75,'[7]PCs e Impresoras'!$F$244:$F$313,"PPO*")+COUNTIFS('[6]PCs e Impresoras'!$E$91:$E$105,D75,'[6]PCs e Impresoras'!$F$91:$F$105,"PPO*")+COUNTIFS('[5]PCs e Impresoras'!$E$126:$E$190,D75,'[5]PCs e Impresoras'!$F$126:$F$190,"PPO*")+COUNTIFS('[4]PCs e Impresoras'!$E$144:$E$175,D75,'[4]PCs e Impresoras'!$F$144:$F$175,"PPO*")+COUNTIFS('[3]PCs e Impresoras'!$E$194:$E$275,D75,'[3]PCs e Impresoras'!$F$194:$F$275,"PPO*")+COUNTIFS('[2]PCs e Impresoras'!$E$76:$E$105,D75,'[2]PCs e Impresoras'!$F$76:$F$105,"PPO*")+COUNTIFS('[1]PCs e Impresoras'!$E$85:$E$113,D75,'[1]PCs e Impresoras'!$F$85:$F$113,"PPO*")</f>
        <v>#VALUE!</v>
      </c>
      <c r="Q75" s="11" t="e">
        <f>COUNTIFS('[13]PCs e Impresoras'!$E$26:$E$29,D75,'[13]PCs e Impresoras'!$F$26:$F$29,"PTJ*")+COUNTIFS('[12]PCs e Impresoras'!$E$49:$E$61,D75,'[12]PCs e Impresoras'!$F$49:$F$61,"PTJ*")+COUNTIFS('[11]PCs e Impresoras'!$E$95:$E$125,D75,'[11]PCs e Impresoras'!$F$95:$F$125,"PTJ*")+COUNTIFS('[10]PCs e Impresoras'!$E$83:$E$104,D75,'[10]PCs e Impresoras'!$F$83:$F$104,"PTJ*")+COUNTIFS('[9]PCs e Impresoras'!$E$61:$E$64,D75,'[9]PCs e Impresoras'!$F$61:$F$64,"PTJ*")+COUNTIFS('[8]PCs e Impresoras'!$E$194:$E$258,D75,'[8]PCs e Impresoras'!$F$194:$F$258,"PTJ*")+COUNTIFS('[7]PCs e Impresoras'!$E$244:$E$313,D75,'[7]PCs e Impresoras'!$F$244:$F$313,"PTJ*")+COUNTIFS('[6]PCs e Impresoras'!$E$91:$E$105,D75,'[6]PCs e Impresoras'!$F$91:$F$105,"PTJ*")+COUNTIFS('[5]PCs e Impresoras'!$E$126:$E$190,D75,'[5]PCs e Impresoras'!$F$126:$F$190,"PTJ*")+COUNTIFS('[4]PCs e Impresoras'!$E$144:$E$175,D75,'[4]PCs e Impresoras'!$F$144:$F$175,"PTJ*")+COUNTIFS('[3]PCs e Impresoras'!$E$194:$E$275,D75,'[3]PCs e Impresoras'!$F$194:$F$275,"PTJ*")+COUNTIFS('[2]PCs e Impresoras'!$E$76:$E$105,D75,'[2]PCs e Impresoras'!$F$76:$F$105,"PTJ*")+COUNTIFS('[1]PCs e Impresoras'!$E$85:$E$113,D75,'[1]PCs e Impresoras'!$F$85:$F$113,"PTJ*")</f>
        <v>#VALUE!</v>
      </c>
      <c r="R75" s="11" t="e">
        <f>COUNTIFS('[13]PCs e Impresoras'!$E$26:$E$29,D75,'[13]PCs e Impresoras'!$F$26:$F$29,"PBO*")+COUNTIFS('[12]PCs e Impresoras'!$E$49:$E$61,D75,'[12]PCs e Impresoras'!$F$49:$F$61,"PBO*")+COUNTIFS('[11]PCs e Impresoras'!$E$95:$E$125,D75,'[11]PCs e Impresoras'!$F$95:$F$125,"PBO*")+COUNTIFS('[10]PCs e Impresoras'!$E$83:$E$104,D75,'[10]PCs e Impresoras'!$F$83:$F$104,"PBO*")+COUNTIFS('[9]PCs e Impresoras'!$E$61:$E$64,D75,'[9]PCs e Impresoras'!$F$61:$F$64,"PBO*")+COUNTIFS('[8]PCs e Impresoras'!$E$194:$E$258,D75,'[8]PCs e Impresoras'!$F$194:$F$258,"PBO*")+COUNTIFS('[7]PCs e Impresoras'!$E$244:$E$313,D75,'[7]PCs e Impresoras'!$F$244:$F$313,"PBO*")+COUNTIFS('[6]PCs e Impresoras'!$E$91:$E$105,D75,'[6]PCs e Impresoras'!$F$91:$F$105,"PBO*")+COUNTIFS('[5]PCs e Impresoras'!$E$126:$E$190,D75,'[5]PCs e Impresoras'!$F$126:$F$190,"PBO*")+COUNTIFS('[4]PCs e Impresoras'!$E$144:$E$175,D75,'[4]PCs e Impresoras'!$F$144:$F$175,"PBO*")+COUNTIFS('[3]PCs e Impresoras'!$E$194:$E$275,D75,'[3]PCs e Impresoras'!$F$194:$F$275,"PBO*")+COUNTIFS('[2]PCs e Impresoras'!$E$76:$E$105,D75,'[2]PCs e Impresoras'!$F$76:$F$105,"PBO*")+COUNTIFS('[1]PCs e Impresoras'!$E$85:$E$113,D75,'[1]PCs e Impresoras'!$F$85:$F$113,"PBO*")</f>
        <v>#VALUE!</v>
      </c>
      <c r="S75" s="11" t="e">
        <f>COUNTIFS('[13]PCs e Impresoras'!$E$26:$E$29,D75,'[13]PCs e Impresoras'!$F$26:$F$29,"PSC*")+COUNTIFS('[12]PCs e Impresoras'!$E$49:$E$61,D75,'[12]PCs e Impresoras'!$F$49:$F$61,"PSC*")+COUNTIFS('[11]PCs e Impresoras'!$E$95:$E$125,D75,'[11]PCs e Impresoras'!$F$95:$F$125,"PSC*")+COUNTIFS('[10]PCs e Impresoras'!$E$83:$E$104,D75,'[10]PCs e Impresoras'!$F$83:$F$104,"PSC*")+COUNTIFS('[9]PCs e Impresoras'!$E$61:$E$64,D75,'[9]PCs e Impresoras'!$F$61:$F$64,"PSC*")+COUNTIFS('[8]PCs e Impresoras'!$E$194:$E$258,D75,'[8]PCs e Impresoras'!$F$194:$F$258,"PSC*")+COUNTIFS('[7]PCs e Impresoras'!$E$244:$E$313,D75,'[7]PCs e Impresoras'!$F$244:$F$313,"PSC*")+COUNTIFS('[6]PCs e Impresoras'!$E$91:$E$105,D75,'[6]PCs e Impresoras'!$F$91:$F$105,"PSC*")+COUNTIFS('[5]PCs e Impresoras'!$E$126:$E$190,D75,'[5]PCs e Impresoras'!$F$126:$F$190,"PSC*")+COUNTIFS('[4]PCs e Impresoras'!$E$144:$E$175,D75,'[4]PCs e Impresoras'!$F$144:$F$175,"PSC*")+COUNTIFS('[3]PCs e Impresoras'!$E$194:$E$275,D75,'[3]PCs e Impresoras'!$F$194:$F$275,"PSC*")+COUNTIFS('[2]PCs e Impresoras'!$E$76:$E$105,D75,'[2]PCs e Impresoras'!$F$76:$F$105,"PSC*")+COUNTIFS('[1]PCs e Impresoras'!$E$85:$E$113,D75,'[1]PCs e Impresoras'!$F$85:$F$113,"PSC*")</f>
        <v>#VALUE!</v>
      </c>
      <c r="T75" s="21" t="e">
        <f t="shared" si="23"/>
        <v>#VALUE!</v>
      </c>
      <c r="U75" s="32" t="e">
        <f t="shared" si="24"/>
        <v>#VALUE!</v>
      </c>
    </row>
    <row r="76" spans="1:21" ht="15.75" x14ac:dyDescent="0.25">
      <c r="B76" s="71" t="s">
        <v>62</v>
      </c>
      <c r="C76" s="71" t="s">
        <v>63</v>
      </c>
      <c r="D76" s="71" t="s">
        <v>72</v>
      </c>
      <c r="E76" s="11" t="e">
        <f>COUNTIFS('[13]PCs e Impresoras'!$E$26:$E$29,D76,'[13]PCs e Impresoras'!$F$26:$F$29,"PCG*")+COUNTIFS('[12]PCs e Impresoras'!$E$49:$E$61,D76,'[12]PCs e Impresoras'!$F$49:$F$61,"PCG*")+COUNTIFS('[11]PCs e Impresoras'!$E$95:$E$125,D76,'[11]PCs e Impresoras'!$F$95:$F$125,"PCG*")+COUNTIFS('[10]PCs e Impresoras'!$E$83:$E$104,D76,'[10]PCs e Impresoras'!$F$83:$F$104,"PCG*")+COUNTIFS('[9]PCs e Impresoras'!$E$61:$E$64,D76,'[9]PCs e Impresoras'!$F$61:$F$64,"PCG*")+COUNTIFS('[8]PCs e Impresoras'!$E$194:$E$258,D76,'[8]PCs e Impresoras'!$F$194:$F$258,"PCG*")+COUNTIFS('[7]PCs e Impresoras'!$E$244:$E$313,D76,'[7]PCs e Impresoras'!$F$244:$F$313,"PCG*")+COUNTIFS('[6]PCs e Impresoras'!$E$91:$E$105,D76,'[6]PCs e Impresoras'!$F$91:$F$105,"PCG*")+COUNTIFS('[5]PCs e Impresoras'!$E$126:$E$190,D76,'[5]PCs e Impresoras'!$F$126:$F$190,"PCG*")+COUNTIFS('[4]PCs e Impresoras'!$E$144:$E$175,D76,'[4]PCs e Impresoras'!$F$144:$F$175,"PCG*")+COUNTIFS('[3]PCs e Impresoras'!$E$194:$E$275,D76,'[3]PCs e Impresoras'!$F$194:$F$275,"PCG*")+COUNTIFS('[2]PCs e Impresoras'!$E$76:$E$105,D76,'[2]PCs e Impresoras'!$F$76:$F$105,"PCG*")+COUNTIFS('[1]PCs e Impresoras'!$E$85:$E$113,D76,'[1]PCs e Impresoras'!$F$85:$F$113,"PCG*")</f>
        <v>#VALUE!</v>
      </c>
      <c r="F76" s="11" t="e">
        <f>COUNTIFS('[13]PCs e Impresoras'!$E$26:$E$29,D76,'[13]PCs e Impresoras'!$F$26:$F$29,"PCS*")+COUNTIFS('[12]PCs e Impresoras'!$E$49:$E$61,D76,'[12]PCs e Impresoras'!$F$49:$F$61,"PCS*")+COUNTIFS('[11]PCs e Impresoras'!$E$95:$E$125,D76,'[11]PCs e Impresoras'!$F$95:$F$125,"PCS*")+COUNTIFS('[10]PCs e Impresoras'!$E$83:$E$104,D76,'[10]PCs e Impresoras'!$F$83:$F$104,"PCS*")+COUNTIFS('[9]PCs e Impresoras'!$E$61:$E$64,D76,'[9]PCs e Impresoras'!$F$61:$F$64,"PCS*")+COUNTIFS('[8]PCs e Impresoras'!$E$194:$E$258,D76,'[8]PCs e Impresoras'!$F$194:$F$258,"PCS*")+COUNTIFS('[7]PCs e Impresoras'!$E$244:$E$313,D76,'[7]PCs e Impresoras'!$F$244:$F$313,"PCS*")+COUNTIFS('[6]PCs e Impresoras'!$E$91:$E$105,D76,'[6]PCs e Impresoras'!$F$91:$F$105,"PCS*")+COUNTIFS('[5]PCs e Impresoras'!$E$126:$E$190,D76,'[5]PCs e Impresoras'!$F$126:$F$190,"PCS*")+COUNTIFS('[4]PCs e Impresoras'!$E$144:$E$175,D76,'[4]PCs e Impresoras'!$F$144:$F$175,"PCS*")+COUNTIFS('[3]PCs e Impresoras'!$E$194:$E$275,D76,'[3]PCs e Impresoras'!$F$194:$F$275,"PCS*")+COUNTIFS('[2]PCs e Impresoras'!$E$76:$E$105,D76,'[2]PCs e Impresoras'!$F$76:$F$105,"PCS*")+COUNTIFS('[1]PCs e Impresoras'!$E$85:$E$113,D76,'[1]PCs e Impresoras'!$F$85:$F$113,"PCS*")</f>
        <v>#VALUE!</v>
      </c>
      <c r="G76" s="11" t="e">
        <f>COUNTIFS('[13]PCs e Impresoras'!$E$26:$E$29,D76,'[13]PCs e Impresoras'!$F$26:$F$29,"PMT*")+COUNTIFS('[12]PCs e Impresoras'!$E$49:$E$61,D76,'[12]PCs e Impresoras'!$F$49:$F$61,"PMT*")+COUNTIFS('[11]PCs e Impresoras'!$E$95:$E$125,D76,'[11]PCs e Impresoras'!$F$95:$F$125,"PMT*")+COUNTIFS('[10]PCs e Impresoras'!$E$83:$E$104,D76,'[10]PCs e Impresoras'!$F$83:$F$104,"PMT*")+COUNTIFS('[9]PCs e Impresoras'!$E$61:$E$64,D76,'[9]PCs e Impresoras'!$F$61:$F$64,"PMT*")+COUNTIFS('[8]PCs e Impresoras'!$E$194:$E$258,D76,'[8]PCs e Impresoras'!$F$194:$F$258,"PMT*")+COUNTIFS('[7]PCs e Impresoras'!$E$244:$E$313,D76,'[7]PCs e Impresoras'!$F$244:$F$313,"PMT*")+COUNTIFS('[6]PCs e Impresoras'!$E$91:$E$105,D76,'[6]PCs e Impresoras'!$F$91:$F$105,"PMT*")+COUNTIFS('[5]PCs e Impresoras'!$E$126:$E$190,D76,'[5]PCs e Impresoras'!$F$126:$F$190,"PMT*")+COUNTIFS('[4]PCs e Impresoras'!$E$144:$E$175,D76,'[4]PCs e Impresoras'!$F$144:$F$175,"PMT*")+COUNTIFS('[3]PCs e Impresoras'!$E$194:$E$275,D76,'[3]PCs e Impresoras'!$F$194:$F$275,"PMT*")+COUNTIFS('[2]PCs e Impresoras'!$E$76:$E$105,D76,'[2]PCs e Impresoras'!$F$76:$F$105,"PMT*")+COUNTIFS('[1]PCs e Impresoras'!$E$85:$E$113,D76,'[1]PCs e Impresoras'!$F$85:$F$113,"PMT*")</f>
        <v>#VALUE!</v>
      </c>
      <c r="H76" s="11" t="e">
        <f>COUNTIFS('[13]PCs e Impresoras'!$E$26:$E$29,D76,'[13]PCs e Impresoras'!$F$26:$F$29,"PCB*")+COUNTIFS('[12]PCs e Impresoras'!$E$49:$E$61,D76,'[12]PCs e Impresoras'!$F$49:$F$61,"PCB*")+COUNTIFS('[11]PCs e Impresoras'!$E$95:$E$125,D76,'[11]PCs e Impresoras'!$F$95:$F$125,"PCB*")+COUNTIFS('[10]PCs e Impresoras'!$E$83:$E$104,D76,'[10]PCs e Impresoras'!$F$83:$F$104,"PCB*")+COUNTIFS('[9]PCs e Impresoras'!$E$61:$E$64,D76,'[9]PCs e Impresoras'!$F$61:$F$64,"PCB*")+COUNTIFS('[8]PCs e Impresoras'!$E$194:$E$258,D76,'[8]PCs e Impresoras'!$F$194:$F$258,"PCB*")+COUNTIFS('[7]PCs e Impresoras'!$E$244:$E$313,D76,'[7]PCs e Impresoras'!$F$244:$F$313,"PCB*")+COUNTIFS('[6]PCs e Impresoras'!$E$91:$E$105,D76,'[6]PCs e Impresoras'!$F$91:$F$105,"PCB*")+COUNTIFS('[5]PCs e Impresoras'!$E$126:$E$190,D76,'[5]PCs e Impresoras'!$F$126:$F$190,"PCB*")+COUNTIFS('[4]PCs e Impresoras'!$E$144:$E$175,D76,'[4]PCs e Impresoras'!$F$144:$F$175,"PCB*")+COUNTIFS('[3]PCs e Impresoras'!$E$194:$E$275,D76,'[3]PCs e Impresoras'!$F$194:$F$275,"PCB*")+COUNTIFS('[2]PCs e Impresoras'!$E$76:$E$105,D76,'[2]PCs e Impresoras'!$F$76:$F$105,"PCB*")+COUNTIFS('[1]PCs e Impresoras'!$E$85:$E$113,D76,'[1]PCs e Impresoras'!$F$85:$F$113,"PCB*")</f>
        <v>#VALUE!</v>
      </c>
      <c r="I76" s="11" t="e">
        <f>COUNTIFS('[13]PCs e Impresoras'!$E$26:$E$29,D76,'[13]PCs e Impresoras'!$F$26:$F$29,"PBA*")+COUNTIFS('[12]PCs e Impresoras'!$E$49:$E$61,D76,'[12]PCs e Impresoras'!$F$49:$F$61,"PBA*")+COUNTIFS('[11]PCs e Impresoras'!$E$95:$E$125,D76,'[11]PCs e Impresoras'!$F$95:$F$125,"PBA*")+COUNTIFS('[10]PCs e Impresoras'!$E$83:$E$104,D76,'[10]PCs e Impresoras'!$F$83:$F$104,"PBA*")+COUNTIFS('[9]PCs e Impresoras'!$E$61:$E$64,D76,'[9]PCs e Impresoras'!$F$61:$F$64,"PBA*")+COUNTIFS('[8]PCs e Impresoras'!$E$194:$E$258,D76,'[8]PCs e Impresoras'!$F$194:$F$258,"PBA*")+COUNTIFS('[7]PCs e Impresoras'!$E$244:$E$313,D76,'[7]PCs e Impresoras'!$F$244:$F$313,"PBA*")+COUNTIFS('[6]PCs e Impresoras'!$E$91:$E$105,D76,'[6]PCs e Impresoras'!$F$91:$F$105,"PBA*")+COUNTIFS('[5]PCs e Impresoras'!$E$126:$E$190,D76,'[5]PCs e Impresoras'!$F$126:$F$190,"PBA*")+COUNTIFS('[4]PCs e Impresoras'!$E$144:$E$175,D76,'[4]PCs e Impresoras'!$F$144:$F$175,"PBA*")+COUNTIFS('[3]PCs e Impresoras'!$E$194:$E$275,D76,'[3]PCs e Impresoras'!$F$194:$F$275,"PBA*")+COUNTIFS('[2]PCs e Impresoras'!$E$76:$E$105,D76,'[2]PCs e Impresoras'!$F$76:$F$105,"PBA*")+COUNTIFS('[1]PCs e Impresoras'!$E$85:$E$113,D76,'[1]PCs e Impresoras'!$F$85:$F$113,"PBA*")</f>
        <v>#VALUE!</v>
      </c>
      <c r="J76" s="11" t="e">
        <f>COUNTIFS('[13]PCs e Impresoras'!$E$26:$E$29,D76,'[13]PCs e Impresoras'!$F$26:$F$29,"PVL*")+COUNTIFS('[12]PCs e Impresoras'!$E$49:$E$61,D76,'[12]PCs e Impresoras'!$F$49:$F$61,"PVL*")+COUNTIFS('[11]PCs e Impresoras'!$E$95:$E$125,D76,'[11]PCs e Impresoras'!$F$95:$F$125,"PVL*")+COUNTIFS('[10]PCs e Impresoras'!$E$83:$E$104,D76,'[10]PCs e Impresoras'!$F$83:$F$104,"PVL*")+COUNTIFS('[9]PCs e Impresoras'!$E$61:$E$64,D76,'[9]PCs e Impresoras'!$F$61:$F$64,"PVL*")+COUNTIFS('[8]PCs e Impresoras'!$E$194:$E$258,D76,'[8]PCs e Impresoras'!$F$194:$F$258,"PVL*")+COUNTIFS('[7]PCs e Impresoras'!$E$244:$E$313,D76,'[7]PCs e Impresoras'!$F$244:$F$313,"PVL*")+COUNTIFS('[6]PCs e Impresoras'!$E$91:$E$105,D76,'[6]PCs e Impresoras'!$F$91:$F$105,"PVL*")+COUNTIFS('[5]PCs e Impresoras'!$E$126:$E$190,D76,'[5]PCs e Impresoras'!$F$126:$F$190,"PVL*")+COUNTIFS('[4]PCs e Impresoras'!$E$144:$E$175,D76,'[4]PCs e Impresoras'!$F$144:$F$175,"PVL*")+COUNTIFS('[3]PCs e Impresoras'!$E$194:$E$275,D76,'[3]PCs e Impresoras'!$F$194:$F$275,"PVL*")+COUNTIFS('[2]PCs e Impresoras'!$E$76:$E$105,D76,'[2]PCs e Impresoras'!$F$76:$F$105,"PVL*")+COUNTIFS('[1]PCs e Impresoras'!$E$85:$E$113,D76,'[1]PCs e Impresoras'!$F$85:$F$113,"PVL*")</f>
        <v>#VALUE!</v>
      </c>
      <c r="K76" s="11" t="e">
        <f>COUNTIFS('[13]PCs e Impresoras'!$E$26:$E$29,D76,'[13]PCs e Impresoras'!$F$26:$F$29,"PBQ*")+COUNTIFS('[12]PCs e Impresoras'!$E$49:$E$61,D76,'[12]PCs e Impresoras'!$F$49:$F$61,"PBQ*")+COUNTIFS('[11]PCs e Impresoras'!$E$95:$E$125,D76,'[11]PCs e Impresoras'!$F$95:$F$125,"PBQ*")+COUNTIFS('[10]PCs e Impresoras'!$E$83:$E$104,D76,'[10]PCs e Impresoras'!$F$83:$F$104,"PBQ*")+COUNTIFS('[9]PCs e Impresoras'!$E$61:$E$64,D76,'[9]PCs e Impresoras'!$F$61:$F$64,"PBQ*")+COUNTIFS('[8]PCs e Impresoras'!$E$194:$E$258,D76,'[8]PCs e Impresoras'!$F$194:$F$258,"PBQ*")+COUNTIFS('[7]PCs e Impresoras'!$E$244:$E$313,D76,'[7]PCs e Impresoras'!$F$244:$F$313,"PBQ*")+COUNTIFS('[6]PCs e Impresoras'!$E$91:$E$105,D76,'[6]PCs e Impresoras'!$F$91:$F$105,"PBQ*")+COUNTIFS('[5]PCs e Impresoras'!$E$126:$E$190,D76,'[5]PCs e Impresoras'!$F$126:$F$190,"PBQ*")+COUNTIFS('[4]PCs e Impresoras'!$E$144:$E$175,D76,'[4]PCs e Impresoras'!$F$144:$F$175,"PBQ*")+COUNTIFS('[3]PCs e Impresoras'!$E$194:$E$275,D76,'[3]PCs e Impresoras'!$F$194:$F$275,"PBQ*")+COUNTIFS('[2]PCs e Impresoras'!$E$76:$E$105,D76,'[2]PCs e Impresoras'!$F$76:$F$105,"PBQ*")+COUNTIFS('[1]PCs e Impresoras'!$E$85:$E$113,D76,'[1]PCs e Impresoras'!$F$85:$F$113,"PBQ*")</f>
        <v>#VALUE!</v>
      </c>
      <c r="L76" s="11" t="e">
        <f>COUNTIFS('[13]PCs e Impresoras'!$E$26:$E$29,D76,'[13]PCs e Impresoras'!$F$26:$F$29,"PMB*")+COUNTIFS('[12]PCs e Impresoras'!$E$49:$E$61,D76,'[12]PCs e Impresoras'!$F$49:$F$61,"PMB*")+COUNTIFS('[11]PCs e Impresoras'!$E$95:$E$125,D76,'[11]PCs e Impresoras'!$F$95:$F$125,"PMB*")+COUNTIFS('[10]PCs e Impresoras'!$E$83:$E$104,D76,'[10]PCs e Impresoras'!$F$83:$F$104,"PMB*")+COUNTIFS('[9]PCs e Impresoras'!$E$61:$E$64,D76,'[9]PCs e Impresoras'!$F$61:$F$64,"PMB*")+COUNTIFS('[8]PCs e Impresoras'!$E$194:$E$258,D76,'[8]PCs e Impresoras'!$F$194:$F$258,"PMB*")+COUNTIFS('[7]PCs e Impresoras'!$E$244:$E$313,D76,'[7]PCs e Impresoras'!$F$244:$F$313,"PMB*")+COUNTIFS('[6]PCs e Impresoras'!$E$91:$E$105,D76,'[6]PCs e Impresoras'!$F$91:$F$105,"PMB*")+COUNTIFS('[5]PCs e Impresoras'!$E$126:$E$190,D76,'[5]PCs e Impresoras'!$F$126:$F$190,"PMB*")+COUNTIFS('[4]PCs e Impresoras'!$E$144:$E$175,D76,'[4]PCs e Impresoras'!$F$144:$F$175,"PMB*")+COUNTIFS('[3]PCs e Impresoras'!$E$194:$E$275,D76,'[3]PCs e Impresoras'!$F$194:$F$275,"PMB*")+COUNTIFS('[2]PCs e Impresoras'!$E$76:$E$105,D76,'[2]PCs e Impresoras'!$F$76:$F$105,"PMB*")+COUNTIFS('[1]PCs e Impresoras'!$E$85:$E$113,D76,'[1]PCs e Impresoras'!$F$85:$F$113,"PMB*")</f>
        <v>#VALUE!</v>
      </c>
      <c r="M76" s="11" t="e">
        <f>COUNTIFS('[13]PCs e Impresoras'!$E$26:$E$29,D76,'[13]PCs e Impresoras'!$F$26:$F$29,"PBJ*")+COUNTIFS('[12]PCs e Impresoras'!$E$49:$E$61,D76,'[12]PCs e Impresoras'!$F$49:$F$61,"PBJ*")+COUNTIFS('[11]PCs e Impresoras'!$E$95:$E$125,D76,'[11]PCs e Impresoras'!$F$95:$F$125,"PBJ*")+COUNTIFS('[10]PCs e Impresoras'!$E$83:$E$104,D76,'[10]PCs e Impresoras'!$F$83:$F$104,"PBJ*")+COUNTIFS('[9]PCs e Impresoras'!$E$61:$E$64,D76,'[9]PCs e Impresoras'!$F$61:$F$64,"PBJ*")+COUNTIFS('[8]PCs e Impresoras'!$E$194:$E$258,D76,'[8]PCs e Impresoras'!$F$194:$F$258,"PBJ*")+COUNTIFS('[7]PCs e Impresoras'!$E$244:$E$313,D76,'[7]PCs e Impresoras'!$F$244:$F$313,"PBJ*")+COUNTIFS('[6]PCs e Impresoras'!$E$91:$E$105,D76,'[6]PCs e Impresoras'!$F$91:$F$105,"PBJ*")+COUNTIFS('[5]PCs e Impresoras'!$E$126:$E$190,D76,'[5]PCs e Impresoras'!$F$126:$F$190,"PBJ*")+COUNTIFS('[4]PCs e Impresoras'!$E$144:$E$175,D76,'[4]PCs e Impresoras'!$F$144:$F$175,"PBJ*")+COUNTIFS('[3]PCs e Impresoras'!$E$194:$E$275,D76,'[3]PCs e Impresoras'!$F$194:$F$275,"PBJ*")+COUNTIFS('[2]PCs e Impresoras'!$E$76:$E$105,D76,'[2]PCs e Impresoras'!$F$76:$F$105,"PBJ*")+COUNTIFS('[1]PCs e Impresoras'!$E$85:$E$113,D76,'[1]PCs e Impresoras'!$F$85:$F$113,"PBJ*")</f>
        <v>#VALUE!</v>
      </c>
      <c r="N76" s="11" t="e">
        <f>COUNTIFS('[13]PCs e Impresoras'!$E$26:$E$29,D76,'[13]PCs e Impresoras'!$F$26:$F$29,"PCL*")+COUNTIFS('[12]PCs e Impresoras'!$E$49:$E$61,D76,'[12]PCs e Impresoras'!$F$49:$F$61,"PCL*")+COUNTIFS('[11]PCs e Impresoras'!$E$95:$E$125,D76,'[11]PCs e Impresoras'!$F$95:$F$125,"PCL*")+COUNTIFS('[10]PCs e Impresoras'!$E$83:$E$104,D76,'[10]PCs e Impresoras'!$F$83:$F$104,"PCL*")+COUNTIFS('[9]PCs e Impresoras'!$E$61:$E$64,D76,'[9]PCs e Impresoras'!$F$61:$F$64,"PCL*")+COUNTIFS('[8]PCs e Impresoras'!$E$194:$E$258,D76,'[8]PCs e Impresoras'!$F$194:$F$258,"PCL*")+COUNTIFS('[7]PCs e Impresoras'!$E$244:$E$313,D76,'[7]PCs e Impresoras'!$F$244:$F$313,"PCL*")+COUNTIFS('[6]PCs e Impresoras'!$E$91:$E$105,D76,'[6]PCs e Impresoras'!$F$91:$F$105,"PCL*")+COUNTIFS('[5]PCs e Impresoras'!$E$126:$E$190,D76,'[5]PCs e Impresoras'!$F$126:$F$190,"PCL*")+COUNTIFS('[4]PCs e Impresoras'!$E$144:$E$175,D76,'[4]PCs e Impresoras'!$F$144:$F$175,"PCL*")+COUNTIFS('[3]PCs e Impresoras'!$E$194:$E$275,D76,'[3]PCs e Impresoras'!$F$194:$F$275,"PCL*")+COUNTIFS('[2]PCs e Impresoras'!$E$76:$E$105,D76,'[2]PCs e Impresoras'!$F$76:$F$105,"PCL*")+COUNTIFS('[1]PCs e Impresoras'!$E$85:$E$113,D76,'[1]PCs e Impresoras'!$F$85:$F$113,"PCL*")</f>
        <v>#VALUE!</v>
      </c>
      <c r="O76" s="11" t="e">
        <f>COUNTIFS('[13]PCs e Impresoras'!$E$26:$E$29,D76,'[13]PCs e Impresoras'!$F$26:$F$29,"PQB*")+COUNTIFS('[12]PCs e Impresoras'!$E$49:$E$61,D76,'[12]PCs e Impresoras'!$F$49:$F$61,"PQB*")+COUNTIFS('[11]PCs e Impresoras'!$E$95:$E$125,D76,'[11]PCs e Impresoras'!$F$95:$F$125,"PQB*")+COUNTIFS('[10]PCs e Impresoras'!$E$83:$E$104,D76,'[10]PCs e Impresoras'!$F$83:$F$104,"PQB*")+COUNTIFS('[9]PCs e Impresoras'!$E$61:$E$64,D76,'[9]PCs e Impresoras'!$F$61:$F$64,"PQB*")+COUNTIFS('[8]PCs e Impresoras'!$E$194:$E$258,D76,'[8]PCs e Impresoras'!$F$194:$F$258,"PQB*")+COUNTIFS('[7]PCs e Impresoras'!$E$244:$E$313,D76,'[7]PCs e Impresoras'!$F$244:$F$313,"PQB*")+COUNTIFS('[6]PCs e Impresoras'!$E$91:$E$105,D76,'[6]PCs e Impresoras'!$F$91:$F$105,"PQB*")+COUNTIFS('[5]PCs e Impresoras'!$E$126:$E$190,D76,'[5]PCs e Impresoras'!$F$126:$F$190,"PQB*")+COUNTIFS('[4]PCs e Impresoras'!$E$144:$E$175,D76,'[4]PCs e Impresoras'!$F$144:$F$175,"PQB*")+COUNTIFS('[3]PCs e Impresoras'!$E$194:$E$275,D76,'[3]PCs e Impresoras'!$F$194:$F$275,"PQB*")+COUNTIFS('[2]PCs e Impresoras'!$E$76:$E$105,D76,'[2]PCs e Impresoras'!$F$76:$F$105,"PQB*")+COUNTIFS('[1]PCs e Impresoras'!$E$85:$E$113,D76,'[1]PCs e Impresoras'!$F$85:$F$113,"PQB*")</f>
        <v>#VALUE!</v>
      </c>
      <c r="P76" s="11" t="e">
        <f>COUNTIFS('[13]PCs e Impresoras'!$E$26:$E$29,D76,'[13]PCs e Impresoras'!$F$26:$F$29,"PPO*")+COUNTIFS('[12]PCs e Impresoras'!$E$49:$E$61,D76,'[12]PCs e Impresoras'!$F$49:$F$61,"PPO*")+COUNTIFS('[11]PCs e Impresoras'!$E$95:$E$125,D76,'[11]PCs e Impresoras'!$F$95:$F$125,"PPO*")+COUNTIFS('[10]PCs e Impresoras'!$E$83:$E$104,D76,'[10]PCs e Impresoras'!$F$83:$F$104,"PPO*")+COUNTIFS('[9]PCs e Impresoras'!$E$61:$E$64,D76,'[9]PCs e Impresoras'!$F$61:$F$64,"PPO*")+COUNTIFS('[8]PCs e Impresoras'!$E$194:$E$258,D76,'[8]PCs e Impresoras'!$F$194:$F$258,"PPO*")+COUNTIFS('[7]PCs e Impresoras'!$E$244:$E$313,D76,'[7]PCs e Impresoras'!$F$244:$F$313,"PPO*")+COUNTIFS('[6]PCs e Impresoras'!$E$91:$E$105,D76,'[6]PCs e Impresoras'!$F$91:$F$105,"PPO*")+COUNTIFS('[5]PCs e Impresoras'!$E$126:$E$190,D76,'[5]PCs e Impresoras'!$F$126:$F$190,"PPO*")+COUNTIFS('[4]PCs e Impresoras'!$E$144:$E$175,D76,'[4]PCs e Impresoras'!$F$144:$F$175,"PPO*")+COUNTIFS('[3]PCs e Impresoras'!$E$194:$E$275,D76,'[3]PCs e Impresoras'!$F$194:$F$275,"PPO*")+COUNTIFS('[2]PCs e Impresoras'!$E$76:$E$105,D76,'[2]PCs e Impresoras'!$F$76:$F$105,"PPO*")+COUNTIFS('[1]PCs e Impresoras'!$E$85:$E$113,D76,'[1]PCs e Impresoras'!$F$85:$F$113,"PPO*")</f>
        <v>#VALUE!</v>
      </c>
      <c r="Q76" s="11" t="e">
        <f>COUNTIFS('[13]PCs e Impresoras'!$E$26:$E$29,D76,'[13]PCs e Impresoras'!$F$26:$F$29,"PTJ*")+COUNTIFS('[12]PCs e Impresoras'!$E$49:$E$61,D76,'[12]PCs e Impresoras'!$F$49:$F$61,"PTJ*")+COUNTIFS('[11]PCs e Impresoras'!$E$95:$E$125,D76,'[11]PCs e Impresoras'!$F$95:$F$125,"PTJ*")+COUNTIFS('[10]PCs e Impresoras'!$E$83:$E$104,D76,'[10]PCs e Impresoras'!$F$83:$F$104,"PTJ*")+COUNTIFS('[9]PCs e Impresoras'!$E$61:$E$64,D76,'[9]PCs e Impresoras'!$F$61:$F$64,"PTJ*")+COUNTIFS('[8]PCs e Impresoras'!$E$194:$E$258,D76,'[8]PCs e Impresoras'!$F$194:$F$258,"PTJ*")+COUNTIFS('[7]PCs e Impresoras'!$E$244:$E$313,D76,'[7]PCs e Impresoras'!$F$244:$F$313,"PTJ*")+COUNTIFS('[6]PCs e Impresoras'!$E$91:$E$105,D76,'[6]PCs e Impresoras'!$F$91:$F$105,"PTJ*")+COUNTIFS('[5]PCs e Impresoras'!$E$126:$E$190,D76,'[5]PCs e Impresoras'!$F$126:$F$190,"PTJ*")+COUNTIFS('[4]PCs e Impresoras'!$E$144:$E$175,D76,'[4]PCs e Impresoras'!$F$144:$F$175,"PTJ*")+COUNTIFS('[3]PCs e Impresoras'!$E$194:$E$275,D76,'[3]PCs e Impresoras'!$F$194:$F$275,"PTJ*")+COUNTIFS('[2]PCs e Impresoras'!$E$76:$E$105,D76,'[2]PCs e Impresoras'!$F$76:$F$105,"PTJ*")+COUNTIFS('[1]PCs e Impresoras'!$E$85:$E$113,D76,'[1]PCs e Impresoras'!$F$85:$F$113,"PTJ*")</f>
        <v>#VALUE!</v>
      </c>
      <c r="R76" s="11" t="e">
        <f>COUNTIFS('[13]PCs e Impresoras'!$E$26:$E$29,D76,'[13]PCs e Impresoras'!$F$26:$F$29,"PBO*")+COUNTIFS('[12]PCs e Impresoras'!$E$49:$E$61,D76,'[12]PCs e Impresoras'!$F$49:$F$61,"PBO*")+COUNTIFS('[11]PCs e Impresoras'!$E$95:$E$125,D76,'[11]PCs e Impresoras'!$F$95:$F$125,"PBO*")+COUNTIFS('[10]PCs e Impresoras'!$E$83:$E$104,D76,'[10]PCs e Impresoras'!$F$83:$F$104,"PBO*")+COUNTIFS('[9]PCs e Impresoras'!$E$61:$E$64,D76,'[9]PCs e Impresoras'!$F$61:$F$64,"PBO*")+COUNTIFS('[8]PCs e Impresoras'!$E$194:$E$258,D76,'[8]PCs e Impresoras'!$F$194:$F$258,"PBO*")+COUNTIFS('[7]PCs e Impresoras'!$E$244:$E$313,D76,'[7]PCs e Impresoras'!$F$244:$F$313,"PBO*")+COUNTIFS('[6]PCs e Impresoras'!$E$91:$E$105,D76,'[6]PCs e Impresoras'!$F$91:$F$105,"PBO*")+COUNTIFS('[5]PCs e Impresoras'!$E$126:$E$190,D76,'[5]PCs e Impresoras'!$F$126:$F$190,"PBO*")+COUNTIFS('[4]PCs e Impresoras'!$E$144:$E$175,D76,'[4]PCs e Impresoras'!$F$144:$F$175,"PBO*")+COUNTIFS('[3]PCs e Impresoras'!$E$194:$E$275,D76,'[3]PCs e Impresoras'!$F$194:$F$275,"PBO*")+COUNTIFS('[2]PCs e Impresoras'!$E$76:$E$105,D76,'[2]PCs e Impresoras'!$F$76:$F$105,"PBO*")+COUNTIFS('[1]PCs e Impresoras'!$E$85:$E$113,D76,'[1]PCs e Impresoras'!$F$85:$F$113,"PBO*")</f>
        <v>#VALUE!</v>
      </c>
      <c r="S76" s="11" t="e">
        <f>COUNTIFS('[13]PCs e Impresoras'!$E$26:$E$29,D76,'[13]PCs e Impresoras'!$F$26:$F$29,"PSC*")+COUNTIFS('[12]PCs e Impresoras'!$E$49:$E$61,D76,'[12]PCs e Impresoras'!$F$49:$F$61,"PSC*")+COUNTIFS('[11]PCs e Impresoras'!$E$95:$E$125,D76,'[11]PCs e Impresoras'!$F$95:$F$125,"PSC*")+COUNTIFS('[10]PCs e Impresoras'!$E$83:$E$104,D76,'[10]PCs e Impresoras'!$F$83:$F$104,"PSC*")+COUNTIFS('[9]PCs e Impresoras'!$E$61:$E$64,D76,'[9]PCs e Impresoras'!$F$61:$F$64,"PSC*")+COUNTIFS('[8]PCs e Impresoras'!$E$194:$E$258,D76,'[8]PCs e Impresoras'!$F$194:$F$258,"PSC*")+COUNTIFS('[7]PCs e Impresoras'!$E$244:$E$313,D76,'[7]PCs e Impresoras'!$F$244:$F$313,"PSC*")+COUNTIFS('[6]PCs e Impresoras'!$E$91:$E$105,D76,'[6]PCs e Impresoras'!$F$91:$F$105,"PSC*")+COUNTIFS('[5]PCs e Impresoras'!$E$126:$E$190,D76,'[5]PCs e Impresoras'!$F$126:$F$190,"PSC*")+COUNTIFS('[4]PCs e Impresoras'!$E$144:$E$175,D76,'[4]PCs e Impresoras'!$F$144:$F$175,"PSC*")+COUNTIFS('[3]PCs e Impresoras'!$E$194:$E$275,D76,'[3]PCs e Impresoras'!$F$194:$F$275,"PSC*")+COUNTIFS('[2]PCs e Impresoras'!$E$76:$E$105,D76,'[2]PCs e Impresoras'!$F$76:$F$105,"PSC*")+COUNTIFS('[1]PCs e Impresoras'!$E$85:$E$113,D76,'[1]PCs e Impresoras'!$F$85:$F$113,"PSC*")</f>
        <v>#VALUE!</v>
      </c>
      <c r="T76" s="21" t="e">
        <f t="shared" si="23"/>
        <v>#VALUE!</v>
      </c>
      <c r="U76" s="32" t="e">
        <f t="shared" si="24"/>
        <v>#VALUE!</v>
      </c>
    </row>
    <row r="77" spans="1:21" ht="15.75" x14ac:dyDescent="0.25">
      <c r="B77" s="71" t="s">
        <v>62</v>
      </c>
      <c r="C77" s="71" t="s">
        <v>63</v>
      </c>
      <c r="D77" s="71" t="s">
        <v>71</v>
      </c>
      <c r="E77" s="11" t="e">
        <f>COUNTIFS('[13]PCs e Impresoras'!$E$26:$E$29,D77,'[13]PCs e Impresoras'!$F$26:$F$29,"PCG*")+COUNTIFS('[12]PCs e Impresoras'!$E$49:$E$61,D77,'[12]PCs e Impresoras'!$F$49:$F$61,"PCG*")+COUNTIFS('[11]PCs e Impresoras'!$E$95:$E$125,D77,'[11]PCs e Impresoras'!$F$95:$F$125,"PCG*")+COUNTIFS('[10]PCs e Impresoras'!$E$83:$E$104,D77,'[10]PCs e Impresoras'!$F$83:$F$104,"PCG*")+COUNTIFS('[9]PCs e Impresoras'!$E$61:$E$64,D77,'[9]PCs e Impresoras'!$F$61:$F$64,"PCG*")+COUNTIFS('[8]PCs e Impresoras'!$E$194:$E$258,D77,'[8]PCs e Impresoras'!$F$194:$F$258,"PCG*")+COUNTIFS('[7]PCs e Impresoras'!$E$244:$E$313,D77,'[7]PCs e Impresoras'!$F$244:$F$313,"PCG*")+COUNTIFS('[6]PCs e Impresoras'!$E$91:$E$105,D77,'[6]PCs e Impresoras'!$F$91:$F$105,"PCG*")+COUNTIFS('[5]PCs e Impresoras'!$E$126:$E$190,D77,'[5]PCs e Impresoras'!$F$126:$F$190,"PCG*")+COUNTIFS('[4]PCs e Impresoras'!$E$144:$E$175,D77,'[4]PCs e Impresoras'!$F$144:$F$175,"PCG*")+COUNTIFS('[3]PCs e Impresoras'!$E$194:$E$275,D77,'[3]PCs e Impresoras'!$F$194:$F$275,"PCG*")+COUNTIFS('[2]PCs e Impresoras'!$E$76:$E$105,D77,'[2]PCs e Impresoras'!$F$76:$F$105,"PCG*")+COUNTIFS('[1]PCs e Impresoras'!$E$85:$E$113,D77,'[1]PCs e Impresoras'!$F$85:$F$113,"PCG*")</f>
        <v>#VALUE!</v>
      </c>
      <c r="F77" s="11" t="e">
        <f>COUNTIFS('[13]PCs e Impresoras'!$E$26:$E$29,D77,'[13]PCs e Impresoras'!$F$26:$F$29,"PCS*")+COUNTIFS('[12]PCs e Impresoras'!$E$49:$E$61,D77,'[12]PCs e Impresoras'!$F$49:$F$61,"PCS*")+COUNTIFS('[11]PCs e Impresoras'!$E$95:$E$125,D77,'[11]PCs e Impresoras'!$F$95:$F$125,"PCS*")+COUNTIFS('[10]PCs e Impresoras'!$E$83:$E$104,D77,'[10]PCs e Impresoras'!$F$83:$F$104,"PCS*")+COUNTIFS('[9]PCs e Impresoras'!$E$61:$E$64,D77,'[9]PCs e Impresoras'!$F$61:$F$64,"PCS*")+COUNTIFS('[8]PCs e Impresoras'!$E$194:$E$258,D77,'[8]PCs e Impresoras'!$F$194:$F$258,"PCS*")+COUNTIFS('[7]PCs e Impresoras'!$E$244:$E$313,D77,'[7]PCs e Impresoras'!$F$244:$F$313,"PCS*")+COUNTIFS('[6]PCs e Impresoras'!$E$91:$E$105,D77,'[6]PCs e Impresoras'!$F$91:$F$105,"PCS*")+COUNTIFS('[5]PCs e Impresoras'!$E$126:$E$190,D77,'[5]PCs e Impresoras'!$F$126:$F$190,"PCS*")+COUNTIFS('[4]PCs e Impresoras'!$E$144:$E$175,D77,'[4]PCs e Impresoras'!$F$144:$F$175,"PCS*")+COUNTIFS('[3]PCs e Impresoras'!$E$194:$E$275,D77,'[3]PCs e Impresoras'!$F$194:$F$275,"PCS*")+COUNTIFS('[2]PCs e Impresoras'!$E$76:$E$105,D77,'[2]PCs e Impresoras'!$F$76:$F$105,"PCS*")+COUNTIFS('[1]PCs e Impresoras'!$E$85:$E$113,D77,'[1]PCs e Impresoras'!$F$85:$F$113,"PCS*")</f>
        <v>#VALUE!</v>
      </c>
      <c r="G77" s="11" t="e">
        <f>COUNTIFS('[13]PCs e Impresoras'!$E$26:$E$29,D77,'[13]PCs e Impresoras'!$F$26:$F$29,"PMT*")+COUNTIFS('[12]PCs e Impresoras'!$E$49:$E$61,D77,'[12]PCs e Impresoras'!$F$49:$F$61,"PMT*")+COUNTIFS('[11]PCs e Impresoras'!$E$95:$E$125,D77,'[11]PCs e Impresoras'!$F$95:$F$125,"PMT*")+COUNTIFS('[10]PCs e Impresoras'!$E$83:$E$104,D77,'[10]PCs e Impresoras'!$F$83:$F$104,"PMT*")+COUNTIFS('[9]PCs e Impresoras'!$E$61:$E$64,D77,'[9]PCs e Impresoras'!$F$61:$F$64,"PMT*")+COUNTIFS('[8]PCs e Impresoras'!$E$194:$E$258,D77,'[8]PCs e Impresoras'!$F$194:$F$258,"PMT*")+COUNTIFS('[7]PCs e Impresoras'!$E$244:$E$313,D77,'[7]PCs e Impresoras'!$F$244:$F$313,"PMT*")+COUNTIFS('[6]PCs e Impresoras'!$E$91:$E$105,D77,'[6]PCs e Impresoras'!$F$91:$F$105,"PMT*")+COUNTIFS('[5]PCs e Impresoras'!$E$126:$E$190,D77,'[5]PCs e Impresoras'!$F$126:$F$190,"PMT*")+COUNTIFS('[4]PCs e Impresoras'!$E$144:$E$175,D77,'[4]PCs e Impresoras'!$F$144:$F$175,"PMT*")+COUNTIFS('[3]PCs e Impresoras'!$E$194:$E$275,D77,'[3]PCs e Impresoras'!$F$194:$F$275,"PMT*")+COUNTIFS('[2]PCs e Impresoras'!$E$76:$E$105,D77,'[2]PCs e Impresoras'!$F$76:$F$105,"PMT*")+COUNTIFS('[1]PCs e Impresoras'!$E$85:$E$113,D77,'[1]PCs e Impresoras'!$F$85:$F$113,"PMT*")</f>
        <v>#VALUE!</v>
      </c>
      <c r="H77" s="11" t="e">
        <f>COUNTIFS('[13]PCs e Impresoras'!$E$26:$E$29,D77,'[13]PCs e Impresoras'!$F$26:$F$29,"PCB*")+COUNTIFS('[12]PCs e Impresoras'!$E$49:$E$61,D77,'[12]PCs e Impresoras'!$F$49:$F$61,"PCB*")+COUNTIFS('[11]PCs e Impresoras'!$E$95:$E$125,D77,'[11]PCs e Impresoras'!$F$95:$F$125,"PCB*")+COUNTIFS('[10]PCs e Impresoras'!$E$83:$E$104,D77,'[10]PCs e Impresoras'!$F$83:$F$104,"PCB*")+COUNTIFS('[9]PCs e Impresoras'!$E$61:$E$64,D77,'[9]PCs e Impresoras'!$F$61:$F$64,"PCB*")+COUNTIFS('[8]PCs e Impresoras'!$E$194:$E$258,D77,'[8]PCs e Impresoras'!$F$194:$F$258,"PCB*")+COUNTIFS('[7]PCs e Impresoras'!$E$244:$E$313,D77,'[7]PCs e Impresoras'!$F$244:$F$313,"PCB*")+COUNTIFS('[6]PCs e Impresoras'!$E$91:$E$105,D77,'[6]PCs e Impresoras'!$F$91:$F$105,"PCB*")+COUNTIFS('[5]PCs e Impresoras'!$E$126:$E$190,D77,'[5]PCs e Impresoras'!$F$126:$F$190,"PCB*")+COUNTIFS('[4]PCs e Impresoras'!$E$144:$E$175,D77,'[4]PCs e Impresoras'!$F$144:$F$175,"PCB*")+COUNTIFS('[3]PCs e Impresoras'!$E$194:$E$275,D77,'[3]PCs e Impresoras'!$F$194:$F$275,"PCB*")+COUNTIFS('[2]PCs e Impresoras'!$E$76:$E$105,D77,'[2]PCs e Impresoras'!$F$76:$F$105,"PCB*")+COUNTIFS('[1]PCs e Impresoras'!$E$85:$E$113,D77,'[1]PCs e Impresoras'!$F$85:$F$113,"PCB*")</f>
        <v>#VALUE!</v>
      </c>
      <c r="I77" s="11" t="e">
        <f>COUNTIFS('[13]PCs e Impresoras'!$E$26:$E$29,D77,'[13]PCs e Impresoras'!$F$26:$F$29,"PBA*")+COUNTIFS('[12]PCs e Impresoras'!$E$49:$E$61,D77,'[12]PCs e Impresoras'!$F$49:$F$61,"PBA*")+COUNTIFS('[11]PCs e Impresoras'!$E$95:$E$125,D77,'[11]PCs e Impresoras'!$F$95:$F$125,"PBA*")+COUNTIFS('[10]PCs e Impresoras'!$E$83:$E$104,D77,'[10]PCs e Impresoras'!$F$83:$F$104,"PBA*")+COUNTIFS('[9]PCs e Impresoras'!$E$61:$E$64,D77,'[9]PCs e Impresoras'!$F$61:$F$64,"PBA*")+COUNTIFS('[8]PCs e Impresoras'!$E$194:$E$258,D77,'[8]PCs e Impresoras'!$F$194:$F$258,"PBA*")+COUNTIFS('[7]PCs e Impresoras'!$E$244:$E$313,D77,'[7]PCs e Impresoras'!$F$244:$F$313,"PBA*")+COUNTIFS('[6]PCs e Impresoras'!$E$91:$E$105,D77,'[6]PCs e Impresoras'!$F$91:$F$105,"PBA*")+COUNTIFS('[5]PCs e Impresoras'!$E$126:$E$190,D77,'[5]PCs e Impresoras'!$F$126:$F$190,"PBA*")+COUNTIFS('[4]PCs e Impresoras'!$E$144:$E$175,D77,'[4]PCs e Impresoras'!$F$144:$F$175,"PBA*")+COUNTIFS('[3]PCs e Impresoras'!$E$194:$E$275,D77,'[3]PCs e Impresoras'!$F$194:$F$275,"PBA*")+COUNTIFS('[2]PCs e Impresoras'!$E$76:$E$105,D77,'[2]PCs e Impresoras'!$F$76:$F$105,"PBA*")+COUNTIFS('[1]PCs e Impresoras'!$E$85:$E$113,D77,'[1]PCs e Impresoras'!$F$85:$F$113,"PBA*")</f>
        <v>#VALUE!</v>
      </c>
      <c r="J77" s="11" t="e">
        <f>COUNTIFS('[13]PCs e Impresoras'!$E$26:$E$29,D77,'[13]PCs e Impresoras'!$F$26:$F$29,"PVL*")+COUNTIFS('[12]PCs e Impresoras'!$E$49:$E$61,D77,'[12]PCs e Impresoras'!$F$49:$F$61,"PVL*")+COUNTIFS('[11]PCs e Impresoras'!$E$95:$E$125,D77,'[11]PCs e Impresoras'!$F$95:$F$125,"PVL*")+COUNTIFS('[10]PCs e Impresoras'!$E$83:$E$104,D77,'[10]PCs e Impresoras'!$F$83:$F$104,"PVL*")+COUNTIFS('[9]PCs e Impresoras'!$E$61:$E$64,D77,'[9]PCs e Impresoras'!$F$61:$F$64,"PVL*")+COUNTIFS('[8]PCs e Impresoras'!$E$194:$E$258,D77,'[8]PCs e Impresoras'!$F$194:$F$258,"PVL*")+COUNTIFS('[7]PCs e Impresoras'!$E$244:$E$313,D77,'[7]PCs e Impresoras'!$F$244:$F$313,"PVL*")+COUNTIFS('[6]PCs e Impresoras'!$E$91:$E$105,D77,'[6]PCs e Impresoras'!$F$91:$F$105,"PVL*")+COUNTIFS('[5]PCs e Impresoras'!$E$126:$E$190,D77,'[5]PCs e Impresoras'!$F$126:$F$190,"PVL*")+COUNTIFS('[4]PCs e Impresoras'!$E$144:$E$175,D77,'[4]PCs e Impresoras'!$F$144:$F$175,"PVL*")+COUNTIFS('[3]PCs e Impresoras'!$E$194:$E$275,D77,'[3]PCs e Impresoras'!$F$194:$F$275,"PVL*")+COUNTIFS('[2]PCs e Impresoras'!$E$76:$E$105,D77,'[2]PCs e Impresoras'!$F$76:$F$105,"PVL*")+COUNTIFS('[1]PCs e Impresoras'!$E$85:$E$113,D77,'[1]PCs e Impresoras'!$F$85:$F$113,"PVL*")</f>
        <v>#VALUE!</v>
      </c>
      <c r="K77" s="11" t="e">
        <f>COUNTIFS('[13]PCs e Impresoras'!$E$26:$E$29,D77,'[13]PCs e Impresoras'!$F$26:$F$29,"PBQ*")+COUNTIFS('[12]PCs e Impresoras'!$E$49:$E$61,D77,'[12]PCs e Impresoras'!$F$49:$F$61,"PBQ*")+COUNTIFS('[11]PCs e Impresoras'!$E$95:$E$125,D77,'[11]PCs e Impresoras'!$F$95:$F$125,"PBQ*")+COUNTIFS('[10]PCs e Impresoras'!$E$83:$E$104,D77,'[10]PCs e Impresoras'!$F$83:$F$104,"PBQ*")+COUNTIFS('[9]PCs e Impresoras'!$E$61:$E$64,D77,'[9]PCs e Impresoras'!$F$61:$F$64,"PBQ*")+COUNTIFS('[8]PCs e Impresoras'!$E$194:$E$258,D77,'[8]PCs e Impresoras'!$F$194:$F$258,"PBQ*")+COUNTIFS('[7]PCs e Impresoras'!$E$244:$E$313,D77,'[7]PCs e Impresoras'!$F$244:$F$313,"PBQ*")+COUNTIFS('[6]PCs e Impresoras'!$E$91:$E$105,D77,'[6]PCs e Impresoras'!$F$91:$F$105,"PBQ*")+COUNTIFS('[5]PCs e Impresoras'!$E$126:$E$190,D77,'[5]PCs e Impresoras'!$F$126:$F$190,"PBQ*")+COUNTIFS('[4]PCs e Impresoras'!$E$144:$E$175,D77,'[4]PCs e Impresoras'!$F$144:$F$175,"PBQ*")+COUNTIFS('[3]PCs e Impresoras'!$E$194:$E$275,D77,'[3]PCs e Impresoras'!$F$194:$F$275,"PBQ*")+COUNTIFS('[2]PCs e Impresoras'!$E$76:$E$105,D77,'[2]PCs e Impresoras'!$F$76:$F$105,"PBQ*")+COUNTIFS('[1]PCs e Impresoras'!$E$85:$E$113,D77,'[1]PCs e Impresoras'!$F$85:$F$113,"PBQ*")</f>
        <v>#VALUE!</v>
      </c>
      <c r="L77" s="11" t="e">
        <f>COUNTIFS('[13]PCs e Impresoras'!$E$26:$E$29,D77,'[13]PCs e Impresoras'!$F$26:$F$29,"PMB*")+COUNTIFS('[12]PCs e Impresoras'!$E$49:$E$61,D77,'[12]PCs e Impresoras'!$F$49:$F$61,"PMB*")+COUNTIFS('[11]PCs e Impresoras'!$E$95:$E$125,D77,'[11]PCs e Impresoras'!$F$95:$F$125,"PMB*")+COUNTIFS('[10]PCs e Impresoras'!$E$83:$E$104,D77,'[10]PCs e Impresoras'!$F$83:$F$104,"PMB*")+COUNTIFS('[9]PCs e Impresoras'!$E$61:$E$64,D77,'[9]PCs e Impresoras'!$F$61:$F$64,"PMB*")+COUNTIFS('[8]PCs e Impresoras'!$E$194:$E$258,D77,'[8]PCs e Impresoras'!$F$194:$F$258,"PMB*")+COUNTIFS('[7]PCs e Impresoras'!$E$244:$E$313,D77,'[7]PCs e Impresoras'!$F$244:$F$313,"PMB*")+COUNTIFS('[6]PCs e Impresoras'!$E$91:$E$105,D77,'[6]PCs e Impresoras'!$F$91:$F$105,"PMB*")+COUNTIFS('[5]PCs e Impresoras'!$E$126:$E$190,D77,'[5]PCs e Impresoras'!$F$126:$F$190,"PMB*")+COUNTIFS('[4]PCs e Impresoras'!$E$144:$E$175,D77,'[4]PCs e Impresoras'!$F$144:$F$175,"PMB*")+COUNTIFS('[3]PCs e Impresoras'!$E$194:$E$275,D77,'[3]PCs e Impresoras'!$F$194:$F$275,"PMB*")+COUNTIFS('[2]PCs e Impresoras'!$E$76:$E$105,D77,'[2]PCs e Impresoras'!$F$76:$F$105,"PMB*")+COUNTIFS('[1]PCs e Impresoras'!$E$85:$E$113,D77,'[1]PCs e Impresoras'!$F$85:$F$113,"PMB*")</f>
        <v>#VALUE!</v>
      </c>
      <c r="M77" s="11" t="e">
        <f>COUNTIFS('[13]PCs e Impresoras'!$E$26:$E$29,D77,'[13]PCs e Impresoras'!$F$26:$F$29,"PBJ*")+COUNTIFS('[12]PCs e Impresoras'!$E$49:$E$61,D77,'[12]PCs e Impresoras'!$F$49:$F$61,"PBJ*")+COUNTIFS('[11]PCs e Impresoras'!$E$95:$E$125,D77,'[11]PCs e Impresoras'!$F$95:$F$125,"PBJ*")+COUNTIFS('[10]PCs e Impresoras'!$E$83:$E$104,D77,'[10]PCs e Impresoras'!$F$83:$F$104,"PBJ*")+COUNTIFS('[9]PCs e Impresoras'!$E$61:$E$64,D77,'[9]PCs e Impresoras'!$F$61:$F$64,"PBJ*")+COUNTIFS('[8]PCs e Impresoras'!$E$194:$E$258,D77,'[8]PCs e Impresoras'!$F$194:$F$258,"PBJ*")+COUNTIFS('[7]PCs e Impresoras'!$E$244:$E$313,D77,'[7]PCs e Impresoras'!$F$244:$F$313,"PBJ*")+COUNTIFS('[6]PCs e Impresoras'!$E$91:$E$105,D77,'[6]PCs e Impresoras'!$F$91:$F$105,"PBJ*")+COUNTIFS('[5]PCs e Impresoras'!$E$126:$E$190,D77,'[5]PCs e Impresoras'!$F$126:$F$190,"PBJ*")+COUNTIFS('[4]PCs e Impresoras'!$E$144:$E$175,D77,'[4]PCs e Impresoras'!$F$144:$F$175,"PBJ*")+COUNTIFS('[3]PCs e Impresoras'!$E$194:$E$275,D77,'[3]PCs e Impresoras'!$F$194:$F$275,"PBJ*")+COUNTIFS('[2]PCs e Impresoras'!$E$76:$E$105,D77,'[2]PCs e Impresoras'!$F$76:$F$105,"PBJ*")+COUNTIFS('[1]PCs e Impresoras'!$E$85:$E$113,D77,'[1]PCs e Impresoras'!$F$85:$F$113,"PBJ*")</f>
        <v>#VALUE!</v>
      </c>
      <c r="N77" s="11" t="e">
        <f>COUNTIFS('[13]PCs e Impresoras'!$E$26:$E$29,D77,'[13]PCs e Impresoras'!$F$26:$F$29,"PCL*")+COUNTIFS('[12]PCs e Impresoras'!$E$49:$E$61,D77,'[12]PCs e Impresoras'!$F$49:$F$61,"PCL*")+COUNTIFS('[11]PCs e Impresoras'!$E$95:$E$125,D77,'[11]PCs e Impresoras'!$F$95:$F$125,"PCL*")+COUNTIFS('[10]PCs e Impresoras'!$E$83:$E$104,D77,'[10]PCs e Impresoras'!$F$83:$F$104,"PCL*")+COUNTIFS('[9]PCs e Impresoras'!$E$61:$E$64,D77,'[9]PCs e Impresoras'!$F$61:$F$64,"PCL*")+COUNTIFS('[8]PCs e Impresoras'!$E$194:$E$258,D77,'[8]PCs e Impresoras'!$F$194:$F$258,"PCL*")+COUNTIFS('[7]PCs e Impresoras'!$E$244:$E$313,D77,'[7]PCs e Impresoras'!$F$244:$F$313,"PCL*")+COUNTIFS('[6]PCs e Impresoras'!$E$91:$E$105,D77,'[6]PCs e Impresoras'!$F$91:$F$105,"PCL*")+COUNTIFS('[5]PCs e Impresoras'!$E$126:$E$190,D77,'[5]PCs e Impresoras'!$F$126:$F$190,"PCL*")+COUNTIFS('[4]PCs e Impresoras'!$E$144:$E$175,D77,'[4]PCs e Impresoras'!$F$144:$F$175,"PCL*")+COUNTIFS('[3]PCs e Impresoras'!$E$194:$E$275,D77,'[3]PCs e Impresoras'!$F$194:$F$275,"PCL*")+COUNTIFS('[2]PCs e Impresoras'!$E$76:$E$105,D77,'[2]PCs e Impresoras'!$F$76:$F$105,"PCL*")+COUNTIFS('[1]PCs e Impresoras'!$E$85:$E$113,D77,'[1]PCs e Impresoras'!$F$85:$F$113,"PCL*")</f>
        <v>#VALUE!</v>
      </c>
      <c r="O77" s="11" t="e">
        <f>COUNTIFS('[13]PCs e Impresoras'!$E$26:$E$29,D77,'[13]PCs e Impresoras'!$F$26:$F$29,"PQB*")+COUNTIFS('[12]PCs e Impresoras'!$E$49:$E$61,D77,'[12]PCs e Impresoras'!$F$49:$F$61,"PQB*")+COUNTIFS('[11]PCs e Impresoras'!$E$95:$E$125,D77,'[11]PCs e Impresoras'!$F$95:$F$125,"PQB*")+COUNTIFS('[10]PCs e Impresoras'!$E$83:$E$104,D77,'[10]PCs e Impresoras'!$F$83:$F$104,"PQB*")+COUNTIFS('[9]PCs e Impresoras'!$E$61:$E$64,D77,'[9]PCs e Impresoras'!$F$61:$F$64,"PQB*")+COUNTIFS('[8]PCs e Impresoras'!$E$194:$E$258,D77,'[8]PCs e Impresoras'!$F$194:$F$258,"PQB*")+COUNTIFS('[7]PCs e Impresoras'!$E$244:$E$313,D77,'[7]PCs e Impresoras'!$F$244:$F$313,"PQB*")+COUNTIFS('[6]PCs e Impresoras'!$E$91:$E$105,D77,'[6]PCs e Impresoras'!$F$91:$F$105,"PQB*")+COUNTIFS('[5]PCs e Impresoras'!$E$126:$E$190,D77,'[5]PCs e Impresoras'!$F$126:$F$190,"PQB*")+COUNTIFS('[4]PCs e Impresoras'!$E$144:$E$175,D77,'[4]PCs e Impresoras'!$F$144:$F$175,"PQB*")+COUNTIFS('[3]PCs e Impresoras'!$E$194:$E$275,D77,'[3]PCs e Impresoras'!$F$194:$F$275,"PQB*")+COUNTIFS('[2]PCs e Impresoras'!$E$76:$E$105,D77,'[2]PCs e Impresoras'!$F$76:$F$105,"PQB*")+COUNTIFS('[1]PCs e Impresoras'!$E$85:$E$113,D77,'[1]PCs e Impresoras'!$F$85:$F$113,"PQB*")</f>
        <v>#VALUE!</v>
      </c>
      <c r="P77" s="11" t="e">
        <f>COUNTIFS('[13]PCs e Impresoras'!$E$26:$E$29,D77,'[13]PCs e Impresoras'!$F$26:$F$29,"PPO*")+COUNTIFS('[12]PCs e Impresoras'!$E$49:$E$61,D77,'[12]PCs e Impresoras'!$F$49:$F$61,"PPO*")+COUNTIFS('[11]PCs e Impresoras'!$E$95:$E$125,D77,'[11]PCs e Impresoras'!$F$95:$F$125,"PPO*")+COUNTIFS('[10]PCs e Impresoras'!$E$83:$E$104,D77,'[10]PCs e Impresoras'!$F$83:$F$104,"PPO*")+COUNTIFS('[9]PCs e Impresoras'!$E$61:$E$64,D77,'[9]PCs e Impresoras'!$F$61:$F$64,"PPO*")+COUNTIFS('[8]PCs e Impresoras'!$E$194:$E$258,D77,'[8]PCs e Impresoras'!$F$194:$F$258,"PPO*")+COUNTIFS('[7]PCs e Impresoras'!$E$244:$E$313,D77,'[7]PCs e Impresoras'!$F$244:$F$313,"PPO*")+COUNTIFS('[6]PCs e Impresoras'!$E$91:$E$105,D77,'[6]PCs e Impresoras'!$F$91:$F$105,"PPO*")+COUNTIFS('[5]PCs e Impresoras'!$E$126:$E$190,D77,'[5]PCs e Impresoras'!$F$126:$F$190,"PPO*")+COUNTIFS('[4]PCs e Impresoras'!$E$144:$E$175,D77,'[4]PCs e Impresoras'!$F$144:$F$175,"PPO*")+COUNTIFS('[3]PCs e Impresoras'!$E$194:$E$275,D77,'[3]PCs e Impresoras'!$F$194:$F$275,"PPO*")+COUNTIFS('[2]PCs e Impresoras'!$E$76:$E$105,D77,'[2]PCs e Impresoras'!$F$76:$F$105,"PPO*")+COUNTIFS('[1]PCs e Impresoras'!$E$85:$E$113,D77,'[1]PCs e Impresoras'!$F$85:$F$113,"PPO*")</f>
        <v>#VALUE!</v>
      </c>
      <c r="Q77" s="11" t="e">
        <f>COUNTIFS('[13]PCs e Impresoras'!$E$26:$E$29,D77,'[13]PCs e Impresoras'!$F$26:$F$29,"PTJ*")+COUNTIFS('[12]PCs e Impresoras'!$E$49:$E$61,D77,'[12]PCs e Impresoras'!$F$49:$F$61,"PTJ*")+COUNTIFS('[11]PCs e Impresoras'!$E$95:$E$125,D77,'[11]PCs e Impresoras'!$F$95:$F$125,"PTJ*")+COUNTIFS('[10]PCs e Impresoras'!$E$83:$E$104,D77,'[10]PCs e Impresoras'!$F$83:$F$104,"PTJ*")+COUNTIFS('[9]PCs e Impresoras'!$E$61:$E$64,D77,'[9]PCs e Impresoras'!$F$61:$F$64,"PTJ*")+COUNTIFS('[8]PCs e Impresoras'!$E$194:$E$258,D77,'[8]PCs e Impresoras'!$F$194:$F$258,"PTJ*")+COUNTIFS('[7]PCs e Impresoras'!$E$244:$E$313,D77,'[7]PCs e Impresoras'!$F$244:$F$313,"PTJ*")+COUNTIFS('[6]PCs e Impresoras'!$E$91:$E$105,D77,'[6]PCs e Impresoras'!$F$91:$F$105,"PTJ*")+COUNTIFS('[5]PCs e Impresoras'!$E$126:$E$190,D77,'[5]PCs e Impresoras'!$F$126:$F$190,"PTJ*")+COUNTIFS('[4]PCs e Impresoras'!$E$144:$E$175,D77,'[4]PCs e Impresoras'!$F$144:$F$175,"PTJ*")+COUNTIFS('[3]PCs e Impresoras'!$E$194:$E$275,D77,'[3]PCs e Impresoras'!$F$194:$F$275,"PTJ*")+COUNTIFS('[2]PCs e Impresoras'!$E$76:$E$105,D77,'[2]PCs e Impresoras'!$F$76:$F$105,"PTJ*")+COUNTIFS('[1]PCs e Impresoras'!$E$85:$E$113,D77,'[1]PCs e Impresoras'!$F$85:$F$113,"PTJ*")</f>
        <v>#VALUE!</v>
      </c>
      <c r="R77" s="11" t="e">
        <f>COUNTIFS('[13]PCs e Impresoras'!$E$26:$E$29,D77,'[13]PCs e Impresoras'!$F$26:$F$29,"PBO*")+COUNTIFS('[12]PCs e Impresoras'!$E$49:$E$61,D77,'[12]PCs e Impresoras'!$F$49:$F$61,"PBO*")+COUNTIFS('[11]PCs e Impresoras'!$E$95:$E$125,D77,'[11]PCs e Impresoras'!$F$95:$F$125,"PBO*")+COUNTIFS('[10]PCs e Impresoras'!$E$83:$E$104,D77,'[10]PCs e Impresoras'!$F$83:$F$104,"PBO*")+COUNTIFS('[9]PCs e Impresoras'!$E$61:$E$64,D77,'[9]PCs e Impresoras'!$F$61:$F$64,"PBO*")+COUNTIFS('[8]PCs e Impresoras'!$E$194:$E$258,D77,'[8]PCs e Impresoras'!$F$194:$F$258,"PBO*")+COUNTIFS('[7]PCs e Impresoras'!$E$244:$E$313,D77,'[7]PCs e Impresoras'!$F$244:$F$313,"PBO*")+COUNTIFS('[6]PCs e Impresoras'!$E$91:$E$105,D77,'[6]PCs e Impresoras'!$F$91:$F$105,"PBO*")+COUNTIFS('[5]PCs e Impresoras'!$E$126:$E$190,D77,'[5]PCs e Impresoras'!$F$126:$F$190,"PBO*")+COUNTIFS('[4]PCs e Impresoras'!$E$144:$E$175,D77,'[4]PCs e Impresoras'!$F$144:$F$175,"PBO*")+COUNTIFS('[3]PCs e Impresoras'!$E$194:$E$275,D77,'[3]PCs e Impresoras'!$F$194:$F$275,"PBO*")+COUNTIFS('[2]PCs e Impresoras'!$E$76:$E$105,D77,'[2]PCs e Impresoras'!$F$76:$F$105,"PBO*")+COUNTIFS('[1]PCs e Impresoras'!$E$85:$E$113,D77,'[1]PCs e Impresoras'!$F$85:$F$113,"PBO*")</f>
        <v>#VALUE!</v>
      </c>
      <c r="S77" s="11" t="e">
        <f>COUNTIFS('[13]PCs e Impresoras'!$E$26:$E$29,D77,'[13]PCs e Impresoras'!$F$26:$F$29,"PSC*")+COUNTIFS('[12]PCs e Impresoras'!$E$49:$E$61,D77,'[12]PCs e Impresoras'!$F$49:$F$61,"PSC*")+COUNTIFS('[11]PCs e Impresoras'!$E$95:$E$125,D77,'[11]PCs e Impresoras'!$F$95:$F$125,"PSC*")+COUNTIFS('[10]PCs e Impresoras'!$E$83:$E$104,D77,'[10]PCs e Impresoras'!$F$83:$F$104,"PSC*")+COUNTIFS('[9]PCs e Impresoras'!$E$61:$E$64,D77,'[9]PCs e Impresoras'!$F$61:$F$64,"PSC*")+COUNTIFS('[8]PCs e Impresoras'!$E$194:$E$258,D77,'[8]PCs e Impresoras'!$F$194:$F$258,"PSC*")+COUNTIFS('[7]PCs e Impresoras'!$E$244:$E$313,D77,'[7]PCs e Impresoras'!$F$244:$F$313,"PSC*")+COUNTIFS('[6]PCs e Impresoras'!$E$91:$E$105,D77,'[6]PCs e Impresoras'!$F$91:$F$105,"PSC*")+COUNTIFS('[5]PCs e Impresoras'!$E$126:$E$190,D77,'[5]PCs e Impresoras'!$F$126:$F$190,"PSC*")+COUNTIFS('[4]PCs e Impresoras'!$E$144:$E$175,D77,'[4]PCs e Impresoras'!$F$144:$F$175,"PSC*")+COUNTIFS('[3]PCs e Impresoras'!$E$194:$E$275,D77,'[3]PCs e Impresoras'!$F$194:$F$275,"PSC*")+COUNTIFS('[2]PCs e Impresoras'!$E$76:$E$105,D77,'[2]PCs e Impresoras'!$F$76:$F$105,"PSC*")+COUNTIFS('[1]PCs e Impresoras'!$E$85:$E$113,D77,'[1]PCs e Impresoras'!$F$85:$F$113,"PSC*")</f>
        <v>#VALUE!</v>
      </c>
      <c r="T77" s="21" t="e">
        <f t="shared" ref="T77" si="25">SUM(E77:S77)</f>
        <v>#VALUE!</v>
      </c>
      <c r="U77" s="32" t="e">
        <f t="shared" ref="U77" si="26">T77/$T$5</f>
        <v>#VALUE!</v>
      </c>
    </row>
    <row r="78" spans="1:21" ht="16.5" thickBot="1" x14ac:dyDescent="0.3">
      <c r="A78" s="95">
        <f>COUNTA(D6:D78)</f>
        <v>73</v>
      </c>
      <c r="B78" s="72" t="s">
        <v>62</v>
      </c>
      <c r="C78" s="72" t="s">
        <v>63</v>
      </c>
      <c r="D78" s="72" t="s">
        <v>185</v>
      </c>
      <c r="E78" s="12" t="e">
        <f>COUNTIFS('[13]PCs e Impresoras'!$E$26:$E$29,D78,'[13]PCs e Impresoras'!$F$26:$F$29,"PCG*")+COUNTIFS('[12]PCs e Impresoras'!$E$49:$E$61,D78,'[12]PCs e Impresoras'!$F$49:$F$61,"PCG*")+COUNTIFS('[11]PCs e Impresoras'!$E$95:$E$125,D78,'[11]PCs e Impresoras'!$F$95:$F$125,"PCG*")+COUNTIFS('[10]PCs e Impresoras'!$E$83:$E$104,D78,'[10]PCs e Impresoras'!$F$83:$F$104,"PCG*")+COUNTIFS('[9]PCs e Impresoras'!$E$61:$E$64,D78,'[9]PCs e Impresoras'!$F$61:$F$64,"PCG*")+COUNTIFS('[8]PCs e Impresoras'!$E$194:$E$258,D78,'[8]PCs e Impresoras'!$F$194:$F$258,"PCG*")+COUNTIFS('[7]PCs e Impresoras'!$E$244:$E$313,D78,'[7]PCs e Impresoras'!$F$244:$F$313,"PCG*")+COUNTIFS('[6]PCs e Impresoras'!$E$91:$E$105,D78,'[6]PCs e Impresoras'!$F$91:$F$105,"PCG*")+COUNTIFS('[5]PCs e Impresoras'!$E$126:$E$190,D78,'[5]PCs e Impresoras'!$F$126:$F$190,"PCG*")+COUNTIFS('[4]PCs e Impresoras'!$E$144:$E$175,D78,'[4]PCs e Impresoras'!$F$144:$F$175,"PCG*")+COUNTIFS('[3]PCs e Impresoras'!$E$194:$E$275,D78,'[3]PCs e Impresoras'!$F$194:$F$275,"PCG*")+COUNTIFS('[2]PCs e Impresoras'!$E$76:$E$105,D78,'[2]PCs e Impresoras'!$F$76:$F$105,"PCG*")+COUNTIFS('[1]PCs e Impresoras'!$E$85:$E$113,D78,'[1]PCs e Impresoras'!$F$85:$F$113,"PCG*")</f>
        <v>#VALUE!</v>
      </c>
      <c r="F78" s="12" t="e">
        <f>COUNTIFS('[13]PCs e Impresoras'!$E$26:$E$29,D78,'[13]PCs e Impresoras'!$F$26:$F$29,"PCS*")+COUNTIFS('[12]PCs e Impresoras'!$E$49:$E$61,D78,'[12]PCs e Impresoras'!$F$49:$F$61,"PCS*")+COUNTIFS('[11]PCs e Impresoras'!$E$95:$E$125,D78,'[11]PCs e Impresoras'!$F$95:$F$125,"PCS*")+COUNTIFS('[10]PCs e Impresoras'!$E$83:$E$104,D78,'[10]PCs e Impresoras'!$F$83:$F$104,"PCS*")+COUNTIFS('[9]PCs e Impresoras'!$E$61:$E$64,D78,'[9]PCs e Impresoras'!$F$61:$F$64,"PCS*")+COUNTIFS('[8]PCs e Impresoras'!$E$194:$E$258,D78,'[8]PCs e Impresoras'!$F$194:$F$258,"PCS*")+COUNTIFS('[7]PCs e Impresoras'!$E$244:$E$313,D78,'[7]PCs e Impresoras'!$F$244:$F$313,"PCS*")+COUNTIFS('[6]PCs e Impresoras'!$E$91:$E$105,D78,'[6]PCs e Impresoras'!$F$91:$F$105,"PCS*")+COUNTIFS('[5]PCs e Impresoras'!$E$126:$E$190,D78,'[5]PCs e Impresoras'!$F$126:$F$190,"PCS*")+COUNTIFS('[4]PCs e Impresoras'!$E$144:$E$175,D78,'[4]PCs e Impresoras'!$F$144:$F$175,"PCS*")+COUNTIFS('[3]PCs e Impresoras'!$E$194:$E$275,D78,'[3]PCs e Impresoras'!$F$194:$F$275,"PCS*")+COUNTIFS('[2]PCs e Impresoras'!$E$76:$E$105,D78,'[2]PCs e Impresoras'!$F$76:$F$105,"PCS*")+COUNTIFS('[1]PCs e Impresoras'!$E$85:$E$113,D78,'[1]PCs e Impresoras'!$F$85:$F$113,"PCS*")</f>
        <v>#VALUE!</v>
      </c>
      <c r="G78" s="12" t="e">
        <f>COUNTIFS('[13]PCs e Impresoras'!$E$26:$E$29,D78,'[13]PCs e Impresoras'!$F$26:$F$29,"PMT*")+COUNTIFS('[12]PCs e Impresoras'!$E$49:$E$61,D78,'[12]PCs e Impresoras'!$F$49:$F$61,"PMT*")+COUNTIFS('[11]PCs e Impresoras'!$E$95:$E$125,D78,'[11]PCs e Impresoras'!$F$95:$F$125,"PMT*")+COUNTIFS('[10]PCs e Impresoras'!$E$83:$E$104,D78,'[10]PCs e Impresoras'!$F$83:$F$104,"PMT*")+COUNTIFS('[9]PCs e Impresoras'!$E$61:$E$64,D78,'[9]PCs e Impresoras'!$F$61:$F$64,"PMT*")+COUNTIFS('[8]PCs e Impresoras'!$E$194:$E$258,D78,'[8]PCs e Impresoras'!$F$194:$F$258,"PMT*")+COUNTIFS('[7]PCs e Impresoras'!$E$244:$E$313,D78,'[7]PCs e Impresoras'!$F$244:$F$313,"PMT*")+COUNTIFS('[6]PCs e Impresoras'!$E$91:$E$105,D78,'[6]PCs e Impresoras'!$F$91:$F$105,"PMT*")+COUNTIFS('[5]PCs e Impresoras'!$E$126:$E$190,D78,'[5]PCs e Impresoras'!$F$126:$F$190,"PMT*")+COUNTIFS('[4]PCs e Impresoras'!$E$144:$E$175,D78,'[4]PCs e Impresoras'!$F$144:$F$175,"PMT*")+COUNTIFS('[3]PCs e Impresoras'!$E$194:$E$275,D78,'[3]PCs e Impresoras'!$F$194:$F$275,"PMT*")+COUNTIFS('[2]PCs e Impresoras'!$E$76:$E$105,D78,'[2]PCs e Impresoras'!$F$76:$F$105,"PMT*")+COUNTIFS('[1]PCs e Impresoras'!$E$85:$E$113,D78,'[1]PCs e Impresoras'!$F$85:$F$113,"PMT*")</f>
        <v>#VALUE!</v>
      </c>
      <c r="H78" s="12" t="e">
        <f>COUNTIFS('[13]PCs e Impresoras'!$E$26:$E$29,D78,'[13]PCs e Impresoras'!$F$26:$F$29,"PCB*")+COUNTIFS('[12]PCs e Impresoras'!$E$49:$E$61,D78,'[12]PCs e Impresoras'!$F$49:$F$61,"PCB*")+COUNTIFS('[11]PCs e Impresoras'!$E$95:$E$125,D78,'[11]PCs e Impresoras'!$F$95:$F$125,"PCB*")+COUNTIFS('[10]PCs e Impresoras'!$E$83:$E$104,D78,'[10]PCs e Impresoras'!$F$83:$F$104,"PCB*")+COUNTIFS('[9]PCs e Impresoras'!$E$61:$E$64,D78,'[9]PCs e Impresoras'!$F$61:$F$64,"PCB*")+COUNTIFS('[8]PCs e Impresoras'!$E$194:$E$258,D78,'[8]PCs e Impresoras'!$F$194:$F$258,"PCB*")+COUNTIFS('[7]PCs e Impresoras'!$E$244:$E$313,D78,'[7]PCs e Impresoras'!$F$244:$F$313,"PCB*")+COUNTIFS('[6]PCs e Impresoras'!$E$91:$E$105,D78,'[6]PCs e Impresoras'!$F$91:$F$105,"PCB*")+COUNTIFS('[5]PCs e Impresoras'!$E$126:$E$190,D78,'[5]PCs e Impresoras'!$F$126:$F$190,"PCB*")+COUNTIFS('[4]PCs e Impresoras'!$E$144:$E$175,D78,'[4]PCs e Impresoras'!$F$144:$F$175,"PCB*")+COUNTIFS('[3]PCs e Impresoras'!$E$194:$E$275,D78,'[3]PCs e Impresoras'!$F$194:$F$275,"PCB*")+COUNTIFS('[2]PCs e Impresoras'!$E$76:$E$105,D78,'[2]PCs e Impresoras'!$F$76:$F$105,"PCB*")+COUNTIFS('[1]PCs e Impresoras'!$E$85:$E$113,D78,'[1]PCs e Impresoras'!$F$85:$F$113,"PCB*")</f>
        <v>#VALUE!</v>
      </c>
      <c r="I78" s="12" t="e">
        <f>COUNTIFS('[13]PCs e Impresoras'!$E$26:$E$29,D78,'[13]PCs e Impresoras'!$F$26:$F$29,"PBA*")+COUNTIFS('[12]PCs e Impresoras'!$E$49:$E$61,D78,'[12]PCs e Impresoras'!$F$49:$F$61,"PBA*")+COUNTIFS('[11]PCs e Impresoras'!$E$95:$E$125,D78,'[11]PCs e Impresoras'!$F$95:$F$125,"PBA*")+COUNTIFS('[10]PCs e Impresoras'!$E$83:$E$104,D78,'[10]PCs e Impresoras'!$F$83:$F$104,"PBA*")+COUNTIFS('[9]PCs e Impresoras'!$E$61:$E$64,D78,'[9]PCs e Impresoras'!$F$61:$F$64,"PBA*")+COUNTIFS('[8]PCs e Impresoras'!$E$194:$E$258,D78,'[8]PCs e Impresoras'!$F$194:$F$258,"PBA*")+COUNTIFS('[7]PCs e Impresoras'!$E$244:$E$313,D78,'[7]PCs e Impresoras'!$F$244:$F$313,"PBA*")+COUNTIFS('[6]PCs e Impresoras'!$E$91:$E$105,D78,'[6]PCs e Impresoras'!$F$91:$F$105,"PBA*")+COUNTIFS('[5]PCs e Impresoras'!$E$126:$E$190,D78,'[5]PCs e Impresoras'!$F$126:$F$190,"PBA*")+COUNTIFS('[4]PCs e Impresoras'!$E$144:$E$175,D78,'[4]PCs e Impresoras'!$F$144:$F$175,"PBA*")+COUNTIFS('[3]PCs e Impresoras'!$E$194:$E$275,D78,'[3]PCs e Impresoras'!$F$194:$F$275,"PBA*")+COUNTIFS('[2]PCs e Impresoras'!$E$76:$E$105,D78,'[2]PCs e Impresoras'!$F$76:$F$105,"PBA*")+COUNTIFS('[1]PCs e Impresoras'!$E$85:$E$113,D78,'[1]PCs e Impresoras'!$F$85:$F$113,"PBA*")</f>
        <v>#VALUE!</v>
      </c>
      <c r="J78" s="12" t="e">
        <f>COUNTIFS('[13]PCs e Impresoras'!$E$26:$E$29,D78,'[13]PCs e Impresoras'!$F$26:$F$29,"PVL*")+COUNTIFS('[12]PCs e Impresoras'!$E$49:$E$61,D78,'[12]PCs e Impresoras'!$F$49:$F$61,"PVL*")+COUNTIFS('[11]PCs e Impresoras'!$E$95:$E$125,D78,'[11]PCs e Impresoras'!$F$95:$F$125,"PVL*")+COUNTIFS('[10]PCs e Impresoras'!$E$83:$E$104,D78,'[10]PCs e Impresoras'!$F$83:$F$104,"PVL*")+COUNTIFS('[9]PCs e Impresoras'!$E$61:$E$64,D78,'[9]PCs e Impresoras'!$F$61:$F$64,"PVL*")+COUNTIFS('[8]PCs e Impresoras'!$E$194:$E$258,D78,'[8]PCs e Impresoras'!$F$194:$F$258,"PVL*")+COUNTIFS('[7]PCs e Impresoras'!$E$244:$E$313,D78,'[7]PCs e Impresoras'!$F$244:$F$313,"PVL*")+COUNTIFS('[6]PCs e Impresoras'!$E$91:$E$105,D78,'[6]PCs e Impresoras'!$F$91:$F$105,"PVL*")+COUNTIFS('[5]PCs e Impresoras'!$E$126:$E$190,D78,'[5]PCs e Impresoras'!$F$126:$F$190,"PVL*")+COUNTIFS('[4]PCs e Impresoras'!$E$144:$E$175,D78,'[4]PCs e Impresoras'!$F$144:$F$175,"PVL*")+COUNTIFS('[3]PCs e Impresoras'!$E$194:$E$275,D78,'[3]PCs e Impresoras'!$F$194:$F$275,"PVL*")+COUNTIFS('[2]PCs e Impresoras'!$E$76:$E$105,D78,'[2]PCs e Impresoras'!$F$76:$F$105,"PVL*")+COUNTIFS('[1]PCs e Impresoras'!$E$85:$E$113,D78,'[1]PCs e Impresoras'!$F$85:$F$113,"PVL*")</f>
        <v>#VALUE!</v>
      </c>
      <c r="K78" s="12" t="e">
        <f>COUNTIFS('[13]PCs e Impresoras'!$E$26:$E$29,D78,'[13]PCs e Impresoras'!$F$26:$F$29,"PBQ*")+COUNTIFS('[12]PCs e Impresoras'!$E$49:$E$61,D78,'[12]PCs e Impresoras'!$F$49:$F$61,"PBQ*")+COUNTIFS('[11]PCs e Impresoras'!$E$95:$E$125,D78,'[11]PCs e Impresoras'!$F$95:$F$125,"PBQ*")+COUNTIFS('[10]PCs e Impresoras'!$E$83:$E$104,D78,'[10]PCs e Impresoras'!$F$83:$F$104,"PBQ*")+COUNTIFS('[9]PCs e Impresoras'!$E$61:$E$64,D78,'[9]PCs e Impresoras'!$F$61:$F$64,"PBQ*")+COUNTIFS('[8]PCs e Impresoras'!$E$194:$E$258,D78,'[8]PCs e Impresoras'!$F$194:$F$258,"PBQ*")+COUNTIFS('[7]PCs e Impresoras'!$E$244:$E$313,D78,'[7]PCs e Impresoras'!$F$244:$F$313,"PBQ*")+COUNTIFS('[6]PCs e Impresoras'!$E$91:$E$105,D78,'[6]PCs e Impresoras'!$F$91:$F$105,"PBQ*")+COUNTIFS('[5]PCs e Impresoras'!$E$126:$E$190,D78,'[5]PCs e Impresoras'!$F$126:$F$190,"PBQ*")+COUNTIFS('[4]PCs e Impresoras'!$E$144:$E$175,D78,'[4]PCs e Impresoras'!$F$144:$F$175,"PBQ*")+COUNTIFS('[3]PCs e Impresoras'!$E$194:$E$275,D78,'[3]PCs e Impresoras'!$F$194:$F$275,"PBQ*")+COUNTIFS('[2]PCs e Impresoras'!$E$76:$E$105,D78,'[2]PCs e Impresoras'!$F$76:$F$105,"PBQ*")+COUNTIFS('[1]PCs e Impresoras'!$E$85:$E$113,D78,'[1]PCs e Impresoras'!$F$85:$F$113,"PBQ*")</f>
        <v>#VALUE!</v>
      </c>
      <c r="L78" s="12" t="e">
        <f>COUNTIFS('[13]PCs e Impresoras'!$E$26:$E$29,D78,'[13]PCs e Impresoras'!$F$26:$F$29,"PMB*")+COUNTIFS('[12]PCs e Impresoras'!$E$49:$E$61,D78,'[12]PCs e Impresoras'!$F$49:$F$61,"PMB*")+COUNTIFS('[11]PCs e Impresoras'!$E$95:$E$125,D78,'[11]PCs e Impresoras'!$F$95:$F$125,"PMB*")+COUNTIFS('[10]PCs e Impresoras'!$E$83:$E$104,D78,'[10]PCs e Impresoras'!$F$83:$F$104,"PMB*")+COUNTIFS('[9]PCs e Impresoras'!$E$61:$E$64,D78,'[9]PCs e Impresoras'!$F$61:$F$64,"PMB*")+COUNTIFS('[8]PCs e Impresoras'!$E$194:$E$258,D78,'[8]PCs e Impresoras'!$F$194:$F$258,"PMB*")+COUNTIFS('[7]PCs e Impresoras'!$E$244:$E$313,D78,'[7]PCs e Impresoras'!$F$244:$F$313,"PMB*")+COUNTIFS('[6]PCs e Impresoras'!$E$91:$E$105,D78,'[6]PCs e Impresoras'!$F$91:$F$105,"PMB*")+COUNTIFS('[5]PCs e Impresoras'!$E$126:$E$190,D78,'[5]PCs e Impresoras'!$F$126:$F$190,"PMB*")+COUNTIFS('[4]PCs e Impresoras'!$E$144:$E$175,D78,'[4]PCs e Impresoras'!$F$144:$F$175,"PMB*")+COUNTIFS('[3]PCs e Impresoras'!$E$194:$E$275,D78,'[3]PCs e Impresoras'!$F$194:$F$275,"PMB*")+COUNTIFS('[2]PCs e Impresoras'!$E$76:$E$105,D78,'[2]PCs e Impresoras'!$F$76:$F$105,"PMB*")+COUNTIFS('[1]PCs e Impresoras'!$E$85:$E$113,D78,'[1]PCs e Impresoras'!$F$85:$F$113,"PMB*")</f>
        <v>#VALUE!</v>
      </c>
      <c r="M78" s="12" t="e">
        <f>COUNTIFS('[13]PCs e Impresoras'!$E$26:$E$29,D78,'[13]PCs e Impresoras'!$F$26:$F$29,"PBJ*")+COUNTIFS('[12]PCs e Impresoras'!$E$49:$E$61,D78,'[12]PCs e Impresoras'!$F$49:$F$61,"PBJ*")+COUNTIFS('[11]PCs e Impresoras'!$E$95:$E$125,D78,'[11]PCs e Impresoras'!$F$95:$F$125,"PBJ*")+COUNTIFS('[10]PCs e Impresoras'!$E$83:$E$104,D78,'[10]PCs e Impresoras'!$F$83:$F$104,"PBJ*")+COUNTIFS('[9]PCs e Impresoras'!$E$61:$E$64,D78,'[9]PCs e Impresoras'!$F$61:$F$64,"PBJ*")+COUNTIFS('[8]PCs e Impresoras'!$E$194:$E$258,D78,'[8]PCs e Impresoras'!$F$194:$F$258,"PBJ*")+COUNTIFS('[7]PCs e Impresoras'!$E$244:$E$313,D78,'[7]PCs e Impresoras'!$F$244:$F$313,"PBJ*")+COUNTIFS('[6]PCs e Impresoras'!$E$91:$E$105,D78,'[6]PCs e Impresoras'!$F$91:$F$105,"PBJ*")+COUNTIFS('[5]PCs e Impresoras'!$E$126:$E$190,D78,'[5]PCs e Impresoras'!$F$126:$F$190,"PBJ*")+COUNTIFS('[4]PCs e Impresoras'!$E$144:$E$175,D78,'[4]PCs e Impresoras'!$F$144:$F$175,"PBJ*")+COUNTIFS('[3]PCs e Impresoras'!$E$194:$E$275,D78,'[3]PCs e Impresoras'!$F$194:$F$275,"PBJ*")+COUNTIFS('[2]PCs e Impresoras'!$E$76:$E$105,D78,'[2]PCs e Impresoras'!$F$76:$F$105,"PBJ*")+COUNTIFS('[1]PCs e Impresoras'!$E$85:$E$113,D78,'[1]PCs e Impresoras'!$F$85:$F$113,"PBJ*")</f>
        <v>#VALUE!</v>
      </c>
      <c r="N78" s="12" t="e">
        <f>COUNTIFS('[13]PCs e Impresoras'!$E$26:$E$29,D78,'[13]PCs e Impresoras'!$F$26:$F$29,"PCL*")+COUNTIFS('[12]PCs e Impresoras'!$E$49:$E$61,D78,'[12]PCs e Impresoras'!$F$49:$F$61,"PCL*")+COUNTIFS('[11]PCs e Impresoras'!$E$95:$E$125,D78,'[11]PCs e Impresoras'!$F$95:$F$125,"PCL*")+COUNTIFS('[10]PCs e Impresoras'!$E$83:$E$104,D78,'[10]PCs e Impresoras'!$F$83:$F$104,"PCL*")+COUNTIFS('[9]PCs e Impresoras'!$E$61:$E$64,D78,'[9]PCs e Impresoras'!$F$61:$F$64,"PCL*")+COUNTIFS('[8]PCs e Impresoras'!$E$194:$E$258,D78,'[8]PCs e Impresoras'!$F$194:$F$258,"PCL*")+COUNTIFS('[7]PCs e Impresoras'!$E$244:$E$313,D78,'[7]PCs e Impresoras'!$F$244:$F$313,"PCL*")+COUNTIFS('[6]PCs e Impresoras'!$E$91:$E$105,D78,'[6]PCs e Impresoras'!$F$91:$F$105,"PCL*")+COUNTIFS('[5]PCs e Impresoras'!$E$126:$E$190,D78,'[5]PCs e Impresoras'!$F$126:$F$190,"PCL*")+COUNTIFS('[4]PCs e Impresoras'!$E$144:$E$175,D78,'[4]PCs e Impresoras'!$F$144:$F$175,"PCL*")+COUNTIFS('[3]PCs e Impresoras'!$E$194:$E$275,D78,'[3]PCs e Impresoras'!$F$194:$F$275,"PCL*")+COUNTIFS('[2]PCs e Impresoras'!$E$76:$E$105,D78,'[2]PCs e Impresoras'!$F$76:$F$105,"PCL*")+COUNTIFS('[1]PCs e Impresoras'!$E$85:$E$113,D78,'[1]PCs e Impresoras'!$F$85:$F$113,"PCL*")</f>
        <v>#VALUE!</v>
      </c>
      <c r="O78" s="12" t="e">
        <f>COUNTIFS('[13]PCs e Impresoras'!$E$26:$E$29,D78,'[13]PCs e Impresoras'!$F$26:$F$29,"PQB*")+COUNTIFS('[12]PCs e Impresoras'!$E$49:$E$61,D78,'[12]PCs e Impresoras'!$F$49:$F$61,"PQB*")+COUNTIFS('[11]PCs e Impresoras'!$E$95:$E$125,D78,'[11]PCs e Impresoras'!$F$95:$F$125,"PQB*")+COUNTIFS('[10]PCs e Impresoras'!$E$83:$E$104,D78,'[10]PCs e Impresoras'!$F$83:$F$104,"PQB*")+COUNTIFS('[9]PCs e Impresoras'!$E$61:$E$64,D78,'[9]PCs e Impresoras'!$F$61:$F$64,"PQB*")+COUNTIFS('[8]PCs e Impresoras'!$E$194:$E$258,D78,'[8]PCs e Impresoras'!$F$194:$F$258,"PQB*")+COUNTIFS('[7]PCs e Impresoras'!$E$244:$E$313,D78,'[7]PCs e Impresoras'!$F$244:$F$313,"PQB*")+COUNTIFS('[6]PCs e Impresoras'!$E$91:$E$105,D78,'[6]PCs e Impresoras'!$F$91:$F$105,"PQB*")+COUNTIFS('[5]PCs e Impresoras'!$E$126:$E$190,D78,'[5]PCs e Impresoras'!$F$126:$F$190,"PQB*")+COUNTIFS('[4]PCs e Impresoras'!$E$144:$E$175,D78,'[4]PCs e Impresoras'!$F$144:$F$175,"PQB*")+COUNTIFS('[3]PCs e Impresoras'!$E$194:$E$275,D78,'[3]PCs e Impresoras'!$F$194:$F$275,"PQB*")+COUNTIFS('[2]PCs e Impresoras'!$E$76:$E$105,D78,'[2]PCs e Impresoras'!$F$76:$F$105,"PQB*")+COUNTIFS('[1]PCs e Impresoras'!$E$85:$E$113,D78,'[1]PCs e Impresoras'!$F$85:$F$113,"PQB*")</f>
        <v>#VALUE!</v>
      </c>
      <c r="P78" s="12" t="e">
        <f>COUNTIFS('[13]PCs e Impresoras'!$E$26:$E$29,D78,'[13]PCs e Impresoras'!$F$26:$F$29,"PPO*")+COUNTIFS('[12]PCs e Impresoras'!$E$49:$E$61,D78,'[12]PCs e Impresoras'!$F$49:$F$61,"PPO*")+COUNTIFS('[11]PCs e Impresoras'!$E$95:$E$125,D78,'[11]PCs e Impresoras'!$F$95:$F$125,"PPO*")+COUNTIFS('[10]PCs e Impresoras'!$E$83:$E$104,D78,'[10]PCs e Impresoras'!$F$83:$F$104,"PPO*")+COUNTIFS('[9]PCs e Impresoras'!$E$61:$E$64,D78,'[9]PCs e Impresoras'!$F$61:$F$64,"PPO*")+COUNTIFS('[8]PCs e Impresoras'!$E$194:$E$258,D78,'[8]PCs e Impresoras'!$F$194:$F$258,"PPO*")+COUNTIFS('[7]PCs e Impresoras'!$E$244:$E$313,D78,'[7]PCs e Impresoras'!$F$244:$F$313,"PPO*")+COUNTIFS('[6]PCs e Impresoras'!$E$91:$E$105,D78,'[6]PCs e Impresoras'!$F$91:$F$105,"PPO*")+COUNTIFS('[5]PCs e Impresoras'!$E$126:$E$190,D78,'[5]PCs e Impresoras'!$F$126:$F$190,"PPO*")+COUNTIFS('[4]PCs e Impresoras'!$E$144:$E$175,D78,'[4]PCs e Impresoras'!$F$144:$F$175,"PPO*")+COUNTIFS('[3]PCs e Impresoras'!$E$194:$E$275,D78,'[3]PCs e Impresoras'!$F$194:$F$275,"PPO*")+COUNTIFS('[2]PCs e Impresoras'!$E$76:$E$105,D78,'[2]PCs e Impresoras'!$F$76:$F$105,"PPO*")+COUNTIFS('[1]PCs e Impresoras'!$E$85:$E$113,D78,'[1]PCs e Impresoras'!$F$85:$F$113,"PPO*")</f>
        <v>#VALUE!</v>
      </c>
      <c r="Q78" s="12" t="e">
        <f>COUNTIFS('[13]PCs e Impresoras'!$E$26:$E$29,D78,'[13]PCs e Impresoras'!$F$26:$F$29,"PTJ*")+COUNTIFS('[12]PCs e Impresoras'!$E$49:$E$61,D78,'[12]PCs e Impresoras'!$F$49:$F$61,"PTJ*")+COUNTIFS('[11]PCs e Impresoras'!$E$95:$E$125,D78,'[11]PCs e Impresoras'!$F$95:$F$125,"PTJ*")+COUNTIFS('[10]PCs e Impresoras'!$E$83:$E$104,D78,'[10]PCs e Impresoras'!$F$83:$F$104,"PTJ*")+COUNTIFS('[9]PCs e Impresoras'!$E$61:$E$64,D78,'[9]PCs e Impresoras'!$F$61:$F$64,"PTJ*")+COUNTIFS('[8]PCs e Impresoras'!$E$194:$E$258,D78,'[8]PCs e Impresoras'!$F$194:$F$258,"PTJ*")+COUNTIFS('[7]PCs e Impresoras'!$E$244:$E$313,D78,'[7]PCs e Impresoras'!$F$244:$F$313,"PTJ*")+COUNTIFS('[6]PCs e Impresoras'!$E$91:$E$105,D78,'[6]PCs e Impresoras'!$F$91:$F$105,"PTJ*")+COUNTIFS('[5]PCs e Impresoras'!$E$126:$E$190,D78,'[5]PCs e Impresoras'!$F$126:$F$190,"PTJ*")+COUNTIFS('[4]PCs e Impresoras'!$E$144:$E$175,D78,'[4]PCs e Impresoras'!$F$144:$F$175,"PTJ*")+COUNTIFS('[3]PCs e Impresoras'!$E$194:$E$275,D78,'[3]PCs e Impresoras'!$F$194:$F$275,"PTJ*")+COUNTIFS('[2]PCs e Impresoras'!$E$76:$E$105,D78,'[2]PCs e Impresoras'!$F$76:$F$105,"PTJ*")+COUNTIFS('[1]PCs e Impresoras'!$E$85:$E$113,D78,'[1]PCs e Impresoras'!$F$85:$F$113,"PTJ*")</f>
        <v>#VALUE!</v>
      </c>
      <c r="R78" s="12" t="e">
        <f>COUNTIFS('[13]PCs e Impresoras'!$E$26:$E$29,D78,'[13]PCs e Impresoras'!$F$26:$F$29,"PBO*")+COUNTIFS('[12]PCs e Impresoras'!$E$49:$E$61,D78,'[12]PCs e Impresoras'!$F$49:$F$61,"PBO*")+COUNTIFS('[11]PCs e Impresoras'!$E$95:$E$125,D78,'[11]PCs e Impresoras'!$F$95:$F$125,"PBO*")+COUNTIFS('[10]PCs e Impresoras'!$E$83:$E$104,D78,'[10]PCs e Impresoras'!$F$83:$F$104,"PBO*")+COUNTIFS('[9]PCs e Impresoras'!$E$61:$E$64,D78,'[9]PCs e Impresoras'!$F$61:$F$64,"PBO*")+COUNTIFS('[8]PCs e Impresoras'!$E$194:$E$258,D78,'[8]PCs e Impresoras'!$F$194:$F$258,"PBO*")+COUNTIFS('[7]PCs e Impresoras'!$E$244:$E$313,D78,'[7]PCs e Impresoras'!$F$244:$F$313,"PBO*")+COUNTIFS('[6]PCs e Impresoras'!$E$91:$E$105,D78,'[6]PCs e Impresoras'!$F$91:$F$105,"PBO*")+COUNTIFS('[5]PCs e Impresoras'!$E$126:$E$190,D78,'[5]PCs e Impresoras'!$F$126:$F$190,"PBO*")+COUNTIFS('[4]PCs e Impresoras'!$E$144:$E$175,D78,'[4]PCs e Impresoras'!$F$144:$F$175,"PBO*")+COUNTIFS('[3]PCs e Impresoras'!$E$194:$E$275,D78,'[3]PCs e Impresoras'!$F$194:$F$275,"PBO*")+COUNTIFS('[2]PCs e Impresoras'!$E$76:$E$105,D78,'[2]PCs e Impresoras'!$F$76:$F$105,"PBO*")+COUNTIFS('[1]PCs e Impresoras'!$E$85:$E$113,D78,'[1]PCs e Impresoras'!$F$85:$F$113,"PBO*")</f>
        <v>#VALUE!</v>
      </c>
      <c r="S78" s="12" t="e">
        <f>COUNTIFS('[13]PCs e Impresoras'!$E$26:$E$29,D78,'[13]PCs e Impresoras'!$F$26:$F$29,"PSC*")+COUNTIFS('[12]PCs e Impresoras'!$E$49:$E$61,D78,'[12]PCs e Impresoras'!$F$49:$F$61,"PSC*")+COUNTIFS('[11]PCs e Impresoras'!$E$95:$E$125,D78,'[11]PCs e Impresoras'!$F$95:$F$125,"PSC*")+COUNTIFS('[10]PCs e Impresoras'!$E$83:$E$104,D78,'[10]PCs e Impresoras'!$F$83:$F$104,"PSC*")+COUNTIFS('[9]PCs e Impresoras'!$E$61:$E$64,D78,'[9]PCs e Impresoras'!$F$61:$F$64,"PSC*")+COUNTIFS('[8]PCs e Impresoras'!$E$194:$E$258,D78,'[8]PCs e Impresoras'!$F$194:$F$258,"PSC*")+COUNTIFS('[7]PCs e Impresoras'!$E$244:$E$313,D78,'[7]PCs e Impresoras'!$F$244:$F$313,"PSC*")+COUNTIFS('[6]PCs e Impresoras'!$E$91:$E$105,D78,'[6]PCs e Impresoras'!$F$91:$F$105,"PSC*")+COUNTIFS('[5]PCs e Impresoras'!$E$126:$E$190,D78,'[5]PCs e Impresoras'!$F$126:$F$190,"PSC*")+COUNTIFS('[4]PCs e Impresoras'!$E$144:$E$175,D78,'[4]PCs e Impresoras'!$F$144:$F$175,"PSC*")+COUNTIFS('[3]PCs e Impresoras'!$E$194:$E$275,D78,'[3]PCs e Impresoras'!$F$194:$F$275,"PSC*")+COUNTIFS('[2]PCs e Impresoras'!$E$76:$E$105,D78,'[2]PCs e Impresoras'!$F$76:$F$105,"PSC*")+COUNTIFS('[1]PCs e Impresoras'!$E$85:$E$113,D78,'[1]PCs e Impresoras'!$F$85:$F$113,"PSC*")</f>
        <v>#VALUE!</v>
      </c>
      <c r="T78" s="69" t="e">
        <f t="shared" si="23"/>
        <v>#VALUE!</v>
      </c>
      <c r="U78" s="70" t="e">
        <f t="shared" si="24"/>
        <v>#VALUE!</v>
      </c>
    </row>
  </sheetData>
  <mergeCells count="2">
    <mergeCell ref="T1:U1"/>
    <mergeCell ref="B2:U2"/>
  </mergeCells>
  <printOptions horizontalCentered="1" verticalCentered="1"/>
  <pageMargins left="0" right="0" top="0.39370078740157483" bottom="0.39370078740157483" header="0" footer="0"/>
  <pageSetup scale="50" orientation="landscape" r:id="rId1"/>
  <headerFooter alignWithMargins="0"/>
  <ignoredErrors>
    <ignoredError sqref="T15 T77 T39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workbookViewId="0">
      <selection activeCell="D18" sqref="D18"/>
    </sheetView>
  </sheetViews>
  <sheetFormatPr baseColWidth="10" defaultRowHeight="12.75" x14ac:dyDescent="0.2"/>
  <cols>
    <col min="1" max="1" width="3.28515625" style="1" customWidth="1"/>
    <col min="2" max="2" width="8.140625" style="1" bestFit="1" customWidth="1"/>
    <col min="3" max="3" width="7.5703125" style="1" bestFit="1" customWidth="1"/>
    <col min="4" max="4" width="7.7109375" style="1" bestFit="1" customWidth="1"/>
    <col min="5" max="5" width="5.7109375" style="1" bestFit="1" customWidth="1"/>
    <col min="6" max="6" width="7.85546875" style="1" customWidth="1"/>
    <col min="7" max="7" width="7.85546875" style="1" bestFit="1" customWidth="1"/>
    <col min="8" max="8" width="5.5703125" style="1" bestFit="1" customWidth="1"/>
    <col min="9" max="9" width="4.85546875" style="1" bestFit="1" customWidth="1"/>
    <col min="10" max="10" width="4.5703125" style="1" customWidth="1"/>
    <col min="11" max="11" width="9.28515625" style="1" bestFit="1" customWidth="1"/>
    <col min="12" max="12" width="9.85546875" style="1" customWidth="1"/>
    <col min="13" max="13" width="9" style="1" bestFit="1" customWidth="1"/>
    <col min="14" max="14" width="10.140625" style="3" bestFit="1" customWidth="1"/>
    <col min="15" max="16" width="6.140625" style="1" bestFit="1" customWidth="1"/>
    <col min="17" max="17" width="6" style="4" bestFit="1" customWidth="1"/>
    <col min="18" max="18" width="8.140625" style="1" bestFit="1" customWidth="1"/>
    <col min="19" max="19" width="10.5703125" style="106" bestFit="1" customWidth="1"/>
    <col min="20" max="20" width="9.42578125" style="106" bestFit="1" customWidth="1"/>
    <col min="21" max="21" width="10.42578125" style="1" customWidth="1"/>
    <col min="22" max="22" width="9.5703125" style="1" customWidth="1"/>
    <col min="23" max="16384" width="11.42578125" style="1"/>
  </cols>
  <sheetData>
    <row r="1" spans="1:22" x14ac:dyDescent="0.2">
      <c r="I1" s="2"/>
      <c r="J1" s="2"/>
      <c r="U1" s="134">
        <f>'Plumrose Group'!P1</f>
        <v>42039</v>
      </c>
      <c r="V1" s="134"/>
    </row>
    <row r="2" spans="1:22" ht="15.75" x14ac:dyDescent="0.25">
      <c r="B2" s="133" t="s">
        <v>92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6.5" thickBot="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22" ht="45.75" thickBot="1" x14ac:dyDescent="0.3">
      <c r="A4" s="80"/>
      <c r="B4" s="80"/>
      <c r="C4" s="80"/>
      <c r="D4" s="80"/>
      <c r="E4" s="61" t="s">
        <v>91</v>
      </c>
      <c r="F4" s="61" t="s">
        <v>102</v>
      </c>
      <c r="G4" s="61" t="s">
        <v>96</v>
      </c>
      <c r="H4" s="61" t="s">
        <v>149</v>
      </c>
      <c r="I4" s="61" t="s">
        <v>150</v>
      </c>
      <c r="J4" s="62" t="s">
        <v>39</v>
      </c>
      <c r="K4" s="62" t="s">
        <v>90</v>
      </c>
      <c r="L4" s="62" t="s">
        <v>38</v>
      </c>
      <c r="M4" s="62" t="s">
        <v>40</v>
      </c>
      <c r="N4" s="62" t="s">
        <v>35</v>
      </c>
      <c r="O4" s="62" t="s">
        <v>139</v>
      </c>
      <c r="P4" s="62" t="s">
        <v>158</v>
      </c>
      <c r="Q4" s="62" t="s">
        <v>160</v>
      </c>
      <c r="R4" s="62" t="s">
        <v>140</v>
      </c>
      <c r="S4" s="62" t="s">
        <v>12</v>
      </c>
      <c r="T4" s="62" t="s">
        <v>157</v>
      </c>
      <c r="U4" s="62" t="s">
        <v>155</v>
      </c>
      <c r="V4" s="62" t="s">
        <v>156</v>
      </c>
    </row>
    <row r="5" spans="1:22" ht="16.5" thickBot="1" x14ac:dyDescent="0.3">
      <c r="B5" s="13" t="s">
        <v>51</v>
      </c>
      <c r="C5" s="13" t="s">
        <v>50</v>
      </c>
      <c r="D5" s="13" t="s">
        <v>42</v>
      </c>
      <c r="E5" s="13">
        <f t="shared" ref="E5:Q5" si="0">SUM(E6:E11)</f>
        <v>4</v>
      </c>
      <c r="F5" s="13">
        <f t="shared" si="0"/>
        <v>4</v>
      </c>
      <c r="G5" s="13">
        <f t="shared" si="0"/>
        <v>5</v>
      </c>
      <c r="H5" s="13">
        <f t="shared" si="0"/>
        <v>3</v>
      </c>
      <c r="I5" s="13">
        <f t="shared" si="0"/>
        <v>17</v>
      </c>
      <c r="J5" s="13">
        <f t="shared" si="0"/>
        <v>1</v>
      </c>
      <c r="K5" s="13">
        <f t="shared" si="0"/>
        <v>6</v>
      </c>
      <c r="L5" s="13">
        <f t="shared" si="0"/>
        <v>13</v>
      </c>
      <c r="M5" s="13">
        <f t="shared" si="0"/>
        <v>1</v>
      </c>
      <c r="N5" s="13">
        <f t="shared" si="0"/>
        <v>2</v>
      </c>
      <c r="O5" s="13">
        <f t="shared" ref="O5" si="1">SUM(O6:O11)</f>
        <v>3</v>
      </c>
      <c r="P5" s="13">
        <f t="shared" ref="P5" si="2">SUM(P6:P11)</f>
        <v>3</v>
      </c>
      <c r="Q5" s="13">
        <f t="shared" si="0"/>
        <v>0</v>
      </c>
      <c r="R5" s="7">
        <f>SUM(R6:R11)</f>
        <v>62</v>
      </c>
      <c r="S5" s="31">
        <f>SUM(S6:S11)</f>
        <v>1</v>
      </c>
      <c r="T5" s="7">
        <f>SUM(T6:T11)</f>
        <v>4</v>
      </c>
      <c r="U5" s="7">
        <f>SUM(U6:U11)</f>
        <v>61</v>
      </c>
      <c r="V5" s="7">
        <f>SUM(V6:V11)</f>
        <v>5</v>
      </c>
    </row>
    <row r="6" spans="1:22" s="4" customFormat="1" ht="15.75" x14ac:dyDescent="0.25">
      <c r="A6" s="86"/>
      <c r="B6" s="71" t="s">
        <v>53</v>
      </c>
      <c r="C6" s="71" t="s">
        <v>49</v>
      </c>
      <c r="D6" s="71" t="s">
        <v>98</v>
      </c>
      <c r="E6" s="11">
        <f>COUNTIF('[1]PCs e Impresoras'!$E$85:$E$113,D6)</f>
        <v>1</v>
      </c>
      <c r="F6" s="11">
        <f>COUNTIF('[2]PCs e Impresoras'!$E$76:$E$105,D6)</f>
        <v>1</v>
      </c>
      <c r="G6" s="11">
        <f>COUNTIF('[3]PCs e Impresoras'!$E$194:$E$275,D6)</f>
        <v>2</v>
      </c>
      <c r="H6" s="11">
        <f>COUNTIF('[4]PCs e Impresoras'!$E$144:$E$175,D6)</f>
        <v>1</v>
      </c>
      <c r="I6" s="11">
        <f>COUNTIF('[5]PCs e Impresoras'!$E$126:$E$190,D6)</f>
        <v>1</v>
      </c>
      <c r="J6" s="11">
        <f>COUNTIF('[6]PCs e Impresoras'!$E$91:$E$105,D6)</f>
        <v>0</v>
      </c>
      <c r="K6" s="11">
        <f>COUNTIF('[7]PCs e Impresoras'!$E$244:$E$313,D6)</f>
        <v>1</v>
      </c>
      <c r="L6" s="11">
        <f>COUNTIF('[8]PCs e Impresoras'!$E$194:$E$258,D6)</f>
        <v>3</v>
      </c>
      <c r="M6" s="11">
        <f>COUNTIF('[9]PCs e Impresoras'!$E$61:$E$64,D6)</f>
        <v>0</v>
      </c>
      <c r="N6" s="11">
        <f>COUNTIF('[10]PCs e Impresoras'!$E$83:$E$104,D6)</f>
        <v>1</v>
      </c>
      <c r="O6" s="11">
        <f>COUNTIF('[11]PCs e Impresoras'!$E$95:$E$125,D6)</f>
        <v>0</v>
      </c>
      <c r="P6" s="11">
        <f>COUNTIF('[12]PCs e Impresoras'!$E$49:$E$61,D6)</f>
        <v>2</v>
      </c>
      <c r="Q6" s="11">
        <f>COUNTIF('[13]PCs e Impresoras'!$E$26:$E$29,D6)</f>
        <v>0</v>
      </c>
      <c r="R6" s="21">
        <f t="shared" ref="R6:R11" si="3">SUM(E6:Q6)</f>
        <v>13</v>
      </c>
      <c r="S6" s="32">
        <f t="shared" ref="S6:S11" si="4">R6/$R$5</f>
        <v>0.20967741935483872</v>
      </c>
      <c r="T6" s="21">
        <f>SUM(U6:V6)-R6</f>
        <v>2</v>
      </c>
      <c r="U6" s="71">
        <v>13</v>
      </c>
      <c r="V6" s="71">
        <v>2</v>
      </c>
    </row>
    <row r="7" spans="1:22" s="4" customFormat="1" ht="15.75" x14ac:dyDescent="0.25">
      <c r="A7" s="86"/>
      <c r="B7" s="71" t="s">
        <v>53</v>
      </c>
      <c r="C7" s="71" t="s">
        <v>49</v>
      </c>
      <c r="D7" s="71" t="s">
        <v>99</v>
      </c>
      <c r="E7" s="11">
        <f>COUNTIF('[1]PCs e Impresoras'!$E$85:$E$113,D7)</f>
        <v>3</v>
      </c>
      <c r="F7" s="11">
        <f>COUNTIF('[2]PCs e Impresoras'!$E$76:$E$105,D7)</f>
        <v>2</v>
      </c>
      <c r="G7" s="11">
        <f>COUNTIF('[3]PCs e Impresoras'!$E$194:$E$275,D7)</f>
        <v>1</v>
      </c>
      <c r="H7" s="11">
        <f>COUNTIF('[4]PCs e Impresoras'!$E$144:$E$175,D7)</f>
        <v>1</v>
      </c>
      <c r="I7" s="11">
        <f>COUNTIF('[5]PCs e Impresoras'!$E$126:$E$190,D7)</f>
        <v>14</v>
      </c>
      <c r="J7" s="11">
        <f>COUNTIF('[6]PCs e Impresoras'!$E$91:$E$105,D7)</f>
        <v>1</v>
      </c>
      <c r="K7" s="11">
        <f>COUNTIF('[7]PCs e Impresoras'!$E$244:$E$313,D7)</f>
        <v>3</v>
      </c>
      <c r="L7" s="11">
        <f>COUNTIF('[8]PCs e Impresoras'!$E$194:$E$258,D7)</f>
        <v>7</v>
      </c>
      <c r="M7" s="11">
        <f>COUNTIF('[9]PCs e Impresoras'!$E$61:$E$64,D7)</f>
        <v>1</v>
      </c>
      <c r="N7" s="11">
        <f>COUNTIF('[10]PCs e Impresoras'!$E$83:$E$104,D7)</f>
        <v>1</v>
      </c>
      <c r="O7" s="11">
        <f>COUNTIF('[11]PCs e Impresoras'!$E$95:$E$125,D7)</f>
        <v>1</v>
      </c>
      <c r="P7" s="11">
        <f>COUNTIF('[12]PCs e Impresoras'!$E$49:$E$61,D7)</f>
        <v>0</v>
      </c>
      <c r="Q7" s="11">
        <f>COUNTIF('[13]PCs e Impresoras'!$E$26:$E$29,D7)</f>
        <v>0</v>
      </c>
      <c r="R7" s="21">
        <f t="shared" si="3"/>
        <v>35</v>
      </c>
      <c r="S7" s="32">
        <f t="shared" si="4"/>
        <v>0.56451612903225812</v>
      </c>
      <c r="T7" s="21">
        <f t="shared" ref="T7:T11" si="5">SUM(U7:V7)-R7</f>
        <v>-1</v>
      </c>
      <c r="U7" s="71">
        <v>33</v>
      </c>
      <c r="V7" s="71">
        <v>1</v>
      </c>
    </row>
    <row r="8" spans="1:22" s="4" customFormat="1" ht="15.75" x14ac:dyDescent="0.25">
      <c r="A8" s="86"/>
      <c r="B8" s="71" t="s">
        <v>53</v>
      </c>
      <c r="C8" s="71" t="s">
        <v>49</v>
      </c>
      <c r="D8" s="71" t="s">
        <v>89</v>
      </c>
      <c r="E8" s="11">
        <f>COUNTIF('[1]PCs e Impresoras'!$E$85:$E$113,D8)</f>
        <v>0</v>
      </c>
      <c r="F8" s="11">
        <f>COUNTIF('[2]PCs e Impresoras'!$E$76:$E$105,D8)</f>
        <v>1</v>
      </c>
      <c r="G8" s="11">
        <f>COUNTIF('[3]PCs e Impresoras'!$E$194:$E$275,D8)</f>
        <v>2</v>
      </c>
      <c r="H8" s="11">
        <f>COUNTIF('[4]PCs e Impresoras'!$E$144:$E$175,D8)</f>
        <v>1</v>
      </c>
      <c r="I8" s="11">
        <f>COUNTIF('[5]PCs e Impresoras'!$E$126:$E$190,D8)</f>
        <v>0</v>
      </c>
      <c r="J8" s="11">
        <f>COUNTIF('[6]PCs e Impresoras'!$E$91:$E$105,D8)</f>
        <v>0</v>
      </c>
      <c r="K8" s="11">
        <f>COUNTIF('[7]PCs e Impresoras'!$E$244:$E$313,D8)</f>
        <v>2</v>
      </c>
      <c r="L8" s="11">
        <f>COUNTIF('[8]PCs e Impresoras'!$E$194:$E$258,D8)</f>
        <v>3</v>
      </c>
      <c r="M8" s="11">
        <f>COUNTIF('[9]PCs e Impresoras'!$E$61:$E$64,D8)</f>
        <v>0</v>
      </c>
      <c r="N8" s="11">
        <f>COUNTIF('[10]PCs e Impresoras'!$E$83:$E$104,D8)</f>
        <v>0</v>
      </c>
      <c r="O8" s="11">
        <f>COUNTIF('[11]PCs e Impresoras'!$E$95:$E$125,D8)</f>
        <v>1</v>
      </c>
      <c r="P8" s="11">
        <f>COUNTIF('[12]PCs e Impresoras'!$E$49:$E$61,D8)</f>
        <v>0</v>
      </c>
      <c r="Q8" s="11">
        <f>COUNTIF('[13]PCs e Impresoras'!$E$26:$E$29,D8)</f>
        <v>0</v>
      </c>
      <c r="R8" s="21">
        <f t="shared" si="3"/>
        <v>10</v>
      </c>
      <c r="S8" s="32">
        <f t="shared" si="4"/>
        <v>0.16129032258064516</v>
      </c>
      <c r="T8" s="21">
        <f t="shared" si="5"/>
        <v>1</v>
      </c>
      <c r="U8" s="71">
        <v>11</v>
      </c>
      <c r="V8" s="71">
        <v>0</v>
      </c>
    </row>
    <row r="9" spans="1:22" s="4" customFormat="1" ht="15.75" x14ac:dyDescent="0.25">
      <c r="A9" s="86"/>
      <c r="B9" s="71" t="s">
        <v>53</v>
      </c>
      <c r="C9" s="71" t="s">
        <v>49</v>
      </c>
      <c r="D9" s="71" t="s">
        <v>95</v>
      </c>
      <c r="E9" s="11">
        <f>COUNTIF('[1]PCs e Impresoras'!$E$85:$E$113,D9)</f>
        <v>0</v>
      </c>
      <c r="F9" s="11">
        <f>COUNTIF('[2]PCs e Impresoras'!$E$76:$E$105,D9)</f>
        <v>0</v>
      </c>
      <c r="G9" s="11">
        <f>COUNTIF('[3]PCs e Impresoras'!$E$194:$E$275,D9)</f>
        <v>0</v>
      </c>
      <c r="H9" s="11">
        <f>COUNTIF('[4]PCs e Impresoras'!$E$144:$E$175,D9)</f>
        <v>0</v>
      </c>
      <c r="I9" s="11">
        <f>COUNTIF('[5]PCs e Impresoras'!$E$126:$E$190,D9)</f>
        <v>2</v>
      </c>
      <c r="J9" s="11">
        <f>COUNTIF('[6]PCs e Impresoras'!$E$91:$E$105,D9)</f>
        <v>0</v>
      </c>
      <c r="K9" s="11">
        <f>COUNTIF('[7]PCs e Impresoras'!$E$244:$E$313,D9)</f>
        <v>0</v>
      </c>
      <c r="L9" s="11">
        <f>COUNTIF('[8]PCs e Impresoras'!$E$194:$E$258,D9)</f>
        <v>0</v>
      </c>
      <c r="M9" s="11">
        <f>COUNTIF('[9]PCs e Impresoras'!$E$61:$E$64,D9)</f>
        <v>0</v>
      </c>
      <c r="N9" s="11">
        <f>COUNTIF('[10]PCs e Impresoras'!$E$83:$E$104,D9)</f>
        <v>0</v>
      </c>
      <c r="O9" s="11">
        <f>COUNTIF('[11]PCs e Impresoras'!$E$95:$E$125,D9)</f>
        <v>0</v>
      </c>
      <c r="P9" s="11">
        <f>COUNTIF('[12]PCs e Impresoras'!$E$49:$E$61,D9)</f>
        <v>0</v>
      </c>
      <c r="Q9" s="11">
        <f>COUNTIF('[13]PCs e Impresoras'!$E$26:$E$29,D9)</f>
        <v>0</v>
      </c>
      <c r="R9" s="21">
        <f t="shared" si="3"/>
        <v>2</v>
      </c>
      <c r="S9" s="32">
        <f t="shared" si="4"/>
        <v>3.2258064516129031E-2</v>
      </c>
      <c r="T9" s="21">
        <f t="shared" si="5"/>
        <v>0</v>
      </c>
      <c r="U9" s="71">
        <v>2</v>
      </c>
      <c r="V9" s="71">
        <v>0</v>
      </c>
    </row>
    <row r="10" spans="1:22" s="4" customFormat="1" ht="15.75" x14ac:dyDescent="0.25">
      <c r="A10" s="86"/>
      <c r="B10" s="71" t="s">
        <v>53</v>
      </c>
      <c r="C10" s="71" t="s">
        <v>49</v>
      </c>
      <c r="D10" s="71" t="s">
        <v>154</v>
      </c>
      <c r="E10" s="11">
        <f>COUNTIF('[1]PCs e Impresoras'!$E$85:$E$113,D10)</f>
        <v>0</v>
      </c>
      <c r="F10" s="11">
        <f>COUNTIF('[2]PCs e Impresoras'!$E$76:$E$105,D10)</f>
        <v>0</v>
      </c>
      <c r="G10" s="11">
        <f>COUNTIF('[3]PCs e Impresoras'!$E$194:$E$275,D10)</f>
        <v>0</v>
      </c>
      <c r="H10" s="11">
        <f>COUNTIF('[4]PCs e Impresoras'!$E$144:$E$175,D10)</f>
        <v>0</v>
      </c>
      <c r="I10" s="11">
        <f>COUNTIF('[5]PCs e Impresoras'!$E$126:$E$190,D10)</f>
        <v>0</v>
      </c>
      <c r="J10" s="11">
        <f>COUNTIF('[6]PCs e Impresoras'!$E$91:$E$105,D10)</f>
        <v>0</v>
      </c>
      <c r="K10" s="11">
        <f>COUNTIF('[7]PCs e Impresoras'!$E$244:$E$313,D10)</f>
        <v>0</v>
      </c>
      <c r="L10" s="11">
        <f>COUNTIF('[8]PCs e Impresoras'!$E$194:$E$258,D10)</f>
        <v>0</v>
      </c>
      <c r="M10" s="11">
        <f>COUNTIF('[9]PCs e Impresoras'!$E$61:$E$64,D10)</f>
        <v>0</v>
      </c>
      <c r="N10" s="11">
        <f>COUNTIF('[10]PCs e Impresoras'!$E$83:$E$104,D10)</f>
        <v>0</v>
      </c>
      <c r="O10" s="11">
        <f>COUNTIF('[11]PCs e Impresoras'!$E$95:$E$125,D10)</f>
        <v>0</v>
      </c>
      <c r="P10" s="11">
        <f>COUNTIF('[12]PCs e Impresoras'!$E$49:$E$61,D10)</f>
        <v>0</v>
      </c>
      <c r="Q10" s="11">
        <f>COUNTIF('[13]PCs e Impresoras'!$E$26:$E$29,D10)</f>
        <v>0</v>
      </c>
      <c r="R10" s="21">
        <f t="shared" si="3"/>
        <v>0</v>
      </c>
      <c r="S10" s="32">
        <f t="shared" si="4"/>
        <v>0</v>
      </c>
      <c r="T10" s="21">
        <f t="shared" si="5"/>
        <v>2</v>
      </c>
      <c r="U10" s="71">
        <v>2</v>
      </c>
      <c r="V10" s="71">
        <v>0</v>
      </c>
    </row>
    <row r="11" spans="1:22" s="4" customFormat="1" ht="16.5" thickBot="1" x14ac:dyDescent="0.3">
      <c r="A11" s="86"/>
      <c r="B11" s="72" t="s">
        <v>53</v>
      </c>
      <c r="C11" s="72" t="s">
        <v>49</v>
      </c>
      <c r="D11" s="72" t="s">
        <v>145</v>
      </c>
      <c r="E11" s="12">
        <f>COUNTIF('[1]PCs e Impresoras'!$E$85:$E$113,D11)</f>
        <v>0</v>
      </c>
      <c r="F11" s="12">
        <f>COUNTIF('[2]PCs e Impresoras'!$E$76:$E$105,D11)</f>
        <v>0</v>
      </c>
      <c r="G11" s="12">
        <f>COUNTIF('[3]PCs e Impresoras'!$E$194:$E$275,D11)</f>
        <v>0</v>
      </c>
      <c r="H11" s="12">
        <f>COUNTIF('[4]PCs e Impresoras'!$E$144:$E$175,D11)</f>
        <v>0</v>
      </c>
      <c r="I11" s="12">
        <f>COUNTIF('[5]PCs e Impresoras'!$E$126:$E$190,D11)</f>
        <v>0</v>
      </c>
      <c r="J11" s="12">
        <f>COUNTIF('[6]PCs e Impresoras'!$E$91:$E$105,D11)</f>
        <v>0</v>
      </c>
      <c r="K11" s="12">
        <f>COUNTIF('[7]PCs e Impresoras'!$E$244:$E$313,D11)</f>
        <v>0</v>
      </c>
      <c r="L11" s="12">
        <f>COUNTIF('[8]PCs e Impresoras'!$E$194:$E$258,D11)</f>
        <v>0</v>
      </c>
      <c r="M11" s="12">
        <f>COUNTIF('[9]PCs e Impresoras'!$E$61:$E$64,D11)</f>
        <v>0</v>
      </c>
      <c r="N11" s="12">
        <f>COUNTIF('[10]PCs e Impresoras'!$E$83:$E$104,D11)</f>
        <v>0</v>
      </c>
      <c r="O11" s="12">
        <f>COUNTIF('[11]PCs e Impresoras'!$E$95:$E$125,D11)</f>
        <v>1</v>
      </c>
      <c r="P11" s="12">
        <f>COUNTIF('[12]PCs e Impresoras'!$E$49:$E$61,D11)</f>
        <v>1</v>
      </c>
      <c r="Q11" s="12">
        <f>COUNTIF('[13]PCs e Impresoras'!$E$26:$E$29,D11)</f>
        <v>0</v>
      </c>
      <c r="R11" s="69">
        <f t="shared" si="3"/>
        <v>2</v>
      </c>
      <c r="S11" s="70">
        <f t="shared" si="4"/>
        <v>3.2258064516129031E-2</v>
      </c>
      <c r="T11" s="69">
        <f t="shared" si="5"/>
        <v>0</v>
      </c>
      <c r="U11" s="72">
        <v>0</v>
      </c>
      <c r="V11" s="72">
        <v>2</v>
      </c>
    </row>
    <row r="12" spans="1:22" x14ac:dyDescent="0.2">
      <c r="U12" s="106"/>
    </row>
    <row r="13" spans="1:22" x14ac:dyDescent="0.2">
      <c r="R13" s="84"/>
      <c r="S13" s="105"/>
      <c r="T13" s="114"/>
    </row>
    <row r="14" spans="1:22" ht="15.75" x14ac:dyDescent="0.25">
      <c r="A14" s="133" t="s">
        <v>93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 ht="16.5" thickBot="1" x14ac:dyDescent="0.3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</row>
    <row r="16" spans="1:22" ht="30.75" thickBot="1" x14ac:dyDescent="0.3">
      <c r="B16" s="82"/>
      <c r="C16" s="82"/>
      <c r="D16" s="82"/>
      <c r="E16" s="61" t="s">
        <v>91</v>
      </c>
      <c r="F16" s="61" t="s">
        <v>102</v>
      </c>
      <c r="G16" s="61" t="s">
        <v>96</v>
      </c>
      <c r="H16" s="61" t="s">
        <v>149</v>
      </c>
      <c r="I16" s="61" t="s">
        <v>150</v>
      </c>
      <c r="J16" s="62" t="s">
        <v>39</v>
      </c>
      <c r="K16" s="62" t="s">
        <v>90</v>
      </c>
      <c r="L16" s="62" t="s">
        <v>38</v>
      </c>
      <c r="M16" s="62" t="s">
        <v>40</v>
      </c>
      <c r="N16" s="62" t="s">
        <v>35</v>
      </c>
      <c r="O16" s="62" t="s">
        <v>139</v>
      </c>
      <c r="P16" s="62" t="s">
        <v>158</v>
      </c>
      <c r="Q16" s="62" t="s">
        <v>160</v>
      </c>
      <c r="R16" s="62" t="s">
        <v>140</v>
      </c>
      <c r="S16" s="62" t="s">
        <v>12</v>
      </c>
      <c r="U16" s="106"/>
    </row>
    <row r="17" spans="1:22" ht="16.5" thickBot="1" x14ac:dyDescent="0.3">
      <c r="B17" s="13" t="s">
        <v>51</v>
      </c>
      <c r="C17" s="13" t="s">
        <v>50</v>
      </c>
      <c r="D17" s="13" t="s">
        <v>42</v>
      </c>
      <c r="E17" s="13">
        <f t="shared" ref="E17:R17" si="6">SUM(E18:E20)</f>
        <v>0</v>
      </c>
      <c r="F17" s="13">
        <f t="shared" si="6"/>
        <v>0</v>
      </c>
      <c r="G17" s="13">
        <f t="shared" si="6"/>
        <v>1</v>
      </c>
      <c r="H17" s="13">
        <f t="shared" si="6"/>
        <v>0</v>
      </c>
      <c r="I17" s="13">
        <f t="shared" si="6"/>
        <v>0</v>
      </c>
      <c r="J17" s="13">
        <f t="shared" si="6"/>
        <v>0</v>
      </c>
      <c r="K17" s="13">
        <f t="shared" si="6"/>
        <v>1</v>
      </c>
      <c r="L17" s="13">
        <f t="shared" si="6"/>
        <v>2</v>
      </c>
      <c r="M17" s="13">
        <f t="shared" si="6"/>
        <v>0</v>
      </c>
      <c r="N17" s="13">
        <f t="shared" si="6"/>
        <v>1</v>
      </c>
      <c r="O17" s="13">
        <f t="shared" si="6"/>
        <v>0</v>
      </c>
      <c r="P17" s="13">
        <f t="shared" si="6"/>
        <v>0</v>
      </c>
      <c r="Q17" s="13">
        <f t="shared" si="6"/>
        <v>1</v>
      </c>
      <c r="R17" s="7">
        <f t="shared" si="6"/>
        <v>6</v>
      </c>
      <c r="S17" s="31">
        <f>SUM(S18:S18)</f>
        <v>0.5</v>
      </c>
      <c r="U17" s="106"/>
    </row>
    <row r="18" spans="1:22" ht="15.75" x14ac:dyDescent="0.25">
      <c r="B18" s="71" t="s">
        <v>53</v>
      </c>
      <c r="C18" s="71" t="s">
        <v>49</v>
      </c>
      <c r="D18" s="71" t="s">
        <v>100</v>
      </c>
      <c r="E18" s="11">
        <f>COUNTIF('[1]PCs e Impresoras'!$E$85:$E$113,D18)</f>
        <v>0</v>
      </c>
      <c r="F18" s="11">
        <f>COUNTIF('[2]PCs e Impresoras'!$E$76:$E$105,D18)</f>
        <v>0</v>
      </c>
      <c r="G18" s="11">
        <f>COUNTIF('[3]PCs e Impresoras'!$E$194:$E$275,D18)</f>
        <v>1</v>
      </c>
      <c r="H18" s="11">
        <f>COUNTIF('[4]PCs e Impresoras'!$E$144:$E$175,D18)</f>
        <v>0</v>
      </c>
      <c r="I18" s="11">
        <f>COUNTIF('[5]PCs e Impresoras'!$E$126:$E$190,D18)</f>
        <v>0</v>
      </c>
      <c r="J18" s="11">
        <f>COUNTIF('[6]PCs e Impresoras'!$E$91:$E$105,D18)</f>
        <v>0</v>
      </c>
      <c r="K18" s="11">
        <f>COUNTIF('[7]PCs e Impresoras'!$E$244:$E$313,D18)</f>
        <v>1</v>
      </c>
      <c r="L18" s="11">
        <f>COUNTIF('[8]PCs e Impresoras'!$E$194:$E$258,D18)</f>
        <v>0</v>
      </c>
      <c r="M18" s="11">
        <f>COUNTIF('[9]PCs e Impresoras'!$E$61:$E$64,D18)</f>
        <v>0</v>
      </c>
      <c r="N18" s="11">
        <f>COUNTIF('[10]PCs e Impresoras'!$E$83:$E$104,D18)</f>
        <v>1</v>
      </c>
      <c r="O18" s="11">
        <f>COUNTIF('[11]PCs e Impresoras'!$E$95:$E$125,D18)</f>
        <v>0</v>
      </c>
      <c r="P18" s="11">
        <f>COUNTIF('[12]PCs e Impresoras'!$E$49:$E$61,D18)</f>
        <v>0</v>
      </c>
      <c r="Q18" s="11">
        <f>COUNTIF('[13]PCs e Impresoras'!$E$26:$E$29,D18)</f>
        <v>0</v>
      </c>
      <c r="R18" s="21">
        <f>SUM(E18:Q18)</f>
        <v>3</v>
      </c>
      <c r="S18" s="32">
        <f>R18/$R$17</f>
        <v>0.5</v>
      </c>
      <c r="T18" s="142" t="s">
        <v>181</v>
      </c>
      <c r="U18" s="143"/>
      <c r="V18" s="143"/>
    </row>
    <row r="19" spans="1:22" ht="15.75" x14ac:dyDescent="0.25">
      <c r="B19" s="73" t="s">
        <v>53</v>
      </c>
      <c r="C19" s="73" t="s">
        <v>49</v>
      </c>
      <c r="D19" s="73" t="s">
        <v>162</v>
      </c>
      <c r="E19" s="11">
        <f>COUNTIF('[1]PCs e Impresoras'!$E$84:$E$112,D19)</f>
        <v>0</v>
      </c>
      <c r="F19" s="11">
        <f>COUNTIF('[2]PCs e Impresoras'!$E$76:$E$105,D19)</f>
        <v>0</v>
      </c>
      <c r="G19" s="11">
        <f>COUNTIF('[3]PCs e Impresoras'!$E$194:$E$275,D19)</f>
        <v>0</v>
      </c>
      <c r="H19" s="11">
        <f>COUNTIF('[4]PCs e Impresoras'!$E$144:$E$175,D19)</f>
        <v>0</v>
      </c>
      <c r="I19" s="11">
        <f>COUNTIF('[5]PCs e Impresoras'!$E$126:$E$190,D19)</f>
        <v>0</v>
      </c>
      <c r="J19" s="11">
        <f>COUNTIF('[6]PCs e Impresoras'!$E$91:$E$105,D19)</f>
        <v>0</v>
      </c>
      <c r="K19" s="11">
        <f>COUNTIF('[7]PCs e Impresoras'!$E$244:$E$313,D19)</f>
        <v>0</v>
      </c>
      <c r="L19" s="11">
        <f>COUNTIF('[8]PCs e Impresoras'!$E$194:$E$258,D19)</f>
        <v>0</v>
      </c>
      <c r="M19" s="11">
        <f>COUNTIF('[9]PCs e Impresoras'!$E$61:$E$64,D19)</f>
        <v>0</v>
      </c>
      <c r="N19" s="11">
        <f>COUNTIF('[10]PCs e Impresoras'!$E$83:$E$104,D19)</f>
        <v>0</v>
      </c>
      <c r="O19" s="11">
        <f>COUNTIF('[11]PCs e Impresoras'!$E$95:$E$125,D19)</f>
        <v>0</v>
      </c>
      <c r="P19" s="11">
        <f>COUNTIF('[12]PCs e Impresoras'!$E$49:$E$61,D19)</f>
        <v>0</v>
      </c>
      <c r="Q19" s="11">
        <f>COUNTIF('[13]PCs e Impresoras'!$E$26:$E$29,D19)</f>
        <v>1</v>
      </c>
      <c r="R19" s="21">
        <f>SUM(E19:Q19)</f>
        <v>1</v>
      </c>
      <c r="S19" s="32">
        <f>R19/$R$5</f>
        <v>1.6129032258064516E-2</v>
      </c>
      <c r="T19" s="142" t="s">
        <v>161</v>
      </c>
      <c r="U19" s="143"/>
      <c r="V19" s="143"/>
    </row>
    <row r="20" spans="1:22" ht="16.5" thickBot="1" x14ac:dyDescent="0.3">
      <c r="B20" s="72" t="s">
        <v>53</v>
      </c>
      <c r="C20" s="72" t="s">
        <v>49</v>
      </c>
      <c r="D20" s="72" t="s">
        <v>64</v>
      </c>
      <c r="E20" s="12">
        <f>COUNTIF('[1]PCs e Impresoras'!$E$84:$E$112,D20)</f>
        <v>0</v>
      </c>
      <c r="F20" s="12">
        <f>COUNTIF('[2]PCs e Impresoras'!$E$76:$E$105,D20)</f>
        <v>0</v>
      </c>
      <c r="G20" s="12">
        <f>COUNTIF('[3]PCs e Impresoras'!$E$194:$E$275,D20)</f>
        <v>0</v>
      </c>
      <c r="H20" s="12">
        <f>COUNTIF('[4]PCs e Impresoras'!$E$144:$E$175,D20)</f>
        <v>0</v>
      </c>
      <c r="I20" s="12">
        <f>COUNTIF('[5]PCs e Impresoras'!$E$126:$E$190,D20)</f>
        <v>0</v>
      </c>
      <c r="J20" s="12">
        <f>COUNTIF('[6]PCs e Impresoras'!$E$91:$E$105,D20)</f>
        <v>0</v>
      </c>
      <c r="K20" s="12">
        <f>COUNTIF('[7]PCs e Impresoras'!$E$244:$E$313,D20)</f>
        <v>0</v>
      </c>
      <c r="L20" s="12">
        <f>COUNTIF('[8]PCs e Impresoras'!$E$194:$E$258,D20)</f>
        <v>2</v>
      </c>
      <c r="M20" s="12">
        <f>COUNTIF('[9]PCs e Impresoras'!$E$61:$E$64,D20)</f>
        <v>0</v>
      </c>
      <c r="N20" s="12">
        <f>COUNTIF('[10]PCs e Impresoras'!$E$83:$E$104,D20)</f>
        <v>0</v>
      </c>
      <c r="O20" s="12">
        <f>COUNTIF('[11]PCs e Impresoras'!$E$95:$E$125,D20)</f>
        <v>0</v>
      </c>
      <c r="P20" s="12">
        <f>COUNTIF('[12]PCs e Impresoras'!$E$49:$E$61,D20)</f>
        <v>0</v>
      </c>
      <c r="Q20" s="12">
        <f>COUNTIF('[13]PCs e Impresoras'!$E$26:$E$29,D20)</f>
        <v>0</v>
      </c>
      <c r="R20" s="69">
        <f>SUM(E20:Q20)</f>
        <v>2</v>
      </c>
      <c r="S20" s="70">
        <f>R20/$R$5</f>
        <v>3.2258064516129031E-2</v>
      </c>
      <c r="T20" s="142" t="s">
        <v>179</v>
      </c>
      <c r="U20" s="143"/>
      <c r="V20" s="143"/>
    </row>
    <row r="22" spans="1:22" ht="15.75" x14ac:dyDescent="0.25">
      <c r="A22" s="133" t="s">
        <v>94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6.5" thickBot="1" x14ac:dyDescent="0.3"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</row>
    <row r="24" spans="1:22" ht="30.75" thickBot="1" x14ac:dyDescent="0.3">
      <c r="B24" s="83"/>
      <c r="C24" s="83"/>
      <c r="D24" s="83"/>
      <c r="E24" s="61" t="s">
        <v>91</v>
      </c>
      <c r="F24" s="61" t="s">
        <v>102</v>
      </c>
      <c r="G24" s="61" t="s">
        <v>96</v>
      </c>
      <c r="H24" s="61" t="s">
        <v>149</v>
      </c>
      <c r="I24" s="61" t="s">
        <v>150</v>
      </c>
      <c r="J24" s="62" t="s">
        <v>39</v>
      </c>
      <c r="K24" s="62" t="s">
        <v>90</v>
      </c>
      <c r="L24" s="62" t="s">
        <v>38</v>
      </c>
      <c r="M24" s="62" t="s">
        <v>40</v>
      </c>
      <c r="N24" s="62" t="s">
        <v>35</v>
      </c>
      <c r="O24" s="62" t="s">
        <v>139</v>
      </c>
      <c r="P24" s="62" t="s">
        <v>158</v>
      </c>
      <c r="Q24" s="62" t="s">
        <v>160</v>
      </c>
      <c r="R24" s="62" t="s">
        <v>140</v>
      </c>
      <c r="S24" s="62" t="s">
        <v>12</v>
      </c>
      <c r="U24" s="106"/>
    </row>
    <row r="25" spans="1:22" ht="16.5" thickBot="1" x14ac:dyDescent="0.3">
      <c r="B25" s="135" t="s">
        <v>7</v>
      </c>
      <c r="C25" s="136"/>
      <c r="D25" s="137"/>
      <c r="E25" s="13">
        <f t="shared" ref="E25:N25" si="7">E5+E17</f>
        <v>4</v>
      </c>
      <c r="F25" s="13">
        <f t="shared" si="7"/>
        <v>4</v>
      </c>
      <c r="G25" s="13">
        <f t="shared" si="7"/>
        <v>6</v>
      </c>
      <c r="H25" s="13">
        <f t="shared" si="7"/>
        <v>3</v>
      </c>
      <c r="I25" s="13">
        <f t="shared" si="7"/>
        <v>17</v>
      </c>
      <c r="J25" s="13">
        <f t="shared" si="7"/>
        <v>1</v>
      </c>
      <c r="K25" s="13">
        <f t="shared" si="7"/>
        <v>7</v>
      </c>
      <c r="L25" s="13">
        <f t="shared" si="7"/>
        <v>15</v>
      </c>
      <c r="M25" s="13">
        <f t="shared" si="7"/>
        <v>1</v>
      </c>
      <c r="N25" s="13">
        <f t="shared" si="7"/>
        <v>3</v>
      </c>
      <c r="O25" s="13">
        <f>O5+O17</f>
        <v>3</v>
      </c>
      <c r="P25" s="13">
        <f>P5+P17</f>
        <v>3</v>
      </c>
      <c r="Q25" s="13">
        <f>Q5+Q17</f>
        <v>1</v>
      </c>
      <c r="R25" s="20">
        <f>SUM(E25:Q25)</f>
        <v>68</v>
      </c>
      <c r="S25" s="30">
        <f>1</f>
        <v>1</v>
      </c>
      <c r="U25" s="106"/>
    </row>
  </sheetData>
  <mergeCells count="8">
    <mergeCell ref="U1:V1"/>
    <mergeCell ref="B25:D25"/>
    <mergeCell ref="A14:V14"/>
    <mergeCell ref="A22:V22"/>
    <mergeCell ref="B2:V2"/>
    <mergeCell ref="T20:V20"/>
    <mergeCell ref="T19:V19"/>
    <mergeCell ref="T18:V18"/>
  </mergeCells>
  <printOptions horizontalCentered="1" verticalCentered="1"/>
  <pageMargins left="0" right="0" top="0.39370078740157483" bottom="0.39370078740157483" header="0" footer="0"/>
  <pageSetup scale="76" orientation="landscape" r:id="rId1"/>
  <headerFooter alignWithMargins="0"/>
  <ignoredErrors>
    <ignoredError sqref="P12 R25:S25 E5 S17 G5:M5 E21:H21 R18:S18 N12 R5:S11 R17 R19:R20 S19:S20" evalError="1"/>
    <ignoredError sqref="N5:O5" formula="1"/>
    <ignoredError sqref="Q5" evalError="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Plumrose Group</vt:lpstr>
      <vt:lpstr>Por modelo</vt:lpstr>
      <vt:lpstr>Por localidad</vt:lpstr>
      <vt:lpstr>ImprxUnidad</vt:lpstr>
      <vt:lpstr>ImprxLocalidad</vt:lpstr>
      <vt:lpstr>Lexmark</vt:lpstr>
      <vt:lpstr>ImprxLocalidad!Títulos_a_imprimir</vt:lpstr>
      <vt:lpstr>ImprxUnidad!Títulos_a_imprimir</vt:lpstr>
      <vt:lpstr>Lexmark!Títulos_a_imprimir</vt:lpstr>
      <vt:lpstr>'Plumrose Group'!Títulos_a_imprimir</vt:lpstr>
      <vt:lpstr>'Por localidad'!Títulos_a_imprimir</vt:lpstr>
      <vt:lpstr>'Por modelo'!Títulos_a_imprimir</vt:lpstr>
    </vt:vector>
  </TitlesOfParts>
  <Company>Plumrose Latinoamericana, C.A.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Quintero, Manuel</cp:lastModifiedBy>
  <cp:lastPrinted>2014-07-22T18:37:07Z</cp:lastPrinted>
  <dcterms:created xsi:type="dcterms:W3CDTF">2004-03-23T17:55:38Z</dcterms:created>
  <dcterms:modified xsi:type="dcterms:W3CDTF">2015-02-04T19:11:33Z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-1939439511</vt:i4>
  </property>
  <property fmtid="{D5CDD505-2E9C-101B-9397-08002B2CF9AE}" pid="3" name="_EmailSubject">
    <vt:lpwstr>Foto Tecnológica UEN Embutidos.xls</vt:lpwstr>
  </property>
  <property fmtid="{D5CDD505-2E9C-101B-9397-08002B2CF9AE}" pid="4" name="_PreviousAdHocReviewCycleID">
    <vt:i4>-966972673</vt:i4>
  </property>
  <property fmtid="{D5CDD505-2E9C-101B-9397-08002B2CF9AE}" pid="5" name="_ReviewingToolsShownOnce">
    <vt:lpwstr/>
  </property>
</Properties>
</file>