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GitHub\Optimus2024\IEA-3.4-130-RWT\IEA_HH140_D178\DLC_1_4\"/>
    </mc:Choice>
  </mc:AlternateContent>
  <xr:revisionPtr revIDLastSave="0" documentId="13_ncr:1_{EC88860F-F645-4519-96E1-36CE1747E801}" xr6:coauthVersionLast="47" xr6:coauthVersionMax="47" xr10:uidLastSave="{00000000-0000-0000-0000-000000000000}"/>
  <bookViews>
    <workbookView xWindow="-110" yWindow="-110" windowWidth="19420" windowHeight="10300" activeTab="3" xr2:uid="{BB01B48E-3559-49FD-94B4-E017B99DE7F9}"/>
  </bookViews>
  <sheets>
    <sheet name="Tabelle1" sheetId="1" r:id="rId1"/>
    <sheet name="9ms" sheetId="5" r:id="rId2"/>
    <sheet name="11ms" sheetId="6" r:id="rId3"/>
    <sheet name="13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D18" i="4"/>
  <c r="D19" i="4"/>
  <c r="D20" i="4"/>
  <c r="D16" i="4"/>
  <c r="D7" i="4"/>
  <c r="D8" i="4"/>
  <c r="D9" i="4"/>
  <c r="D10" i="4"/>
  <c r="D11" i="4"/>
  <c r="D12" i="4"/>
  <c r="D13" i="4"/>
  <c r="D14" i="4"/>
  <c r="D15" i="4"/>
  <c r="D6" i="4"/>
  <c r="D17" i="6"/>
  <c r="D18" i="6"/>
  <c r="D19" i="6" s="1"/>
  <c r="D20" i="6" s="1"/>
  <c r="D16" i="6"/>
  <c r="D7" i="6"/>
  <c r="D8" i="6"/>
  <c r="D9" i="6"/>
  <c r="D10" i="6"/>
  <c r="D11" i="6"/>
  <c r="D12" i="6"/>
  <c r="D13" i="6"/>
  <c r="D14" i="6"/>
  <c r="D15" i="6"/>
  <c r="D6" i="6"/>
  <c r="D17" i="5"/>
  <c r="D18" i="5" s="1"/>
  <c r="D19" i="5" s="1"/>
  <c r="D20" i="5" s="1"/>
  <c r="D16" i="5"/>
  <c r="D7" i="5"/>
  <c r="D8" i="5"/>
  <c r="D9" i="5"/>
  <c r="D10" i="5"/>
  <c r="D11" i="5"/>
  <c r="D12" i="5"/>
  <c r="D13" i="5"/>
  <c r="D14" i="5"/>
  <c r="D15" i="5"/>
  <c r="D6" i="5"/>
  <c r="I5" i="6"/>
  <c r="C5" i="6"/>
  <c r="C6" i="6"/>
  <c r="C7" i="6"/>
  <c r="C8" i="6"/>
  <c r="C9" i="6"/>
  <c r="C10" i="6"/>
  <c r="C11" i="6"/>
  <c r="C12" i="6"/>
  <c r="C13" i="6"/>
  <c r="J13" i="6" s="1"/>
  <c r="C14" i="6"/>
  <c r="C15" i="6"/>
  <c r="J15" i="6" s="1"/>
  <c r="C16" i="6"/>
  <c r="C17" i="6"/>
  <c r="C18" i="6"/>
  <c r="C19" i="6"/>
  <c r="J19" i="6" s="1"/>
  <c r="C20" i="6"/>
  <c r="J20" i="6" s="1"/>
  <c r="C4" i="6"/>
  <c r="J4" i="6" s="1"/>
  <c r="J18" i="6"/>
  <c r="J17" i="6"/>
  <c r="J16" i="6"/>
  <c r="I15" i="6"/>
  <c r="I14" i="6"/>
  <c r="I13" i="6"/>
  <c r="I12" i="6"/>
  <c r="I11" i="6"/>
  <c r="J11" i="6"/>
  <c r="I10" i="6"/>
  <c r="J10" i="6" s="1"/>
  <c r="I9" i="6"/>
  <c r="J9" i="6"/>
  <c r="I8" i="6"/>
  <c r="J8" i="6" s="1"/>
  <c r="I7" i="6"/>
  <c r="J7" i="6"/>
  <c r="I6" i="6"/>
  <c r="J5" i="6" l="1"/>
  <c r="J14" i="6"/>
  <c r="J12" i="6"/>
  <c r="J6" i="6"/>
  <c r="I6" i="5"/>
  <c r="I15" i="5"/>
  <c r="I14" i="5"/>
  <c r="I13" i="5"/>
  <c r="I12" i="5"/>
  <c r="I11" i="5"/>
  <c r="I10" i="5"/>
  <c r="I9" i="5"/>
  <c r="I8" i="5"/>
  <c r="I7" i="5"/>
  <c r="I5" i="5"/>
  <c r="I6" i="4"/>
  <c r="I7" i="4"/>
  <c r="I8" i="4"/>
  <c r="I9" i="4"/>
  <c r="I10" i="4"/>
  <c r="I11" i="4"/>
  <c r="I12" i="4"/>
  <c r="I13" i="4"/>
  <c r="I14" i="4"/>
  <c r="I15" i="4"/>
  <c r="I5" i="4"/>
  <c r="C2" i="1"/>
  <c r="B1" i="1"/>
  <c r="B2" i="1" s="1"/>
  <c r="D1" i="1"/>
  <c r="D2" i="1" s="1"/>
  <c r="C15" i="4" l="1"/>
  <c r="J15" i="4" s="1"/>
  <c r="C7" i="4"/>
  <c r="J7" i="4" s="1"/>
  <c r="J8" i="5"/>
  <c r="C17" i="5"/>
  <c r="J17" i="5" s="1"/>
  <c r="C9" i="5"/>
  <c r="C14" i="4"/>
  <c r="J14" i="4" s="1"/>
  <c r="C6" i="4"/>
  <c r="J6" i="4" s="1"/>
  <c r="J9" i="5"/>
  <c r="C16" i="5"/>
  <c r="J16" i="5" s="1"/>
  <c r="C8" i="5"/>
  <c r="C15" i="5"/>
  <c r="J15" i="5" s="1"/>
  <c r="C7" i="5"/>
  <c r="J7" i="5" s="1"/>
  <c r="C4" i="4"/>
  <c r="J4" i="4" s="1"/>
  <c r="C5" i="4"/>
  <c r="J5" i="4" s="1"/>
  <c r="C12" i="4"/>
  <c r="J12" i="4" s="1"/>
  <c r="J11" i="5"/>
  <c r="C14" i="5"/>
  <c r="J14" i="5" s="1"/>
  <c r="C6" i="5"/>
  <c r="C13" i="4"/>
  <c r="J13" i="4" s="1"/>
  <c r="C20" i="4"/>
  <c r="J20" i="4" s="1"/>
  <c r="C19" i="4"/>
  <c r="J19" i="4" s="1"/>
  <c r="C11" i="4"/>
  <c r="J11" i="4" s="1"/>
  <c r="C4" i="5"/>
  <c r="J4" i="5" s="1"/>
  <c r="C13" i="5"/>
  <c r="C5" i="5"/>
  <c r="J5" i="5" s="1"/>
  <c r="C16" i="4"/>
  <c r="J16" i="4" s="1"/>
  <c r="C18" i="4"/>
  <c r="J18" i="4" s="1"/>
  <c r="C10" i="4"/>
  <c r="J10" i="4" s="1"/>
  <c r="J13" i="5"/>
  <c r="C20" i="5"/>
  <c r="J20" i="5" s="1"/>
  <c r="C12" i="5"/>
  <c r="J12" i="5" s="1"/>
  <c r="C8" i="4"/>
  <c r="J8" i="4" s="1"/>
  <c r="C17" i="4"/>
  <c r="J17" i="4" s="1"/>
  <c r="C9" i="4"/>
  <c r="J9" i="4" s="1"/>
  <c r="C19" i="5"/>
  <c r="J19" i="5" s="1"/>
  <c r="C11" i="5"/>
  <c r="C18" i="5"/>
  <c r="J18" i="5" s="1"/>
  <c r="C10" i="5"/>
  <c r="J10" i="5" s="1"/>
  <c r="J6" i="5"/>
</calcChain>
</file>

<file path=xl/sharedStrings.xml><?xml version="1.0" encoding="utf-8"?>
<sst xmlns="http://schemas.openxmlformats.org/spreadsheetml/2006/main" count="83" uniqueCount="23">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</sst>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-2.0464174371364381</c:v>
                </c:pt>
                <c:pt idx="2">
                  <c:v>-7.985352151570142</c:v>
                </c:pt>
                <c:pt idx="3">
                  <c:v>-17.235459834461054</c:v>
                </c:pt>
                <c:pt idx="4">
                  <c:v>-28.891275496517881</c:v>
                </c:pt>
                <c:pt idx="5">
                  <c:v>-41.811846689895468</c:v>
                </c:pt>
                <c:pt idx="6">
                  <c:v>-54.732417883273072</c:v>
                </c:pt>
                <c:pt idx="7">
                  <c:v>-66.388233545329882</c:v>
                </c:pt>
                <c:pt idx="8">
                  <c:v>-75.63834122822081</c:v>
                </c:pt>
                <c:pt idx="9">
                  <c:v>-81.577275942654524</c:v>
                </c:pt>
                <c:pt idx="10">
                  <c:v>-83.62369337979095</c:v>
                </c:pt>
                <c:pt idx="11">
                  <c:v>-83.62369337979095</c:v>
                </c:pt>
                <c:pt idx="12">
                  <c:v>-83.62369337979095</c:v>
                </c:pt>
                <c:pt idx="13">
                  <c:v>-83.62369337979095</c:v>
                </c:pt>
                <c:pt idx="14">
                  <c:v>-83.62369337979095</c:v>
                </c:pt>
                <c:pt idx="15">
                  <c:v>-83.62369337979095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8.61</c:v>
                </c:pt>
                <c:pt idx="1">
                  <c:v>8.9770761277863471</c:v>
                </c:pt>
                <c:pt idx="2">
                  <c:v>10.042372542187893</c:v>
                </c:pt>
                <c:pt idx="3">
                  <c:v>11.701610607806451</c:v>
                </c:pt>
                <c:pt idx="4">
                  <c:v>13.792372542187893</c:v>
                </c:pt>
                <c:pt idx="5">
                  <c:v>16.11</c:v>
                </c:pt>
                <c:pt idx="6">
                  <c:v>18.427627457812108</c:v>
                </c:pt>
                <c:pt idx="7">
                  <c:v>20.518389392193548</c:v>
                </c:pt>
                <c:pt idx="8">
                  <c:v>22.177627457812108</c:v>
                </c:pt>
                <c:pt idx="9">
                  <c:v>23.242923872213652</c:v>
                </c:pt>
                <c:pt idx="10">
                  <c:v>23.61</c:v>
                </c:pt>
                <c:pt idx="11">
                  <c:v>23.61</c:v>
                </c:pt>
                <c:pt idx="12">
                  <c:v>23.61</c:v>
                </c:pt>
                <c:pt idx="13">
                  <c:v>23.61</c:v>
                </c:pt>
                <c:pt idx="14">
                  <c:v>23.61</c:v>
                </c:pt>
                <c:pt idx="15">
                  <c:v>23.61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'11ms'!$D$5:$D$20</c:f>
              <c:numCache>
                <c:formatCode>0.000</c:formatCode>
                <c:ptCount val="16"/>
                <c:pt idx="0">
                  <c:v>0</c:v>
                </c:pt>
                <c:pt idx="1">
                  <c:v>-1.660664857091869</c:v>
                </c:pt>
                <c:pt idx="2">
                  <c:v>-6.4801019816228953</c:v>
                </c:pt>
                <c:pt idx="3">
                  <c:v>-13.986551288851054</c:v>
                </c:pt>
                <c:pt idx="4">
                  <c:v>-23.445229220077184</c:v>
                </c:pt>
                <c:pt idx="5">
                  <c:v>-33.930254476908573</c:v>
                </c:pt>
                <c:pt idx="6">
                  <c:v>-44.415279733739972</c:v>
                </c:pt>
                <c:pt idx="7">
                  <c:v>-53.873957664966099</c:v>
                </c:pt>
                <c:pt idx="8">
                  <c:v>-61.380406972194265</c:v>
                </c:pt>
                <c:pt idx="9">
                  <c:v>-66.1998440967253</c:v>
                </c:pt>
                <c:pt idx="10">
                  <c:v>-67.86050895381716</c:v>
                </c:pt>
                <c:pt idx="11">
                  <c:v>-67.86050895381716</c:v>
                </c:pt>
                <c:pt idx="12">
                  <c:v>-67.86050895381716</c:v>
                </c:pt>
                <c:pt idx="13">
                  <c:v>-67.86050895381716</c:v>
                </c:pt>
                <c:pt idx="14">
                  <c:v>-67.86050895381716</c:v>
                </c:pt>
                <c:pt idx="15">
                  <c:v>-67.86050895381716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A-4B07-A6C7-428680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'11ms'!$J$5:$J$20</c:f>
              <c:numCache>
                <c:formatCode>General</c:formatCode>
                <c:ptCount val="16"/>
                <c:pt idx="0">
                  <c:v>10.61</c:v>
                </c:pt>
                <c:pt idx="1">
                  <c:v>10.977076127786347</c:v>
                </c:pt>
                <c:pt idx="2">
                  <c:v>12.042372542187893</c:v>
                </c:pt>
                <c:pt idx="3">
                  <c:v>13.701610607806451</c:v>
                </c:pt>
                <c:pt idx="4">
                  <c:v>15.792372542187893</c:v>
                </c:pt>
                <c:pt idx="5">
                  <c:v>18.11</c:v>
                </c:pt>
                <c:pt idx="6">
                  <c:v>20.427627457812108</c:v>
                </c:pt>
                <c:pt idx="7">
                  <c:v>22.518389392193548</c:v>
                </c:pt>
                <c:pt idx="8">
                  <c:v>24.177627457812108</c:v>
                </c:pt>
                <c:pt idx="9">
                  <c:v>25.242923872213652</c:v>
                </c:pt>
                <c:pt idx="10">
                  <c:v>25.61</c:v>
                </c:pt>
                <c:pt idx="11">
                  <c:v>25.61</c:v>
                </c:pt>
                <c:pt idx="12">
                  <c:v>25.61</c:v>
                </c:pt>
                <c:pt idx="13">
                  <c:v>25.61</c:v>
                </c:pt>
                <c:pt idx="14">
                  <c:v>25.61</c:v>
                </c:pt>
                <c:pt idx="15">
                  <c:v>25.61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D-47C8-BD5E-A9899675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0.000</c:formatCode>
                <c:ptCount val="16"/>
                <c:pt idx="0">
                  <c:v>0</c:v>
                </c:pt>
                <c:pt idx="1">
                  <c:v>-1.3972762992660372</c:v>
                </c:pt>
                <c:pt idx="2">
                  <c:v>-5.4523300574955531</c:v>
                </c:pt>
                <c:pt idx="3">
                  <c:v>-11.768224359612187</c:v>
                </c:pt>
                <c:pt idx="4">
                  <c:v>-19.726715465901581</c:v>
                </c:pt>
                <c:pt idx="5">
                  <c:v>-28.548770816812052</c:v>
                </c:pt>
                <c:pt idx="6">
                  <c:v>-37.370826167722534</c:v>
                </c:pt>
                <c:pt idx="7">
                  <c:v>-45.32931727401192</c:v>
                </c:pt>
                <c:pt idx="8">
                  <c:v>-51.64521157612856</c:v>
                </c:pt>
                <c:pt idx="9">
                  <c:v>-55.700265334358079</c:v>
                </c:pt>
                <c:pt idx="10">
                  <c:v>-57.097541633624111</c:v>
                </c:pt>
                <c:pt idx="11">
                  <c:v>-57.097541633624111</c:v>
                </c:pt>
                <c:pt idx="12">
                  <c:v>-57.097541633624111</c:v>
                </c:pt>
                <c:pt idx="13">
                  <c:v>-57.097541633624111</c:v>
                </c:pt>
                <c:pt idx="14">
                  <c:v>-57.097541633624111</c:v>
                </c:pt>
                <c:pt idx="15">
                  <c:v>-57.097541633624111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-2.0464174371364381</c:v>
                </c:pt>
                <c:pt idx="2">
                  <c:v>-7.985352151570142</c:v>
                </c:pt>
                <c:pt idx="3">
                  <c:v>-17.235459834461054</c:v>
                </c:pt>
                <c:pt idx="4">
                  <c:v>-28.891275496517881</c:v>
                </c:pt>
                <c:pt idx="5">
                  <c:v>-41.811846689895468</c:v>
                </c:pt>
                <c:pt idx="6">
                  <c:v>-54.732417883273072</c:v>
                </c:pt>
                <c:pt idx="7">
                  <c:v>-66.388233545329882</c:v>
                </c:pt>
                <c:pt idx="8">
                  <c:v>-75.63834122822081</c:v>
                </c:pt>
                <c:pt idx="9">
                  <c:v>-81.577275942654524</c:v>
                </c:pt>
                <c:pt idx="10">
                  <c:v>-83.62369337979095</c:v>
                </c:pt>
                <c:pt idx="11">
                  <c:v>-83.62369337979095</c:v>
                </c:pt>
                <c:pt idx="12">
                  <c:v>-83.62369337979095</c:v>
                </c:pt>
                <c:pt idx="13">
                  <c:v>-83.62369337979095</c:v>
                </c:pt>
                <c:pt idx="14">
                  <c:v>-83.62369337979095</c:v>
                </c:pt>
                <c:pt idx="15">
                  <c:v>-83.62369337979095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12.61</c:v>
                </c:pt>
                <c:pt idx="1">
                  <c:v>12.977076127786347</c:v>
                </c:pt>
                <c:pt idx="2">
                  <c:v>14.042372542187893</c:v>
                </c:pt>
                <c:pt idx="3">
                  <c:v>15.701610607806451</c:v>
                </c:pt>
                <c:pt idx="4">
                  <c:v>17.792372542187891</c:v>
                </c:pt>
                <c:pt idx="5">
                  <c:v>20.11</c:v>
                </c:pt>
                <c:pt idx="6">
                  <c:v>22.427627457812108</c:v>
                </c:pt>
                <c:pt idx="7">
                  <c:v>24.518389392193548</c:v>
                </c:pt>
                <c:pt idx="8">
                  <c:v>26.177627457812108</c:v>
                </c:pt>
                <c:pt idx="9">
                  <c:v>27.242923872213652</c:v>
                </c:pt>
                <c:pt idx="10">
                  <c:v>27.61</c:v>
                </c:pt>
                <c:pt idx="11">
                  <c:v>27.61</c:v>
                </c:pt>
                <c:pt idx="12">
                  <c:v>27.61</c:v>
                </c:pt>
                <c:pt idx="13">
                  <c:v>27.61</c:v>
                </c:pt>
                <c:pt idx="14">
                  <c:v>27.61</c:v>
                </c:pt>
                <c:pt idx="15">
                  <c:v>27.61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8.61</c:v>
                </c:pt>
                <c:pt idx="1">
                  <c:v>8.9770761277863471</c:v>
                </c:pt>
                <c:pt idx="2">
                  <c:v>10.042372542187893</c:v>
                </c:pt>
                <c:pt idx="3">
                  <c:v>11.701610607806451</c:v>
                </c:pt>
                <c:pt idx="4">
                  <c:v>13.792372542187893</c:v>
                </c:pt>
                <c:pt idx="5">
                  <c:v>16.11</c:v>
                </c:pt>
                <c:pt idx="6">
                  <c:v>18.427627457812108</c:v>
                </c:pt>
                <c:pt idx="7">
                  <c:v>20.518389392193548</c:v>
                </c:pt>
                <c:pt idx="8">
                  <c:v>22.177627457812108</c:v>
                </c:pt>
                <c:pt idx="9">
                  <c:v>23.242923872213652</c:v>
                </c:pt>
                <c:pt idx="10">
                  <c:v>23.61</c:v>
                </c:pt>
                <c:pt idx="11">
                  <c:v>23.61</c:v>
                </c:pt>
                <c:pt idx="12">
                  <c:v>23.61</c:v>
                </c:pt>
                <c:pt idx="13">
                  <c:v>23.61</c:v>
                </c:pt>
                <c:pt idx="14">
                  <c:v>23.61</c:v>
                </c:pt>
                <c:pt idx="15">
                  <c:v>23.61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707B8F1-91A3-4282-9AB6-3AFB4D76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4CCB36-0956-4F2A-92E4-AF920A012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3EF83B7-0DD8-4375-92EA-1CCBC6BF6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43C49D-39D3-494C-9D3A-F3A7D0C7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C2" sqref="C2"/>
    </sheetView>
  </sheetViews>
  <sheetFormatPr baseColWidth="10" defaultRowHeight="14.5" x14ac:dyDescent="0.35"/>
  <cols>
    <col min="1" max="1" width="16" customWidth="1"/>
  </cols>
  <sheetData>
    <row r="1" spans="1:5" x14ac:dyDescent="0.35">
      <c r="A1" t="s">
        <v>0</v>
      </c>
      <c r="B1">
        <f>C1-2</f>
        <v>8.61</v>
      </c>
      <c r="C1">
        <v>10.61</v>
      </c>
      <c r="D1">
        <f>C1+2</f>
        <v>12.61</v>
      </c>
      <c r="E1" t="s">
        <v>20</v>
      </c>
    </row>
    <row r="2" spans="1:5" x14ac:dyDescent="0.35">
      <c r="A2" t="s">
        <v>1</v>
      </c>
      <c r="B2">
        <f>720/B1</f>
        <v>83.62369337979095</v>
      </c>
      <c r="C2">
        <f t="shared" ref="C2:D2" si="0">720/C1</f>
        <v>67.86050895381716</v>
      </c>
      <c r="D2">
        <f t="shared" si="0"/>
        <v>57.097541633624111</v>
      </c>
      <c r="E2" t="s">
        <v>21</v>
      </c>
    </row>
    <row r="3" spans="1:5" x14ac:dyDescent="0.35">
      <c r="A3" t="s">
        <v>8</v>
      </c>
      <c r="C3">
        <v>15</v>
      </c>
      <c r="D3" t="s">
        <v>20</v>
      </c>
    </row>
    <row r="5" spans="1:5" x14ac:dyDescent="0.3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68" workbookViewId="0">
      <selection activeCell="I23" sqref="I23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Tabelle1!$B$1</f>
        <v>8.61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8.61</v>
      </c>
    </row>
    <row r="5" spans="1:10" x14ac:dyDescent="0.35">
      <c r="A5">
        <v>0</v>
      </c>
      <c r="B5" s="1">
        <v>60</v>
      </c>
      <c r="C5" s="1">
        <f>Tabelle1!$B$1</f>
        <v>8.61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8.61</v>
      </c>
    </row>
    <row r="6" spans="1:10" x14ac:dyDescent="0.35">
      <c r="A6">
        <v>1</v>
      </c>
      <c r="B6" s="1">
        <v>61</v>
      </c>
      <c r="C6" s="1">
        <f>Tabelle1!$B$1</f>
        <v>8.61</v>
      </c>
      <c r="D6" s="1">
        <f>-0.5*Tabelle1!$B$2*(1-COS(PI()*A6/$A$15))</f>
        <v>-2.0464174371364381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8.9770761277863471</v>
      </c>
    </row>
    <row r="7" spans="1:10" x14ac:dyDescent="0.35">
      <c r="A7">
        <v>2</v>
      </c>
      <c r="B7" s="1">
        <v>62</v>
      </c>
      <c r="C7" s="1">
        <f>Tabelle1!$B$1</f>
        <v>8.61</v>
      </c>
      <c r="D7" s="1">
        <f>-0.5*Tabelle1!$B$2*(1-COS(PI()*A7/$A$15))</f>
        <v>-7.985352151570142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10.042372542187893</v>
      </c>
    </row>
    <row r="8" spans="1:10" x14ac:dyDescent="0.35">
      <c r="A8">
        <v>3</v>
      </c>
      <c r="B8" s="1">
        <v>63</v>
      </c>
      <c r="C8" s="1">
        <f>Tabelle1!$B$1</f>
        <v>8.61</v>
      </c>
      <c r="D8" s="1">
        <f>-0.5*Tabelle1!$B$2*(1-COS(PI()*A8/$A$15))</f>
        <v>-17.235459834461054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11.701610607806451</v>
      </c>
    </row>
    <row r="9" spans="1:10" x14ac:dyDescent="0.35">
      <c r="A9">
        <v>4</v>
      </c>
      <c r="B9" s="1">
        <v>64</v>
      </c>
      <c r="C9" s="1">
        <f>Tabelle1!$B$1</f>
        <v>8.61</v>
      </c>
      <c r="D9" s="1">
        <f>-0.5*Tabelle1!$B$2*(1-COS(PI()*A9/$A$15))</f>
        <v>-28.891275496517881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13.792372542187893</v>
      </c>
    </row>
    <row r="10" spans="1:10" x14ac:dyDescent="0.35">
      <c r="A10">
        <v>5</v>
      </c>
      <c r="B10" s="1">
        <v>65</v>
      </c>
      <c r="C10" s="1">
        <f>Tabelle1!$B$1</f>
        <v>8.61</v>
      </c>
      <c r="D10" s="1">
        <f>-0.5*Tabelle1!$B$2*(1-COS(PI()*A10/$A$15))</f>
        <v>-41.811846689895468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16.11</v>
      </c>
    </row>
    <row r="11" spans="1:10" x14ac:dyDescent="0.35">
      <c r="A11">
        <v>6</v>
      </c>
      <c r="B11" s="1">
        <v>66</v>
      </c>
      <c r="C11" s="1">
        <f>Tabelle1!$B$1</f>
        <v>8.61</v>
      </c>
      <c r="D11" s="1">
        <f>-0.5*Tabelle1!$B$2*(1-COS(PI()*A11/$A$15))</f>
        <v>-54.732417883273072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18.427627457812108</v>
      </c>
    </row>
    <row r="12" spans="1:10" x14ac:dyDescent="0.35">
      <c r="A12">
        <v>7</v>
      </c>
      <c r="B12" s="1">
        <v>67</v>
      </c>
      <c r="C12" s="1">
        <f>Tabelle1!$B$1</f>
        <v>8.61</v>
      </c>
      <c r="D12" s="1">
        <f>-0.5*Tabelle1!$B$2*(1-COS(PI()*A12/$A$15))</f>
        <v>-66.388233545329882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20.518389392193548</v>
      </c>
    </row>
    <row r="13" spans="1:10" x14ac:dyDescent="0.35">
      <c r="A13">
        <v>8</v>
      </c>
      <c r="B13" s="1">
        <v>68</v>
      </c>
      <c r="C13" s="1">
        <f>Tabelle1!$B$1</f>
        <v>8.61</v>
      </c>
      <c r="D13" s="1">
        <f>-0.5*Tabelle1!$B$2*(1-COS(PI()*A13/$A$15))</f>
        <v>-75.63834122822081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22.177627457812108</v>
      </c>
    </row>
    <row r="14" spans="1:10" x14ac:dyDescent="0.35">
      <c r="A14">
        <v>9</v>
      </c>
      <c r="B14" s="1">
        <v>69</v>
      </c>
      <c r="C14" s="1">
        <f>Tabelle1!$B$1</f>
        <v>8.61</v>
      </c>
      <c r="D14" s="1">
        <f>-0.5*Tabelle1!$B$2*(1-COS(PI()*A14/$A$15))</f>
        <v>-81.577275942654524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23.242923872213652</v>
      </c>
    </row>
    <row r="15" spans="1:10" x14ac:dyDescent="0.35">
      <c r="A15">
        <v>10</v>
      </c>
      <c r="B15" s="1">
        <v>70</v>
      </c>
      <c r="C15" s="1">
        <f>Tabelle1!$B$1</f>
        <v>8.61</v>
      </c>
      <c r="D15" s="1">
        <f>-0.5*Tabelle1!$B$2*(1-COS(PI()*A15/$A$15))</f>
        <v>-83.62369337979095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23.61</v>
      </c>
    </row>
    <row r="16" spans="1:10" x14ac:dyDescent="0.35">
      <c r="B16" s="1">
        <v>71</v>
      </c>
      <c r="C16" s="1">
        <f>Tabelle1!$B$1</f>
        <v>8.61</v>
      </c>
      <c r="D16" s="1">
        <f>D15</f>
        <v>-83.62369337979095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23.61</v>
      </c>
    </row>
    <row r="17" spans="2:10" x14ac:dyDescent="0.35">
      <c r="B17" s="1">
        <v>72</v>
      </c>
      <c r="C17" s="1">
        <f>Tabelle1!$B$1</f>
        <v>8.61</v>
      </c>
      <c r="D17" s="1">
        <f t="shared" ref="D17:D20" si="1">D16</f>
        <v>-83.62369337979095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23.61</v>
      </c>
    </row>
    <row r="18" spans="2:10" x14ac:dyDescent="0.35">
      <c r="B18" s="1">
        <v>73</v>
      </c>
      <c r="C18" s="1">
        <f>Tabelle1!$B$1</f>
        <v>8.61</v>
      </c>
      <c r="D18" s="1">
        <f t="shared" si="1"/>
        <v>-83.62369337979095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23.61</v>
      </c>
    </row>
    <row r="19" spans="2:10" x14ac:dyDescent="0.35">
      <c r="B19" s="1">
        <v>74</v>
      </c>
      <c r="C19" s="1">
        <f>Tabelle1!$B$1</f>
        <v>8.61</v>
      </c>
      <c r="D19" s="1">
        <f t="shared" si="1"/>
        <v>-83.62369337979095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23.61</v>
      </c>
    </row>
    <row r="20" spans="2:10" x14ac:dyDescent="0.35">
      <c r="B20" s="1">
        <v>75</v>
      </c>
      <c r="C20" s="1">
        <f>Tabelle1!$B$1</f>
        <v>8.61</v>
      </c>
      <c r="D20" s="1">
        <f t="shared" si="1"/>
        <v>-83.62369337979095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23.61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C4B4-D35C-4EA3-9CAC-EB4CB6F0EF4D}">
  <dimension ref="A1:J20"/>
  <sheetViews>
    <sheetView topLeftCell="A2" zoomScale="54" workbookViewId="0">
      <selection activeCell="B4" sqref="B4:I20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Tabelle1!$C$1</f>
        <v>10.61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10.61</v>
      </c>
    </row>
    <row r="5" spans="1:10" x14ac:dyDescent="0.35">
      <c r="A5">
        <v>0</v>
      </c>
      <c r="B5" s="1">
        <v>60</v>
      </c>
      <c r="C5" s="1">
        <f>Tabelle1!$C$1</f>
        <v>10.61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10.61</v>
      </c>
    </row>
    <row r="6" spans="1:10" x14ac:dyDescent="0.35">
      <c r="A6">
        <v>1</v>
      </c>
      <c r="B6" s="1">
        <v>61</v>
      </c>
      <c r="C6" s="1">
        <f>Tabelle1!$C$1</f>
        <v>10.61</v>
      </c>
      <c r="D6" s="1">
        <f>-0.5*Tabelle1!$C$2*(1-COS(PI()*A6/$A$15))</f>
        <v>-1.660664857091869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10.977076127786347</v>
      </c>
    </row>
    <row r="7" spans="1:10" x14ac:dyDescent="0.35">
      <c r="A7">
        <v>2</v>
      </c>
      <c r="B7" s="1">
        <v>62</v>
      </c>
      <c r="C7" s="1">
        <f>Tabelle1!$C$1</f>
        <v>10.61</v>
      </c>
      <c r="D7" s="1">
        <f>-0.5*Tabelle1!$C$2*(1-COS(PI()*A7/$A$15))</f>
        <v>-6.4801019816228953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12.042372542187893</v>
      </c>
    </row>
    <row r="8" spans="1:10" x14ac:dyDescent="0.35">
      <c r="A8">
        <v>3</v>
      </c>
      <c r="B8" s="1">
        <v>63</v>
      </c>
      <c r="C8" s="1">
        <f>Tabelle1!$C$1</f>
        <v>10.61</v>
      </c>
      <c r="D8" s="1">
        <f>-0.5*Tabelle1!$C$2*(1-COS(PI()*A8/$A$15))</f>
        <v>-13.986551288851054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13.701610607806451</v>
      </c>
    </row>
    <row r="9" spans="1:10" x14ac:dyDescent="0.35">
      <c r="A9">
        <v>4</v>
      </c>
      <c r="B9" s="1">
        <v>64</v>
      </c>
      <c r="C9" s="1">
        <f>Tabelle1!$C$1</f>
        <v>10.61</v>
      </c>
      <c r="D9" s="1">
        <f>-0.5*Tabelle1!$C$2*(1-COS(PI()*A9/$A$15))</f>
        <v>-23.445229220077184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15.792372542187893</v>
      </c>
    </row>
    <row r="10" spans="1:10" x14ac:dyDescent="0.35">
      <c r="A10">
        <v>5</v>
      </c>
      <c r="B10" s="1">
        <v>65</v>
      </c>
      <c r="C10" s="1">
        <f>Tabelle1!$C$1</f>
        <v>10.61</v>
      </c>
      <c r="D10" s="1">
        <f>-0.5*Tabelle1!$C$2*(1-COS(PI()*A10/$A$15))</f>
        <v>-33.930254476908573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18.11</v>
      </c>
    </row>
    <row r="11" spans="1:10" x14ac:dyDescent="0.35">
      <c r="A11">
        <v>6</v>
      </c>
      <c r="B11" s="1">
        <v>66</v>
      </c>
      <c r="C11" s="1">
        <f>Tabelle1!$C$1</f>
        <v>10.61</v>
      </c>
      <c r="D11" s="1">
        <f>-0.5*Tabelle1!$C$2*(1-COS(PI()*A11/$A$15))</f>
        <v>-44.415279733739972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20.427627457812108</v>
      </c>
    </row>
    <row r="12" spans="1:10" x14ac:dyDescent="0.35">
      <c r="A12">
        <v>7</v>
      </c>
      <c r="B12" s="1">
        <v>67</v>
      </c>
      <c r="C12" s="1">
        <f>Tabelle1!$C$1</f>
        <v>10.61</v>
      </c>
      <c r="D12" s="1">
        <f>-0.5*Tabelle1!$C$2*(1-COS(PI()*A12/$A$15))</f>
        <v>-53.873957664966099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22.518389392193548</v>
      </c>
    </row>
    <row r="13" spans="1:10" x14ac:dyDescent="0.35">
      <c r="A13">
        <v>8</v>
      </c>
      <c r="B13" s="1">
        <v>68</v>
      </c>
      <c r="C13" s="1">
        <f>Tabelle1!$C$1</f>
        <v>10.61</v>
      </c>
      <c r="D13" s="1">
        <f>-0.5*Tabelle1!$C$2*(1-COS(PI()*A13/$A$15))</f>
        <v>-61.380406972194265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24.177627457812108</v>
      </c>
    </row>
    <row r="14" spans="1:10" x14ac:dyDescent="0.35">
      <c r="A14">
        <v>9</v>
      </c>
      <c r="B14" s="1">
        <v>69</v>
      </c>
      <c r="C14" s="1">
        <f>Tabelle1!$C$1</f>
        <v>10.61</v>
      </c>
      <c r="D14" s="1">
        <f>-0.5*Tabelle1!$C$2*(1-COS(PI()*A14/$A$15))</f>
        <v>-66.1998440967253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25.242923872213652</v>
      </c>
    </row>
    <row r="15" spans="1:10" x14ac:dyDescent="0.35">
      <c r="A15">
        <v>10</v>
      </c>
      <c r="B15" s="1">
        <v>70</v>
      </c>
      <c r="C15" s="1">
        <f>Tabelle1!$C$1</f>
        <v>10.61</v>
      </c>
      <c r="D15" s="1">
        <f>-0.5*Tabelle1!$C$2*(1-COS(PI()*A15/$A$15))</f>
        <v>-67.86050895381716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25.61</v>
      </c>
    </row>
    <row r="16" spans="1:10" x14ac:dyDescent="0.35">
      <c r="B16" s="1">
        <v>71</v>
      </c>
      <c r="C16" s="1">
        <f>Tabelle1!$C$1</f>
        <v>10.61</v>
      </c>
      <c r="D16" s="1">
        <f>D15</f>
        <v>-67.86050895381716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25.61</v>
      </c>
    </row>
    <row r="17" spans="2:10" x14ac:dyDescent="0.35">
      <c r="B17" s="1">
        <v>72</v>
      </c>
      <c r="C17" s="1">
        <f>Tabelle1!$C$1</f>
        <v>10.61</v>
      </c>
      <c r="D17" s="1">
        <f t="shared" ref="D17:D20" si="1">D16</f>
        <v>-67.86050895381716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25.61</v>
      </c>
    </row>
    <row r="18" spans="2:10" x14ac:dyDescent="0.35">
      <c r="B18" s="1">
        <v>73</v>
      </c>
      <c r="C18" s="1">
        <f>Tabelle1!$C$1</f>
        <v>10.61</v>
      </c>
      <c r="D18" s="1">
        <f t="shared" si="1"/>
        <v>-67.86050895381716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25.61</v>
      </c>
    </row>
    <row r="19" spans="2:10" x14ac:dyDescent="0.35">
      <c r="B19" s="1">
        <v>74</v>
      </c>
      <c r="C19" s="1">
        <f>Tabelle1!$C$1</f>
        <v>10.61</v>
      </c>
      <c r="D19" s="1">
        <f t="shared" si="1"/>
        <v>-67.86050895381716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25.61</v>
      </c>
    </row>
    <row r="20" spans="2:10" x14ac:dyDescent="0.35">
      <c r="B20" s="1">
        <v>75</v>
      </c>
      <c r="C20" s="1">
        <f>Tabelle1!$C$1</f>
        <v>10.61</v>
      </c>
      <c r="D20" s="1">
        <f t="shared" si="1"/>
        <v>-67.86050895381716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25.61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tabSelected="1" zoomScale="58" workbookViewId="0">
      <selection activeCell="T25" sqref="T25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Tabelle1!$D$1</f>
        <v>12.61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12.61</v>
      </c>
    </row>
    <row r="5" spans="1:10" x14ac:dyDescent="0.35">
      <c r="A5">
        <v>0</v>
      </c>
      <c r="B5" s="1">
        <v>60</v>
      </c>
      <c r="C5" s="1">
        <f>Tabelle1!$D$1</f>
        <v>12.61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12.61</v>
      </c>
    </row>
    <row r="6" spans="1:10" x14ac:dyDescent="0.35">
      <c r="A6">
        <v>1</v>
      </c>
      <c r="B6" s="1">
        <v>61</v>
      </c>
      <c r="C6" s="1">
        <f>Tabelle1!$D$1</f>
        <v>12.61</v>
      </c>
      <c r="D6" s="1">
        <f>-0.5*Tabelle1!$D$2*(1-COS(PI()*A6/$A$15))</f>
        <v>-1.3972762992660372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12.977076127786347</v>
      </c>
    </row>
    <row r="7" spans="1:10" x14ac:dyDescent="0.35">
      <c r="A7">
        <v>2</v>
      </c>
      <c r="B7" s="1">
        <v>62</v>
      </c>
      <c r="C7" s="1">
        <f>Tabelle1!$D$1</f>
        <v>12.61</v>
      </c>
      <c r="D7" s="1">
        <f>-0.5*Tabelle1!$D$2*(1-COS(PI()*A7/$A$15))</f>
        <v>-5.4523300574955531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14.042372542187893</v>
      </c>
    </row>
    <row r="8" spans="1:10" x14ac:dyDescent="0.35">
      <c r="A8">
        <v>3</v>
      </c>
      <c r="B8" s="1">
        <v>63</v>
      </c>
      <c r="C8" s="1">
        <f>Tabelle1!$D$1</f>
        <v>12.61</v>
      </c>
      <c r="D8" s="1">
        <f>-0.5*Tabelle1!$D$2*(1-COS(PI()*A8/$A$15))</f>
        <v>-11.768224359612187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15.701610607806451</v>
      </c>
    </row>
    <row r="9" spans="1:10" x14ac:dyDescent="0.35">
      <c r="A9">
        <v>4</v>
      </c>
      <c r="B9" s="1">
        <v>64</v>
      </c>
      <c r="C9" s="1">
        <f>Tabelle1!$D$1</f>
        <v>12.61</v>
      </c>
      <c r="D9" s="1">
        <f>-0.5*Tabelle1!$D$2*(1-COS(PI()*A9/$A$15))</f>
        <v>-19.726715465901581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17.792372542187891</v>
      </c>
    </row>
    <row r="10" spans="1:10" x14ac:dyDescent="0.35">
      <c r="A10">
        <v>5</v>
      </c>
      <c r="B10" s="1">
        <v>65</v>
      </c>
      <c r="C10" s="1">
        <f>Tabelle1!$D$1</f>
        <v>12.61</v>
      </c>
      <c r="D10" s="1">
        <f>-0.5*Tabelle1!$D$2*(1-COS(PI()*A10/$A$15))</f>
        <v>-28.548770816812052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20.11</v>
      </c>
    </row>
    <row r="11" spans="1:10" x14ac:dyDescent="0.35">
      <c r="A11">
        <v>6</v>
      </c>
      <c r="B11" s="1">
        <v>66</v>
      </c>
      <c r="C11" s="1">
        <f>Tabelle1!$D$1</f>
        <v>12.61</v>
      </c>
      <c r="D11" s="1">
        <f>-0.5*Tabelle1!$D$2*(1-COS(PI()*A11/$A$15))</f>
        <v>-37.370826167722534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22.427627457812108</v>
      </c>
    </row>
    <row r="12" spans="1:10" x14ac:dyDescent="0.35">
      <c r="A12">
        <v>7</v>
      </c>
      <c r="B12" s="1">
        <v>67</v>
      </c>
      <c r="C12" s="1">
        <f>Tabelle1!$D$1</f>
        <v>12.61</v>
      </c>
      <c r="D12" s="1">
        <f>-0.5*Tabelle1!$D$2*(1-COS(PI()*A12/$A$15))</f>
        <v>-45.32931727401192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24.518389392193548</v>
      </c>
    </row>
    <row r="13" spans="1:10" x14ac:dyDescent="0.35">
      <c r="A13">
        <v>8</v>
      </c>
      <c r="B13" s="1">
        <v>68</v>
      </c>
      <c r="C13" s="1">
        <f>Tabelle1!$D$1</f>
        <v>12.61</v>
      </c>
      <c r="D13" s="1">
        <f>-0.5*Tabelle1!$D$2*(1-COS(PI()*A13/$A$15))</f>
        <v>-51.64521157612856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26.177627457812108</v>
      </c>
    </row>
    <row r="14" spans="1:10" x14ac:dyDescent="0.35">
      <c r="A14">
        <v>9</v>
      </c>
      <c r="B14" s="1">
        <v>69</v>
      </c>
      <c r="C14" s="1">
        <f>Tabelle1!$D$1</f>
        <v>12.61</v>
      </c>
      <c r="D14" s="1">
        <f>-0.5*Tabelle1!$D$2*(1-COS(PI()*A14/$A$15))</f>
        <v>-55.700265334358079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27.242923872213652</v>
      </c>
    </row>
    <row r="15" spans="1:10" x14ac:dyDescent="0.35">
      <c r="A15">
        <v>10</v>
      </c>
      <c r="B15" s="1">
        <v>70</v>
      </c>
      <c r="C15" s="1">
        <f>Tabelle1!$D$1</f>
        <v>12.61</v>
      </c>
      <c r="D15" s="1">
        <f>-0.5*Tabelle1!$D$2*(1-COS(PI()*A15/$A$15))</f>
        <v>-57.097541633624111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27.61</v>
      </c>
    </row>
    <row r="16" spans="1:10" x14ac:dyDescent="0.35">
      <c r="B16" s="1">
        <v>71</v>
      </c>
      <c r="C16" s="1">
        <f>Tabelle1!$D$1</f>
        <v>12.61</v>
      </c>
      <c r="D16" s="1">
        <f>-Tabelle1!$D$2</f>
        <v>-57.097541633624111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27.61</v>
      </c>
    </row>
    <row r="17" spans="2:10" x14ac:dyDescent="0.35">
      <c r="B17" s="1">
        <v>72</v>
      </c>
      <c r="C17" s="1">
        <f>Tabelle1!$D$1</f>
        <v>12.61</v>
      </c>
      <c r="D17" s="1">
        <f>-Tabelle1!$D$2</f>
        <v>-57.097541633624111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27.61</v>
      </c>
    </row>
    <row r="18" spans="2:10" x14ac:dyDescent="0.35">
      <c r="B18" s="1">
        <v>73</v>
      </c>
      <c r="C18" s="1">
        <f>Tabelle1!$D$1</f>
        <v>12.61</v>
      </c>
      <c r="D18" s="1">
        <f>-Tabelle1!$D$2</f>
        <v>-57.097541633624111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27.61</v>
      </c>
    </row>
    <row r="19" spans="2:10" x14ac:dyDescent="0.35">
      <c r="B19" s="1">
        <v>74</v>
      </c>
      <c r="C19" s="1">
        <f>Tabelle1!$D$1</f>
        <v>12.61</v>
      </c>
      <c r="D19" s="1">
        <f>-Tabelle1!$D$2</f>
        <v>-57.097541633624111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27.61</v>
      </c>
    </row>
    <row r="20" spans="2:10" x14ac:dyDescent="0.35">
      <c r="B20" s="1">
        <v>75</v>
      </c>
      <c r="C20" s="1">
        <f>Tabelle1!$D$1</f>
        <v>12.61</v>
      </c>
      <c r="D20" s="1">
        <f>-Tabelle1!$D$2</f>
        <v>-57.097541633624111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27.61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9ms</vt:lpstr>
      <vt:lpstr>11ms</vt:lpstr>
      <vt:lpstr>13ms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Carlo Brudöhl</cp:lastModifiedBy>
  <dcterms:created xsi:type="dcterms:W3CDTF">2024-11-01T11:29:53Z</dcterms:created>
  <dcterms:modified xsi:type="dcterms:W3CDTF">2024-11-15T11:25:39Z</dcterms:modified>
</cp:coreProperties>
</file>