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C:\Users\cpearce6\Documents\"/>
    </mc:Choice>
  </mc:AlternateContent>
  <xr:revisionPtr revIDLastSave="0" documentId="8_{4CE2C5BA-6050-49A0-BAA3-2D4158939E4A}" xr6:coauthVersionLast="47" xr6:coauthVersionMax="47" xr10:uidLastSave="{00000000-0000-0000-0000-000000000000}"/>
  <bookViews>
    <workbookView xWindow="735" yWindow="735" windowWidth="15375" windowHeight="7875" xr2:uid="{00000000-000D-0000-FFFF-FFFF00000000}"/>
  </bookViews>
  <sheets>
    <sheet name="Payment Request Form" sheetId="1" r:id="rId1"/>
    <sheet name="Help Sheet" sheetId="4" r:id="rId2"/>
    <sheet name="Validation" sheetId="2" state="hidden" r:id="rId3"/>
    <sheet name="Countries" sheetId="3" state="hidden" r:id="rId4"/>
  </sheets>
  <definedNames>
    <definedName name="_xlnm._FilterDatabase" localSheetId="3" hidden="1">Countries!$A$2:$F$262</definedName>
    <definedName name="_xlnm.Print_Area" localSheetId="0">'Payment Request Form'!$B$1:$I$56</definedName>
    <definedName name="Z_F7FF67D5_EF92_42B3_840B_08854366A743_.wvu.FilterData" localSheetId="3" hidden="1">Countries!$A$2:$F$262</definedName>
    <definedName name="Z_F7FF67D5_EF92_42B3_840B_08854366A743_.wvu.PrintArea" localSheetId="0" hidden="1">'Payment Request Form'!$B$1:$I$56</definedName>
  </definedNames>
  <calcPr calcId="191028"/>
  <customWorkbookViews>
    <customWorkbookView name="Payments" guid="{F7FF67D5-EF92-42B3-840B-08854366A743}" maximized="1" xWindow="-8" yWindow="-8" windowWidth="1936" windowHeight="1056" activeSheetId="1" showFormulaBar="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 r="B28" i="1"/>
  <c r="D9" i="1"/>
  <c r="B41" i="1"/>
  <c r="D10" i="2"/>
  <c r="B18" i="1" l="1"/>
  <c r="B44" i="1"/>
  <c r="E68" i="1"/>
  <c r="B45" i="1" l="1"/>
  <c r="H8" i="1"/>
  <c r="B14" i="1" s="1"/>
  <c r="B15" i="1" l="1"/>
  <c r="B17" i="1"/>
  <c r="B9" i="1" l="1"/>
  <c r="B7" i="1"/>
  <c r="B8" i="1"/>
  <c r="F46" i="1" l="1"/>
  <c r="B46" i="1"/>
  <c r="B43" i="1"/>
  <c r="H36" i="1"/>
  <c r="G36" i="1"/>
  <c r="F36" i="1"/>
  <c r="E36" i="1"/>
  <c r="D36" i="1"/>
  <c r="C36" i="1"/>
  <c r="B36" i="1"/>
  <c r="B33" i="1"/>
  <c r="B29" i="1"/>
  <c r="B26" i="1"/>
  <c r="B25" i="1"/>
  <c r="B24" i="1"/>
  <c r="B12" i="1"/>
  <c r="H7" i="1"/>
  <c r="H6" i="1"/>
  <c r="F24" i="1" s="1"/>
</calcChain>
</file>

<file path=xl/sharedStrings.xml><?xml version="1.0" encoding="utf-8"?>
<sst xmlns="http://schemas.openxmlformats.org/spreadsheetml/2006/main" count="1219" uniqueCount="821">
  <si>
    <t xml:space="preserve">Payment Request Form </t>
  </si>
  <si>
    <t>Updated Mar 23</t>
  </si>
  <si>
    <t>Open this form in the desktop app. It opens as READ-ONLY as most of the cells are protected but it will let you edit the required cells.</t>
  </si>
  <si>
    <t xml:space="preserve">Start from the top and fill in ALL grey cells. </t>
  </si>
  <si>
    <t xml:space="preserve">Budget holder to send to payments@plymouth.ac.uk along with any accompanying documentation. </t>
  </si>
  <si>
    <t>Who is this Payment for?</t>
  </si>
  <si>
    <t>For use via Credit Control Team only</t>
  </si>
  <si>
    <t>Payments Team Info</t>
  </si>
  <si>
    <t>Please note this is NOT for claiming expenses</t>
  </si>
  <si>
    <t>Bank account country</t>
  </si>
  <si>
    <t>Currency to send to Account</t>
  </si>
  <si>
    <t>OR</t>
  </si>
  <si>
    <t>Convert from GBP</t>
  </si>
  <si>
    <t>PO number (If Applicable)</t>
  </si>
  <si>
    <t>Account Holder Name (In Full)</t>
  </si>
  <si>
    <t>Bank Name</t>
  </si>
  <si>
    <t>Bank Address (first line)</t>
  </si>
  <si>
    <t>City</t>
  </si>
  <si>
    <t>Country</t>
  </si>
  <si>
    <t>Postcode</t>
  </si>
  <si>
    <t>Contact Number</t>
  </si>
  <si>
    <t>Account</t>
  </si>
  <si>
    <t>Department Code</t>
  </si>
  <si>
    <t>Work order</t>
  </si>
  <si>
    <t>Category</t>
  </si>
  <si>
    <t>Amount</t>
  </si>
  <si>
    <t>HONORARIUM</t>
  </si>
  <si>
    <t>Please note that you also need to complete the External Examiner’s Honorarium form, which can be found in the the “Key Documents” section of the Research Degrees Staff Manual pages (link below). As this fee is subject to tax by the HM Revenue &amp; Customs it has to be processed via the University’s monthly payroll system and therefore there may be some delay in payment.</t>
  </si>
  <si>
    <t>Research Degrees Staff Manual – Key Documents</t>
  </si>
  <si>
    <t>doctoral.college@plymouth.ac.uk</t>
  </si>
  <si>
    <t>Total</t>
  </si>
  <si>
    <t>Payment Request Form Help Sheet</t>
  </si>
  <si>
    <t>General</t>
  </si>
  <si>
    <t>Once complete send the form and any inditional documents/ reciepts to the budget holder. Budget holder to submit to payments@plymouth.ac.uk</t>
  </si>
  <si>
    <t>Please ensure that you fill in all grey cells on the sheet</t>
  </si>
  <si>
    <t>Please do not paste details into the form. A lot of cells have drop down options to choose from.</t>
  </si>
  <si>
    <t>Start from the top and work down as cells change with each piece of information provided.</t>
  </si>
  <si>
    <t>If you have any issues filling in the form please contact payments@plymouth.ac.uk for a resolution</t>
  </si>
  <si>
    <t>ACH – If you do not know what this is then it is not applicable to your payment</t>
  </si>
  <si>
    <t>Priority payment – This is generally for payroll and emergency payments to students i.e. same day transfer/faster payment Friday</t>
  </si>
  <si>
    <t>Supplier ID – Please check if this supplier is in Unit 4 and if they are provide the number. If it is not a foreign payment should this be paid via invoice only?</t>
  </si>
  <si>
    <t>Staff Expenses</t>
  </si>
  <si>
    <t>Staff expenses should be claimed by the web expenses tool in Unit 4</t>
  </si>
  <si>
    <t>Expenses must be submitted in accordance with the University Travel &amp; Subsistence Policy</t>
  </si>
  <si>
    <t>FAQs</t>
  </si>
  <si>
    <t xml:space="preserve">What if the Country I want to pay is not in the drop down list? </t>
  </si>
  <si>
    <t>Please leave the field blank and include the country in the email to us when you send the form over. We will add it to our update list.</t>
  </si>
  <si>
    <t>What if the Currency I want to pay is not in the drop down list?</t>
  </si>
  <si>
    <t>Please leave the currency field blank and type the currency and amount in the amount field</t>
  </si>
  <si>
    <t>What if the account code I need to use is missing?</t>
  </si>
  <si>
    <t>Please leave this field blank and include the account code in the email to us when the form is sent over. We will add it to our update list.</t>
  </si>
  <si>
    <t>1013-Research Team Only</t>
  </si>
  <si>
    <t>1675-Student reimbursed expenses</t>
  </si>
  <si>
    <t>Student</t>
  </si>
  <si>
    <t>OI - Accom/Travel/Grants</t>
  </si>
  <si>
    <t>Pound sterling - GBP</t>
  </si>
  <si>
    <t>1400-Reactive Building Repairs &amp; Maintenance</t>
  </si>
  <si>
    <t>Staff</t>
  </si>
  <si>
    <t>ZI - UK No VAT</t>
  </si>
  <si>
    <t>Euro - EUR</t>
  </si>
  <si>
    <t>1401-Reactive Mechanical Repairs &amp; Maintenance</t>
  </si>
  <si>
    <t>Supplier</t>
  </si>
  <si>
    <t>SI - UK VAT</t>
  </si>
  <si>
    <t>United States dollar - USD</t>
  </si>
  <si>
    <t>1402-Reactive Electrical Repairs &amp; Maintenance</t>
  </si>
  <si>
    <t>External Individual</t>
  </si>
  <si>
    <t>PG - EU Goods</t>
  </si>
  <si>
    <t>Argentine peso - ARS</t>
  </si>
  <si>
    <t>1403-Planned Building Repairs &amp; Maintenance</t>
  </si>
  <si>
    <t>Commercial Customer</t>
  </si>
  <si>
    <t>PS - EU services</t>
  </si>
  <si>
    <t>Australian dollar - AUD</t>
  </si>
  <si>
    <t>1404-Planned Mechanical Repairs &amp; Maintenance</t>
  </si>
  <si>
    <t>Research Degree External Examiner</t>
  </si>
  <si>
    <t>WS - Rest of World services</t>
  </si>
  <si>
    <t>Bangladeshi taka - BDT</t>
  </si>
  <si>
    <t>1405-Planned Electrical Repairs &amp; Maintenance</t>
  </si>
  <si>
    <t>WG - Rest of World Goods</t>
  </si>
  <si>
    <t>Barbadian dollar - BBD</t>
  </si>
  <si>
    <t>1410-Premises Utilities- Oil</t>
  </si>
  <si>
    <t>MZ - Medically Exempt</t>
  </si>
  <si>
    <t>Canadian dollar - CAD</t>
  </si>
  <si>
    <t>1411-Premises Utilities - Gas</t>
  </si>
  <si>
    <t>Central African CFA franc - XAF</t>
  </si>
  <si>
    <t>1412-Premises Utilities - Electricity</t>
  </si>
  <si>
    <t>Chilean peso - CLP</t>
  </si>
  <si>
    <t>1413-Premises Utilities - Water</t>
  </si>
  <si>
    <t>Chinese Yuan Renminbi - CNY</t>
  </si>
  <si>
    <t>1419-Service Charges</t>
  </si>
  <si>
    <t>Danish krone - DKK</t>
  </si>
  <si>
    <t>1420-Premises Rents Payable</t>
  </si>
  <si>
    <t>Hong Kong dollar - HKD</t>
  </si>
  <si>
    <t>1421-Premises - Rates</t>
  </si>
  <si>
    <t>Hungarian forint - HUF</t>
  </si>
  <si>
    <t>1422-Premises Room Hire Recharges</t>
  </si>
  <si>
    <t>Icelandic krona - ISK</t>
  </si>
  <si>
    <t>1423-Misc External Facility Hire</t>
  </si>
  <si>
    <t>Indian rupee - INR</t>
  </si>
  <si>
    <t>1430-Premises - Non Capital Furniture and Fittings</t>
  </si>
  <si>
    <t>Kenyan shilling - KES</t>
  </si>
  <si>
    <t>1440-Premises - Cleaning Contract</t>
  </si>
  <si>
    <t>Yes</t>
  </si>
  <si>
    <t>Kuwaiti dinar - KWD</t>
  </si>
  <si>
    <t>1441-Premises - Window Cleaning</t>
  </si>
  <si>
    <t>No</t>
  </si>
  <si>
    <t>Malaysian ringgit - MYR</t>
  </si>
  <si>
    <t>1442-Premises - Cleaning Materials</t>
  </si>
  <si>
    <t>Mexican peso - MXN</t>
  </si>
  <si>
    <t>1443-Premises - Refuse collection</t>
  </si>
  <si>
    <t>Moroccan dirham - MAD</t>
  </si>
  <si>
    <t>1444-Premises - Grounds Maintenance</t>
  </si>
  <si>
    <t>Namibian dollar - NAD</t>
  </si>
  <si>
    <t>1445-Premises - Equipment</t>
  </si>
  <si>
    <t>Nepalese rupee - NPR</t>
  </si>
  <si>
    <t>1446-Premises - Grounds Improvements</t>
  </si>
  <si>
    <t>N/A</t>
  </si>
  <si>
    <t>New Zealand dollar - NZD</t>
  </si>
  <si>
    <t>1447-Removal and decant Costs</t>
  </si>
  <si>
    <t>ACH</t>
  </si>
  <si>
    <t>Nigerian naira - NGN</t>
  </si>
  <si>
    <t>1450-Minor Improvements/Alteration Recharges</t>
  </si>
  <si>
    <t>Priority (Student/Payroll)</t>
  </si>
  <si>
    <t>Norwegian krone - NOK</t>
  </si>
  <si>
    <t>1490-Building WIP External Contractors</t>
  </si>
  <si>
    <t>Peruvian sol - PEN</t>
  </si>
  <si>
    <t>1492-Building WIP Other Fees</t>
  </si>
  <si>
    <t>Philippine peso - PHP</t>
  </si>
  <si>
    <t>1501-Equipment Hire</t>
  </si>
  <si>
    <t>Qatari riyal - QAR</t>
  </si>
  <si>
    <t>1502-Equipment - Communications Infrastructure</t>
  </si>
  <si>
    <t>Saudi Arabian riyal - SAR</t>
  </si>
  <si>
    <t>1503-Software Purchases</t>
  </si>
  <si>
    <t>Sri Lankan rupee - LKR</t>
  </si>
  <si>
    <t>1504-Equipment - Lease</t>
  </si>
  <si>
    <t>Singapore dollar - SGD</t>
  </si>
  <si>
    <t>1510-Equipment - Office Purchase</t>
  </si>
  <si>
    <t>South African rand - ZAR</t>
  </si>
  <si>
    <t>1511-Equipment - Lab Purchase</t>
  </si>
  <si>
    <t>South Korean won - KRW</t>
  </si>
  <si>
    <t>1514-Equipment - Teaching Purchase</t>
  </si>
  <si>
    <t>Swedish krona - SEK</t>
  </si>
  <si>
    <t>1516-Equipment - Maintenance</t>
  </si>
  <si>
    <t>Swiss franc - CHF</t>
  </si>
  <si>
    <t>1517-Equipment Purchase</t>
  </si>
  <si>
    <t>Thai baht - THB</t>
  </si>
  <si>
    <t>1518-Boat Costs</t>
  </si>
  <si>
    <t>Trinidad and Tobago dollar - TTD</t>
  </si>
  <si>
    <t>1519-Equipment Use Recharges</t>
  </si>
  <si>
    <t>Turkish lira - TRY</t>
  </si>
  <si>
    <t>1520-Consumables - Laboratory and Teaching</t>
  </si>
  <si>
    <t>UAE dirham - AED</t>
  </si>
  <si>
    <t>1521-Consumables - Other</t>
  </si>
  <si>
    <t>1522-Consumables - Goods for Resale</t>
  </si>
  <si>
    <t>1523-Consumables - Biological</t>
  </si>
  <si>
    <t>1530-Books</t>
  </si>
  <si>
    <t>1531-Periodicals</t>
  </si>
  <si>
    <t>1532-Subscriptions /CDROMS/CDS/DVDS</t>
  </si>
  <si>
    <t>1533-Inter Library Loans</t>
  </si>
  <si>
    <t>1534-Open Access research publications</t>
  </si>
  <si>
    <t>1535-eBook Purchases</t>
  </si>
  <si>
    <t>1540-Stationery</t>
  </si>
  <si>
    <t>1541-Printing - External Services</t>
  </si>
  <si>
    <t>1542-DPC Digital Printing</t>
  </si>
  <si>
    <t>1543-DPC Paper Supply</t>
  </si>
  <si>
    <t>1544-DPC Lithographics</t>
  </si>
  <si>
    <t>1546-DPC Exhibitions Displays &amp; Posters</t>
  </si>
  <si>
    <t>1547-Departmental Copier Usage</t>
  </si>
  <si>
    <t>1548-ILS Print Accounting - Students</t>
  </si>
  <si>
    <t>1550-Uniforms</t>
  </si>
  <si>
    <t>1551-Laundry</t>
  </si>
  <si>
    <t>1560-Catering Provisions</t>
  </si>
  <si>
    <t>1561-Bar Provisions</t>
  </si>
  <si>
    <t>1562-Catering Recharges</t>
  </si>
  <si>
    <t>1563-Other Hospitality</t>
  </si>
  <si>
    <t>1564-Accomodation Recharges</t>
  </si>
  <si>
    <t>1570-Transport - University Vehicles</t>
  </si>
  <si>
    <t>1571-UK Accommodation and subsistence</t>
  </si>
  <si>
    <t>1572-UK Travel Advances</t>
  </si>
  <si>
    <t>1573-UK Travel - Rail</t>
  </si>
  <si>
    <t>1574-UK Travel - Car hire</t>
  </si>
  <si>
    <t>1575-UK Travel - Mileage Reimbursement</t>
  </si>
  <si>
    <t>1576-UK Travel - Air</t>
  </si>
  <si>
    <t>1577-UK Travel - Other Public Transport</t>
  </si>
  <si>
    <t>1578-UK Staff Development Costs</t>
  </si>
  <si>
    <t>1579-UK Staff Development Travel</t>
  </si>
  <si>
    <t>1580-Governing Body Expenses</t>
  </si>
  <si>
    <t>1581-OS Accommodation and Subsistence</t>
  </si>
  <si>
    <t>1582-OS Travel Advances</t>
  </si>
  <si>
    <t>1583-OS Travel - Rail</t>
  </si>
  <si>
    <t>1584-OS Travel - Car hire</t>
  </si>
  <si>
    <t>1585-OS Travel - Mileage Reimbursement</t>
  </si>
  <si>
    <t>1586-OS Travel - Air</t>
  </si>
  <si>
    <t>1587-OS Travel - Other Public Transport</t>
  </si>
  <si>
    <t>1588-OS Staff Development Costs</t>
  </si>
  <si>
    <t>1589-OS Staff Development Travel</t>
  </si>
  <si>
    <t>1590-Staff Recruitment Advertising Costs</t>
  </si>
  <si>
    <t>1591-Staff Recruitment Relocation Costs</t>
  </si>
  <si>
    <t>1592-Staff Recruitment Agency</t>
  </si>
  <si>
    <t>1595-Medical and Eye Tests</t>
  </si>
  <si>
    <t>1596-Interview Expenses</t>
  </si>
  <si>
    <t>1597-CRB Costs</t>
  </si>
  <si>
    <t>1598-Work Permits</t>
  </si>
  <si>
    <t>1600-Examination Fees</t>
  </si>
  <si>
    <t>1601-Examiners Fees</t>
  </si>
  <si>
    <t>1602-Visiting Lecturers Fees</t>
  </si>
  <si>
    <t>1603-Consultancy fees</t>
  </si>
  <si>
    <t>1604-Visiting Lecturers Travel</t>
  </si>
  <si>
    <t>1605-Consultancy Travel</t>
  </si>
  <si>
    <t>1606-Legal Fees</t>
  </si>
  <si>
    <t>1607-Governing Body Expense Claims</t>
  </si>
  <si>
    <t>1609-Examiners Expenses</t>
  </si>
  <si>
    <t>1610-Auditors - External</t>
  </si>
  <si>
    <t>1611-Auditors - Internal</t>
  </si>
  <si>
    <t>1612-Auditors - non audit services</t>
  </si>
  <si>
    <t>1620-IT External Services</t>
  </si>
  <si>
    <t>1621-IT Software Maintenance Contracts</t>
  </si>
  <si>
    <t>1630-Telephone Costs</t>
  </si>
  <si>
    <t>1631-BT Late Payment Charge</t>
  </si>
  <si>
    <t>1632-Postage and Couriers</t>
  </si>
  <si>
    <t>1640-Advertising and Marketing</t>
  </si>
  <si>
    <t>1660-Educational Visit Costs</t>
  </si>
  <si>
    <t>1670-Non-Access Fund Student Grants/Pmts</t>
  </si>
  <si>
    <t>1671-Scholarships</t>
  </si>
  <si>
    <t>1672-Bursaries</t>
  </si>
  <si>
    <t>1674-Studentships - PG Fees Paid I &amp; OS</t>
  </si>
  <si>
    <t>1676-Retention Fund</t>
  </si>
  <si>
    <t>1681-Insurance</t>
  </si>
  <si>
    <t>1694-FEC Contribution</t>
  </si>
  <si>
    <t>1700-Students Union Grant</t>
  </si>
  <si>
    <t>1701-Payments to partner Institutions</t>
  </si>
  <si>
    <t>1702-Schools payments</t>
  </si>
  <si>
    <t>1704-Payments to Participants</t>
  </si>
  <si>
    <t>1705-Collaboration Payments</t>
  </si>
  <si>
    <t>1706-Administration Costs</t>
  </si>
  <si>
    <t>1707-Non endowment Student Prizes</t>
  </si>
  <si>
    <t>1708-Donations</t>
  </si>
  <si>
    <t>1709-Payments for Services</t>
  </si>
  <si>
    <t>1710-Payments to Participants - Expenses</t>
  </si>
  <si>
    <t>B014-Tangible Fixed Assets- Equipment Suspense</t>
  </si>
  <si>
    <t>B110-Student Debtor Control Account</t>
  </si>
  <si>
    <t>B111-Commercial Debtor Control Account</t>
  </si>
  <si>
    <t>B204-Other Creditors</t>
  </si>
  <si>
    <t>B214-Payroll Expenses UoP</t>
  </si>
  <si>
    <t>B224-Net Pay Creditor</t>
  </si>
  <si>
    <t>B227-Short Term Loans</t>
  </si>
  <si>
    <t>Currency Code</t>
  </si>
  <si>
    <t>Currency</t>
  </si>
  <si>
    <t>United Kingdom</t>
  </si>
  <si>
    <t>Y</t>
  </si>
  <si>
    <t>GBP</t>
  </si>
  <si>
    <t xml:space="preserve">Non Eurozone </t>
  </si>
  <si>
    <t>Pound sterling</t>
  </si>
  <si>
    <t>IBAN</t>
  </si>
  <si>
    <t>United States of America</t>
  </si>
  <si>
    <t>USD</t>
  </si>
  <si>
    <t>United States dollar</t>
  </si>
  <si>
    <t>Argentina</t>
  </si>
  <si>
    <t>ARS</t>
  </si>
  <si>
    <t>Argentine peso</t>
  </si>
  <si>
    <t>Australia</t>
  </si>
  <si>
    <t>AUD</t>
  </si>
  <si>
    <t>Australian dollar</t>
  </si>
  <si>
    <t>Austria</t>
  </si>
  <si>
    <t>EUR</t>
  </si>
  <si>
    <t>Eurozone country</t>
  </si>
  <si>
    <t>Euro</t>
  </si>
  <si>
    <t>Bangladesh</t>
  </si>
  <si>
    <t>BDT</t>
  </si>
  <si>
    <t>Bangladeshi taka</t>
  </si>
  <si>
    <t>Barbados</t>
  </si>
  <si>
    <t>BBD</t>
  </si>
  <si>
    <t>Barbadian dollar</t>
  </si>
  <si>
    <t>Belgium</t>
  </si>
  <si>
    <r>
      <t>Bermuda </t>
    </r>
    <r>
      <rPr>
        <i/>
        <sz val="11"/>
        <color rgb="FF383838"/>
        <rFont val="Calibri"/>
        <family val="2"/>
        <scheme val="minor"/>
      </rPr>
      <t>(UK)</t>
    </r>
  </si>
  <si>
    <t>BMD</t>
  </si>
  <si>
    <t>Bermudian dollar</t>
  </si>
  <si>
    <t>Brazil</t>
  </si>
  <si>
    <t>BRL</t>
  </si>
  <si>
    <t>Brazilian real</t>
  </si>
  <si>
    <t>Brunei</t>
  </si>
  <si>
    <t>BND</t>
  </si>
  <si>
    <t>Brunei dollar</t>
  </si>
  <si>
    <t>Bulgaria</t>
  </si>
  <si>
    <t>BGN</t>
  </si>
  <si>
    <t>Bulgarian lev</t>
  </si>
  <si>
    <t>Cameroon</t>
  </si>
  <si>
    <t>XAF</t>
  </si>
  <si>
    <t>Central African CFA franc</t>
  </si>
  <si>
    <t>Canada</t>
  </si>
  <si>
    <t>CAD</t>
  </si>
  <si>
    <t>Canadian dollar</t>
  </si>
  <si>
    <r>
      <t>Cayman Islands </t>
    </r>
    <r>
      <rPr>
        <i/>
        <sz val="11"/>
        <color rgb="FF383838"/>
        <rFont val="Calibri"/>
        <family val="2"/>
        <scheme val="minor"/>
      </rPr>
      <t>(UK)</t>
    </r>
  </si>
  <si>
    <t>KYD</t>
  </si>
  <si>
    <t>Cayman Islands dollar</t>
  </si>
  <si>
    <t>Central African Republic</t>
  </si>
  <si>
    <t>Chad</t>
  </si>
  <si>
    <t>Chile</t>
  </si>
  <si>
    <t>CLP</t>
  </si>
  <si>
    <t>Chilean peso</t>
  </si>
  <si>
    <t>China</t>
  </si>
  <si>
    <t>CNY</t>
  </si>
  <si>
    <t>Chinese Yuan Renminbi</t>
  </si>
  <si>
    <t>Croatia</t>
  </si>
  <si>
    <t>HRK</t>
  </si>
  <si>
    <t>Croatian kuna</t>
  </si>
  <si>
    <t>Cyprus</t>
  </si>
  <si>
    <t>Czech Republic</t>
  </si>
  <si>
    <t>CZK</t>
  </si>
  <si>
    <t>Czech koruna</t>
  </si>
  <si>
    <t>Denmark</t>
  </si>
  <si>
    <t>DKK</t>
  </si>
  <si>
    <t>Danish krone</t>
  </si>
  <si>
    <t>Ecuador</t>
  </si>
  <si>
    <t>Egypt</t>
  </si>
  <si>
    <t>EGP</t>
  </si>
  <si>
    <t>Egyptian pound</t>
  </si>
  <si>
    <t>Equatorial Guinea</t>
  </si>
  <si>
    <t>Estonia</t>
  </si>
  <si>
    <t>Ethiopia</t>
  </si>
  <si>
    <t>ETB</t>
  </si>
  <si>
    <t>Ethiopian birr</t>
  </si>
  <si>
    <t>Finland</t>
  </si>
  <si>
    <t>France</t>
  </si>
  <si>
    <t>Gabon</t>
  </si>
  <si>
    <t>Germany</t>
  </si>
  <si>
    <t>Greece</t>
  </si>
  <si>
    <t>Hungary</t>
  </si>
  <si>
    <t>HUF</t>
  </si>
  <si>
    <t>Hungarian forint</t>
  </si>
  <si>
    <t>Hong Kong </t>
  </si>
  <si>
    <t>HKD</t>
  </si>
  <si>
    <t>Hong Kong dollar</t>
  </si>
  <si>
    <t>Iceland</t>
  </si>
  <si>
    <t>ISK</t>
  </si>
  <si>
    <t>Icelandic krona</t>
  </si>
  <si>
    <t>India</t>
  </si>
  <si>
    <t>INR</t>
  </si>
  <si>
    <t>Indian rupee</t>
  </si>
  <si>
    <t>Indonesia</t>
  </si>
  <si>
    <t>IDR</t>
  </si>
  <si>
    <t>Indonesian rupiah</t>
  </si>
  <si>
    <t>Iraq</t>
  </si>
  <si>
    <t>IQD</t>
  </si>
  <si>
    <t>Iraqi dinar</t>
  </si>
  <si>
    <t>Ireland</t>
  </si>
  <si>
    <t>Israel</t>
  </si>
  <si>
    <t>ILS</t>
  </si>
  <si>
    <t>Israeli new shekel</t>
  </si>
  <si>
    <t>Italy</t>
  </si>
  <si>
    <t>Jamaica</t>
  </si>
  <si>
    <t>JMD</t>
  </si>
  <si>
    <t>Jamaican dollar</t>
  </si>
  <si>
    <t>Japan</t>
  </si>
  <si>
    <t>JPY</t>
  </si>
  <si>
    <t>Japanese yen</t>
  </si>
  <si>
    <t>Jordan</t>
  </si>
  <si>
    <t>JOD</t>
  </si>
  <si>
    <t>Jordanian dinar</t>
  </si>
  <si>
    <t>Kazakhstan</t>
  </si>
  <si>
    <t>KZT</t>
  </si>
  <si>
    <t>Kazakhstani tenge</t>
  </si>
  <si>
    <t>Kenya</t>
  </si>
  <si>
    <t>KES</t>
  </si>
  <si>
    <t>Kenyan shilling</t>
  </si>
  <si>
    <t>Kuwait</t>
  </si>
  <si>
    <t>KWD</t>
  </si>
  <si>
    <t>Kuwaiti dinar</t>
  </si>
  <si>
    <t>Kyrgyzstan</t>
  </si>
  <si>
    <t>KGS</t>
  </si>
  <si>
    <t>Kyrgyzstani som</t>
  </si>
  <si>
    <t>Latvia</t>
  </si>
  <si>
    <t>Lebanon</t>
  </si>
  <si>
    <t>LBP</t>
  </si>
  <si>
    <t>Lebanese pound</t>
  </si>
  <si>
    <t>Liechtenstein</t>
  </si>
  <si>
    <t>CHF</t>
  </si>
  <si>
    <t>Swiss franc</t>
  </si>
  <si>
    <t>Lithuania</t>
  </si>
  <si>
    <t>Luxembourg</t>
  </si>
  <si>
    <r>
      <t>Macau </t>
    </r>
    <r>
      <rPr>
        <i/>
        <sz val="11"/>
        <color rgb="FF383838"/>
        <rFont val="Calibri"/>
        <family val="2"/>
        <scheme val="minor"/>
      </rPr>
      <t>(China)</t>
    </r>
  </si>
  <si>
    <t>MOP</t>
  </si>
  <si>
    <t>Macanese pataca</t>
  </si>
  <si>
    <t>Malaysia</t>
  </si>
  <si>
    <t>MYR</t>
  </si>
  <si>
    <t>Malaysian ringgit</t>
  </si>
  <si>
    <t>Malta</t>
  </si>
  <si>
    <t>Mauritius</t>
  </si>
  <si>
    <t>MUR</t>
  </si>
  <si>
    <t>Mauritian rupee</t>
  </si>
  <si>
    <t>Mexico</t>
  </si>
  <si>
    <t>MXN</t>
  </si>
  <si>
    <t>Mexican peso</t>
  </si>
  <si>
    <t>Monaco</t>
  </si>
  <si>
    <t>Morocco</t>
  </si>
  <si>
    <t>MAD</t>
  </si>
  <si>
    <t>Moroccan dirham</t>
  </si>
  <si>
    <r>
      <t>Myanmar </t>
    </r>
    <r>
      <rPr>
        <sz val="11"/>
        <color rgb="FF333333"/>
        <rFont val="Calibri"/>
        <family val="2"/>
        <scheme val="minor"/>
      </rPr>
      <t>(formerly Burma)</t>
    </r>
  </si>
  <si>
    <t>MMK</t>
  </si>
  <si>
    <t>Myanmar kyat</t>
  </si>
  <si>
    <t>Namibia</t>
  </si>
  <si>
    <t>NAD</t>
  </si>
  <si>
    <t>Namibian dollar</t>
  </si>
  <si>
    <t>Nepal</t>
  </si>
  <si>
    <t>NPR</t>
  </si>
  <si>
    <t>Nepalese rupee</t>
  </si>
  <si>
    <t>Netherlands</t>
  </si>
  <si>
    <t>New Zealand</t>
  </si>
  <si>
    <t>NZD</t>
  </si>
  <si>
    <t>New Zealand dollar</t>
  </si>
  <si>
    <t>Nigeria</t>
  </si>
  <si>
    <t>NGN</t>
  </si>
  <si>
    <t>Nigerian naira</t>
  </si>
  <si>
    <t>Norway</t>
  </si>
  <si>
    <t>NOK</t>
  </si>
  <si>
    <t>Norwegian krone</t>
  </si>
  <si>
    <t>Oman</t>
  </si>
  <si>
    <t>OMR</t>
  </si>
  <si>
    <t>Omani rial</t>
  </si>
  <si>
    <t>Pakistan</t>
  </si>
  <si>
    <t>PKR</t>
  </si>
  <si>
    <t>Pakistani rupee</t>
  </si>
  <si>
    <t>Peru</t>
  </si>
  <si>
    <t>PEN</t>
  </si>
  <si>
    <t>Peruvian sol</t>
  </si>
  <si>
    <t>Philippines</t>
  </si>
  <si>
    <t>PHP</t>
  </si>
  <si>
    <t>Philippine peso</t>
  </si>
  <si>
    <t>Poland</t>
  </si>
  <si>
    <t>PLN</t>
  </si>
  <si>
    <t>Polish zloty</t>
  </si>
  <si>
    <t>Portugal</t>
  </si>
  <si>
    <t>Qatar</t>
  </si>
  <si>
    <t>QAR</t>
  </si>
  <si>
    <t>Qatari riyal</t>
  </si>
  <si>
    <t>Romania</t>
  </si>
  <si>
    <t>RON</t>
  </si>
  <si>
    <t>Romanian leu</t>
  </si>
  <si>
    <t>Russia</t>
  </si>
  <si>
    <t>RUB</t>
  </si>
  <si>
    <t>Russian ruble</t>
  </si>
  <si>
    <t>San Marino</t>
  </si>
  <si>
    <t>Saudi Arabia</t>
  </si>
  <si>
    <t>SAR</t>
  </si>
  <si>
    <t>Saudi Arabian riyal</t>
  </si>
  <si>
    <t>Seychelles</t>
  </si>
  <si>
    <t>SCR</t>
  </si>
  <si>
    <t>Seychellois rupee</t>
  </si>
  <si>
    <t>Singapore</t>
  </si>
  <si>
    <t>SGD</t>
  </si>
  <si>
    <t>Singapore dollar</t>
  </si>
  <si>
    <t>Slovakia</t>
  </si>
  <si>
    <t>Slovenia</t>
  </si>
  <si>
    <t>South Africa</t>
  </si>
  <si>
    <t>ZAR</t>
  </si>
  <si>
    <t>South African rand</t>
  </si>
  <si>
    <t>South Korea</t>
  </si>
  <si>
    <t>KRW</t>
  </si>
  <si>
    <t>South Korean won</t>
  </si>
  <si>
    <t>Spain</t>
  </si>
  <si>
    <t>Sri Lanka</t>
  </si>
  <si>
    <t>LKR</t>
  </si>
  <si>
    <t>Sri Lankan rupee</t>
  </si>
  <si>
    <t>Sweden</t>
  </si>
  <si>
    <t>SEK</t>
  </si>
  <si>
    <t>Swedish krona</t>
  </si>
  <si>
    <t>Switzerland</t>
  </si>
  <si>
    <t>Taiwan</t>
  </si>
  <si>
    <t>TWD</t>
  </si>
  <si>
    <t>New Taiwan dollar</t>
  </si>
  <si>
    <t>Tanzania</t>
  </si>
  <si>
    <t>TZS</t>
  </si>
  <si>
    <t>Tanzanian shilling</t>
  </si>
  <si>
    <t>Thailand</t>
  </si>
  <si>
    <t>THB</t>
  </si>
  <si>
    <t>Thai baht</t>
  </si>
  <si>
    <t>Trinidad and Tobago</t>
  </si>
  <si>
    <t>TTD</t>
  </si>
  <si>
    <t>Trinidad and Tobago dollar</t>
  </si>
  <si>
    <t>Turkey</t>
  </si>
  <si>
    <t>TRY</t>
  </si>
  <si>
    <t>Turkish lira</t>
  </si>
  <si>
    <t>Uganda</t>
  </si>
  <si>
    <t>UGX</t>
  </si>
  <si>
    <t>Ugandan shilling</t>
  </si>
  <si>
    <t>Ukraine</t>
  </si>
  <si>
    <t>UAH</t>
  </si>
  <si>
    <t>Ukrainian hryvnia</t>
  </si>
  <si>
    <t>United Arab Emirates</t>
  </si>
  <si>
    <t>AED</t>
  </si>
  <si>
    <t>UAE dirham</t>
  </si>
  <si>
    <t>Uzbekistan</t>
  </si>
  <si>
    <t>UZS</t>
  </si>
  <si>
    <t>Uzbekistani som</t>
  </si>
  <si>
    <t>Vietnam</t>
  </si>
  <si>
    <t>VND</t>
  </si>
  <si>
    <t>Vietnamese dong</t>
  </si>
  <si>
    <t>Yemen</t>
  </si>
  <si>
    <t>YER</t>
  </si>
  <si>
    <t>Yemeni rial</t>
  </si>
  <si>
    <t>Zambia</t>
  </si>
  <si>
    <t>ZMW</t>
  </si>
  <si>
    <t>Zambian kwacha</t>
  </si>
  <si>
    <t>Zimbabwe</t>
  </si>
  <si>
    <t>Afghanistan</t>
  </si>
  <si>
    <t>AFN</t>
  </si>
  <si>
    <t>Afghan afghani</t>
  </si>
  <si>
    <r>
      <t>Akrotiri and Dhekelia </t>
    </r>
    <r>
      <rPr>
        <i/>
        <sz val="11"/>
        <color rgb="FF383838"/>
        <rFont val="Calibri"/>
        <family val="2"/>
        <scheme val="minor"/>
      </rPr>
      <t>(UK)</t>
    </r>
  </si>
  <si>
    <r>
      <t>Aland Islands </t>
    </r>
    <r>
      <rPr>
        <i/>
        <sz val="11"/>
        <color rgb="FF383838"/>
        <rFont val="Calibri"/>
        <family val="2"/>
        <scheme val="minor"/>
      </rPr>
      <t>(Finland)</t>
    </r>
  </si>
  <si>
    <t>Albania</t>
  </si>
  <si>
    <t>ALL</t>
  </si>
  <si>
    <t>Albanian lek</t>
  </si>
  <si>
    <t>Algeria</t>
  </si>
  <si>
    <t>DZD</t>
  </si>
  <si>
    <t>Algerian dinar</t>
  </si>
  <si>
    <r>
      <t>American Samoa </t>
    </r>
    <r>
      <rPr>
        <i/>
        <sz val="11"/>
        <color rgb="FF383838"/>
        <rFont val="Calibri"/>
        <family val="2"/>
        <scheme val="minor"/>
      </rPr>
      <t>(USA)</t>
    </r>
  </si>
  <si>
    <t>Andorra</t>
  </si>
  <si>
    <t>Angola</t>
  </si>
  <si>
    <t>AOA</t>
  </si>
  <si>
    <t>Angolan kwanza</t>
  </si>
  <si>
    <r>
      <t>Anguilla </t>
    </r>
    <r>
      <rPr>
        <i/>
        <sz val="11"/>
        <color rgb="FF383838"/>
        <rFont val="Calibri"/>
        <family val="2"/>
        <scheme val="minor"/>
      </rPr>
      <t>(UK)</t>
    </r>
  </si>
  <si>
    <t>XCD</t>
  </si>
  <si>
    <t>East Caribbean dollar</t>
  </si>
  <si>
    <t>Antigua and Barbuda</t>
  </si>
  <si>
    <t>Armenia</t>
  </si>
  <si>
    <t>AMD</t>
  </si>
  <si>
    <t>Armenian dram</t>
  </si>
  <si>
    <r>
      <t>Aruba </t>
    </r>
    <r>
      <rPr>
        <i/>
        <sz val="11"/>
        <color rgb="FF383838"/>
        <rFont val="Calibri"/>
        <family val="2"/>
        <scheme val="minor"/>
      </rPr>
      <t>(Netherlands)</t>
    </r>
  </si>
  <si>
    <t>AWG</t>
  </si>
  <si>
    <t>Aruban florin</t>
  </si>
  <si>
    <r>
      <t>Ascension Island </t>
    </r>
    <r>
      <rPr>
        <i/>
        <sz val="11"/>
        <color rgb="FF383838"/>
        <rFont val="Calibri"/>
        <family val="2"/>
        <scheme val="minor"/>
      </rPr>
      <t>(UK)</t>
    </r>
  </si>
  <si>
    <t>SHP</t>
  </si>
  <si>
    <t>Saint Helena pound</t>
  </si>
  <si>
    <t>Azerbaijan</t>
  </si>
  <si>
    <t>AZN</t>
  </si>
  <si>
    <t>Azerbaijan manat</t>
  </si>
  <si>
    <t>Bahamas</t>
  </si>
  <si>
    <t>BSD</t>
  </si>
  <si>
    <t>Bahamian dollar</t>
  </si>
  <si>
    <t>Bahrain</t>
  </si>
  <si>
    <t>BHD</t>
  </si>
  <si>
    <t>Bahraini dinar</t>
  </si>
  <si>
    <t>Belarus</t>
  </si>
  <si>
    <t>BYN</t>
  </si>
  <si>
    <t>Belarusian ruble</t>
  </si>
  <si>
    <t>Belize</t>
  </si>
  <si>
    <t>BZD</t>
  </si>
  <si>
    <t>Belize dollar</t>
  </si>
  <si>
    <t>Benin</t>
  </si>
  <si>
    <t>XOF</t>
  </si>
  <si>
    <t>West African CFA franc</t>
  </si>
  <si>
    <t>Bhutan</t>
  </si>
  <si>
    <t>BTN</t>
  </si>
  <si>
    <t>Bhutanese ngultrum</t>
  </si>
  <si>
    <t>Bolivia</t>
  </si>
  <si>
    <t>BOB</t>
  </si>
  <si>
    <t>Bolivian boliviano</t>
  </si>
  <si>
    <r>
      <t>Bonaire </t>
    </r>
    <r>
      <rPr>
        <i/>
        <sz val="11"/>
        <color rgb="FF383838"/>
        <rFont val="Calibri"/>
        <family val="2"/>
        <scheme val="minor"/>
      </rPr>
      <t>(Netherlands)</t>
    </r>
  </si>
  <si>
    <t>Bosnia and Herzegovina</t>
  </si>
  <si>
    <t>BAM</t>
  </si>
  <si>
    <t>Bosnia and Herzegovina convertible mark</t>
  </si>
  <si>
    <t>Botswana</t>
  </si>
  <si>
    <t>BWP</t>
  </si>
  <si>
    <t>Botswana pula</t>
  </si>
  <si>
    <r>
      <t>British Indian Ocean Territory </t>
    </r>
    <r>
      <rPr>
        <i/>
        <sz val="11"/>
        <color rgb="FF383838"/>
        <rFont val="Calibri"/>
        <family val="2"/>
        <scheme val="minor"/>
      </rPr>
      <t>(UK)</t>
    </r>
  </si>
  <si>
    <r>
      <t>British Virgin Islands </t>
    </r>
    <r>
      <rPr>
        <i/>
        <sz val="11"/>
        <color rgb="FF383838"/>
        <rFont val="Calibri"/>
        <family val="2"/>
        <scheme val="minor"/>
      </rPr>
      <t>(UK)</t>
    </r>
  </si>
  <si>
    <t>Burkina Faso</t>
  </si>
  <si>
    <t>Burundi</t>
  </si>
  <si>
    <t>BIF</t>
  </si>
  <si>
    <t>Burundi franc</t>
  </si>
  <si>
    <t>Cabo Verde</t>
  </si>
  <si>
    <t>CVE</t>
  </si>
  <si>
    <t>Cabo Verdean escudo</t>
  </si>
  <si>
    <t>Cambodia</t>
  </si>
  <si>
    <t>KHR</t>
  </si>
  <si>
    <t>Cambodian riel</t>
  </si>
  <si>
    <r>
      <t>Caribbean Netherlands </t>
    </r>
    <r>
      <rPr>
        <i/>
        <sz val="11"/>
        <color rgb="FF383838"/>
        <rFont val="Calibri"/>
        <family val="2"/>
        <scheme val="minor"/>
      </rPr>
      <t>(Netherlands)</t>
    </r>
  </si>
  <si>
    <r>
      <t>Chatham Islands </t>
    </r>
    <r>
      <rPr>
        <i/>
        <sz val="11"/>
        <color rgb="FF383838"/>
        <rFont val="Calibri"/>
        <family val="2"/>
        <scheme val="minor"/>
      </rPr>
      <t>(New Zealand)</t>
    </r>
  </si>
  <si>
    <r>
      <t>Christmas Island </t>
    </r>
    <r>
      <rPr>
        <i/>
        <sz val="11"/>
        <color rgb="FF383838"/>
        <rFont val="Calibri"/>
        <family val="2"/>
        <scheme val="minor"/>
      </rPr>
      <t>(Australia)</t>
    </r>
  </si>
  <si>
    <r>
      <t>Cocos (Keeling) Islands </t>
    </r>
    <r>
      <rPr>
        <i/>
        <sz val="11"/>
        <color rgb="FF383838"/>
        <rFont val="Calibri"/>
        <family val="2"/>
        <scheme val="minor"/>
      </rPr>
      <t>(Australia)</t>
    </r>
  </si>
  <si>
    <t>Colombia</t>
  </si>
  <si>
    <t>COP</t>
  </si>
  <si>
    <t>Colombian peso</t>
  </si>
  <si>
    <t>Comoros</t>
  </si>
  <si>
    <t>KMF</t>
  </si>
  <si>
    <t>Comorian franc</t>
  </si>
  <si>
    <t>Congo, Democratic Republic of the</t>
  </si>
  <si>
    <t>CDF</t>
  </si>
  <si>
    <t>Congolese franc</t>
  </si>
  <si>
    <t>Congo, Republic of the</t>
  </si>
  <si>
    <r>
      <t>Cook Islands </t>
    </r>
    <r>
      <rPr>
        <i/>
        <sz val="11"/>
        <color rgb="FF383838"/>
        <rFont val="Calibri"/>
        <family val="2"/>
        <scheme val="minor"/>
      </rPr>
      <t>(New Zealand)</t>
    </r>
  </si>
  <si>
    <t>none</t>
  </si>
  <si>
    <t>Cook Islands dollar</t>
  </si>
  <si>
    <t>Costa Rica</t>
  </si>
  <si>
    <t>CRC</t>
  </si>
  <si>
    <t>Costa Rican colon</t>
  </si>
  <si>
    <t>Cote d'Ivoire</t>
  </si>
  <si>
    <t>Cuba</t>
  </si>
  <si>
    <t>CUP</t>
  </si>
  <si>
    <t>Cuban peso</t>
  </si>
  <si>
    <r>
      <t>Curacao </t>
    </r>
    <r>
      <rPr>
        <i/>
        <sz val="11"/>
        <color rgb="FF383838"/>
        <rFont val="Calibri"/>
        <family val="2"/>
        <scheme val="minor"/>
      </rPr>
      <t>(Netherlands)</t>
    </r>
  </si>
  <si>
    <t>ANG</t>
  </si>
  <si>
    <t>Netherlands Antillean guilder</t>
  </si>
  <si>
    <t>Djibouti</t>
  </si>
  <si>
    <t>DJF</t>
  </si>
  <si>
    <t>Djiboutian franc</t>
  </si>
  <si>
    <t>Dominica</t>
  </si>
  <si>
    <t>Dominican Republic</t>
  </si>
  <si>
    <t>DOP</t>
  </si>
  <si>
    <t>Dominican peso</t>
  </si>
  <si>
    <t>El Salvador</t>
  </si>
  <si>
    <t>Eritrea</t>
  </si>
  <si>
    <t>ERN</t>
  </si>
  <si>
    <t>Eritrean nakfa</t>
  </si>
  <si>
    <r>
      <t>Eswatini </t>
    </r>
    <r>
      <rPr>
        <sz val="11"/>
        <color rgb="FF333333"/>
        <rFont val="Calibri"/>
        <family val="2"/>
        <scheme val="minor"/>
      </rPr>
      <t>(formerly Swaziland)</t>
    </r>
  </si>
  <si>
    <t>SZL</t>
  </si>
  <si>
    <t>Swazi lilangeni</t>
  </si>
  <si>
    <r>
      <t>Falkland Islands </t>
    </r>
    <r>
      <rPr>
        <i/>
        <sz val="11"/>
        <color rgb="FF383838"/>
        <rFont val="Calibri"/>
        <family val="2"/>
        <scheme val="minor"/>
      </rPr>
      <t>(UK)</t>
    </r>
  </si>
  <si>
    <t>FKP</t>
  </si>
  <si>
    <t>Falkland Islands pound</t>
  </si>
  <si>
    <r>
      <t>Faroe Islands </t>
    </r>
    <r>
      <rPr>
        <i/>
        <sz val="11"/>
        <color rgb="FF383838"/>
        <rFont val="Calibri"/>
        <family val="2"/>
        <scheme val="minor"/>
      </rPr>
      <t>(Denmark)</t>
    </r>
  </si>
  <si>
    <t>Faroese krona</t>
  </si>
  <si>
    <t>Fiji</t>
  </si>
  <si>
    <t>FJD</t>
  </si>
  <si>
    <t>Fijian dollar</t>
  </si>
  <si>
    <r>
      <t>French Guiana </t>
    </r>
    <r>
      <rPr>
        <i/>
        <sz val="11"/>
        <color rgb="FF383838"/>
        <rFont val="Calibri"/>
        <family val="2"/>
        <scheme val="minor"/>
      </rPr>
      <t>(France)</t>
    </r>
  </si>
  <si>
    <r>
      <t>French Polynesia </t>
    </r>
    <r>
      <rPr>
        <i/>
        <sz val="11"/>
        <color rgb="FF383838"/>
        <rFont val="Calibri"/>
        <family val="2"/>
        <scheme val="minor"/>
      </rPr>
      <t>(France)</t>
    </r>
  </si>
  <si>
    <t>XPF</t>
  </si>
  <si>
    <t>CFP franc</t>
  </si>
  <si>
    <t>Gambia</t>
  </si>
  <si>
    <t>GMD</t>
  </si>
  <si>
    <t>Gambian dalasi</t>
  </si>
  <si>
    <t>Georgia</t>
  </si>
  <si>
    <t>GEL</t>
  </si>
  <si>
    <t>Georgian lari</t>
  </si>
  <si>
    <t>Ghana</t>
  </si>
  <si>
    <t>GHS</t>
  </si>
  <si>
    <t>Ghanaian cedi</t>
  </si>
  <si>
    <r>
      <t>Gibraltar </t>
    </r>
    <r>
      <rPr>
        <i/>
        <sz val="11"/>
        <color rgb="FF383838"/>
        <rFont val="Calibri"/>
        <family val="2"/>
        <scheme val="minor"/>
      </rPr>
      <t>(UK)</t>
    </r>
  </si>
  <si>
    <t>GIP</t>
  </si>
  <si>
    <t>Gibraltar pound</t>
  </si>
  <si>
    <r>
      <t>Greenland </t>
    </r>
    <r>
      <rPr>
        <i/>
        <sz val="11"/>
        <color rgb="FF383838"/>
        <rFont val="Calibri"/>
        <family val="2"/>
        <scheme val="minor"/>
      </rPr>
      <t>(Denmark)</t>
    </r>
  </si>
  <si>
    <t>Grenada</t>
  </si>
  <si>
    <r>
      <t>Guadeloupe </t>
    </r>
    <r>
      <rPr>
        <i/>
        <sz val="11"/>
        <color rgb="FF383838"/>
        <rFont val="Calibri"/>
        <family val="2"/>
        <scheme val="minor"/>
      </rPr>
      <t>(France)</t>
    </r>
  </si>
  <si>
    <r>
      <t>Guam </t>
    </r>
    <r>
      <rPr>
        <i/>
        <sz val="11"/>
        <color rgb="FF383838"/>
        <rFont val="Calibri"/>
        <family val="2"/>
        <scheme val="minor"/>
      </rPr>
      <t>(USA)</t>
    </r>
  </si>
  <si>
    <t>Guatemala</t>
  </si>
  <si>
    <t>GTQ</t>
  </si>
  <si>
    <t>Guatemalan quetzal</t>
  </si>
  <si>
    <r>
      <t>Guernsey </t>
    </r>
    <r>
      <rPr>
        <i/>
        <sz val="11"/>
        <color rgb="FF383838"/>
        <rFont val="Calibri"/>
        <family val="2"/>
        <scheme val="minor"/>
      </rPr>
      <t>(UK)</t>
    </r>
  </si>
  <si>
    <t>GGP</t>
  </si>
  <si>
    <t>Guernsey Pound</t>
  </si>
  <si>
    <t>Guinea</t>
  </si>
  <si>
    <t>GNF</t>
  </si>
  <si>
    <t>Guinean franc</t>
  </si>
  <si>
    <t>Guinea-Bissau</t>
  </si>
  <si>
    <t>Guyana</t>
  </si>
  <si>
    <t>GYD</t>
  </si>
  <si>
    <t>Guyanese dollar</t>
  </si>
  <si>
    <t>Haiti</t>
  </si>
  <si>
    <t>HTG</t>
  </si>
  <si>
    <t>Haitian gourde</t>
  </si>
  <si>
    <t>Honduras</t>
  </si>
  <si>
    <t>HNL</t>
  </si>
  <si>
    <t>Honduran lempira</t>
  </si>
  <si>
    <t>International Monetary Fund (IMF)</t>
  </si>
  <si>
    <t>XDR</t>
  </si>
  <si>
    <t>SDR (Special Drawing Right)</t>
  </si>
  <si>
    <t>Iran</t>
  </si>
  <si>
    <t>IRR</t>
  </si>
  <si>
    <t>Iranian rial</t>
  </si>
  <si>
    <r>
      <t>Isle of Man </t>
    </r>
    <r>
      <rPr>
        <i/>
        <sz val="11"/>
        <color rgb="FF383838"/>
        <rFont val="Calibri"/>
        <family val="2"/>
        <scheme val="minor"/>
      </rPr>
      <t>(UK)</t>
    </r>
  </si>
  <si>
    <t>IMP</t>
  </si>
  <si>
    <t>Manx pound</t>
  </si>
  <si>
    <r>
      <t>Jersey </t>
    </r>
    <r>
      <rPr>
        <i/>
        <sz val="11"/>
        <color rgb="FF383838"/>
        <rFont val="Calibri"/>
        <family val="2"/>
        <scheme val="minor"/>
      </rPr>
      <t>(UK)</t>
    </r>
  </si>
  <si>
    <t>JEP</t>
  </si>
  <si>
    <t>Jersey pound</t>
  </si>
  <si>
    <t>Kiribati</t>
  </si>
  <si>
    <t>Kosovo</t>
  </si>
  <si>
    <t>Laos</t>
  </si>
  <si>
    <t>LAK</t>
  </si>
  <si>
    <t>Lao kip</t>
  </si>
  <si>
    <t>Lesotho</t>
  </si>
  <si>
    <t>LSL</t>
  </si>
  <si>
    <t>Lesotho loti</t>
  </si>
  <si>
    <t>Liberia</t>
  </si>
  <si>
    <t>LRD</t>
  </si>
  <si>
    <t>Liberian dollar</t>
  </si>
  <si>
    <t>Libya</t>
  </si>
  <si>
    <t>LYD</t>
  </si>
  <si>
    <t>Libyan dinar</t>
  </si>
  <si>
    <t>Madagascar</t>
  </si>
  <si>
    <t>MGA</t>
  </si>
  <si>
    <t>Malagasy ariary</t>
  </si>
  <si>
    <t>Malawi</t>
  </si>
  <si>
    <t>MWK</t>
  </si>
  <si>
    <t>Malawian kwacha</t>
  </si>
  <si>
    <t>Maldives</t>
  </si>
  <si>
    <t>MVR</t>
  </si>
  <si>
    <t>Maldivian rufiyaa</t>
  </si>
  <si>
    <t>Mali</t>
  </si>
  <si>
    <t>Marshall Islands</t>
  </si>
  <si>
    <r>
      <t>Martinique </t>
    </r>
    <r>
      <rPr>
        <i/>
        <sz val="11"/>
        <color rgb="FF383838"/>
        <rFont val="Calibri"/>
        <family val="2"/>
        <scheme val="minor"/>
      </rPr>
      <t>(France)</t>
    </r>
  </si>
  <si>
    <t>Mauritania</t>
  </si>
  <si>
    <t>MRU</t>
  </si>
  <si>
    <t>Mauritanian ouguiya</t>
  </si>
  <si>
    <r>
      <t>Mayotte </t>
    </r>
    <r>
      <rPr>
        <i/>
        <sz val="11"/>
        <color rgb="FF383838"/>
        <rFont val="Calibri"/>
        <family val="2"/>
        <scheme val="minor"/>
      </rPr>
      <t>(France)</t>
    </r>
  </si>
  <si>
    <t>Micronesia</t>
  </si>
  <si>
    <t>Moldova</t>
  </si>
  <si>
    <t>MDL</t>
  </si>
  <si>
    <t>Moldovan leu</t>
  </si>
  <si>
    <t>Mongolia</t>
  </si>
  <si>
    <t>MNT</t>
  </si>
  <si>
    <t>Mongolian tugrik</t>
  </si>
  <si>
    <t>Montenegro</t>
  </si>
  <si>
    <r>
      <t>Montserrat </t>
    </r>
    <r>
      <rPr>
        <i/>
        <sz val="11"/>
        <color rgb="FF383838"/>
        <rFont val="Calibri"/>
        <family val="2"/>
        <scheme val="minor"/>
      </rPr>
      <t>(UK)</t>
    </r>
  </si>
  <si>
    <t>Mozambique</t>
  </si>
  <si>
    <t>MZN</t>
  </si>
  <si>
    <t>Mozambican metical</t>
  </si>
  <si>
    <t>Nauru</t>
  </si>
  <si>
    <r>
      <t>New Caledonia </t>
    </r>
    <r>
      <rPr>
        <i/>
        <sz val="11"/>
        <color rgb="FF383838"/>
        <rFont val="Calibri"/>
        <family val="2"/>
        <scheme val="minor"/>
      </rPr>
      <t>(France)</t>
    </r>
  </si>
  <si>
    <t>Nicaragua</t>
  </si>
  <si>
    <t>NIO</t>
  </si>
  <si>
    <t>Nicaraguan cordoba</t>
  </si>
  <si>
    <t>Niger</t>
  </si>
  <si>
    <r>
      <t>Niue </t>
    </r>
    <r>
      <rPr>
        <i/>
        <sz val="11"/>
        <color rgb="FF383838"/>
        <rFont val="Calibri"/>
        <family val="2"/>
        <scheme val="minor"/>
      </rPr>
      <t>(New Zealand)</t>
    </r>
  </si>
  <si>
    <r>
      <t>Norfolk Island </t>
    </r>
    <r>
      <rPr>
        <i/>
        <sz val="11"/>
        <color rgb="FF383838"/>
        <rFont val="Calibri"/>
        <family val="2"/>
        <scheme val="minor"/>
      </rPr>
      <t>(Australia)</t>
    </r>
  </si>
  <si>
    <r>
      <t>Northern Mariana Islands </t>
    </r>
    <r>
      <rPr>
        <i/>
        <sz val="11"/>
        <color rgb="FF383838"/>
        <rFont val="Calibri"/>
        <family val="2"/>
        <scheme val="minor"/>
      </rPr>
      <t>(USA)</t>
    </r>
  </si>
  <si>
    <t>North Korea</t>
  </si>
  <si>
    <t>KPW</t>
  </si>
  <si>
    <t>North Korean won</t>
  </si>
  <si>
    <r>
      <t>North Macedonia </t>
    </r>
    <r>
      <rPr>
        <sz val="11"/>
        <color rgb="FF333333"/>
        <rFont val="Calibri"/>
        <family val="2"/>
        <scheme val="minor"/>
      </rPr>
      <t>(formerly Macedonia)</t>
    </r>
  </si>
  <si>
    <t>MKD</t>
  </si>
  <si>
    <t>Macedonian denar</t>
  </si>
  <si>
    <t>Palau</t>
  </si>
  <si>
    <t>Palestine</t>
  </si>
  <si>
    <t>Panama</t>
  </si>
  <si>
    <t>Papua New Guinea</t>
  </si>
  <si>
    <t>PGK</t>
  </si>
  <si>
    <t>Papua New Guinean kina</t>
  </si>
  <si>
    <t>Paraguay</t>
  </si>
  <si>
    <t>PYG</t>
  </si>
  <si>
    <t>Paraguayan guarani</t>
  </si>
  <si>
    <r>
      <t>Pitcairn Islands </t>
    </r>
    <r>
      <rPr>
        <i/>
        <sz val="11"/>
        <color rgb="FF383838"/>
        <rFont val="Calibri"/>
        <family val="2"/>
        <scheme val="minor"/>
      </rPr>
      <t>(UK)</t>
    </r>
  </si>
  <si>
    <r>
      <t>Puerto Rico </t>
    </r>
    <r>
      <rPr>
        <i/>
        <sz val="11"/>
        <color rgb="FF383838"/>
        <rFont val="Calibri"/>
        <family val="2"/>
        <scheme val="minor"/>
      </rPr>
      <t>(USA)</t>
    </r>
  </si>
  <si>
    <r>
      <t>Reunion </t>
    </r>
    <r>
      <rPr>
        <i/>
        <sz val="11"/>
        <color rgb="FF383838"/>
        <rFont val="Calibri"/>
        <family val="2"/>
        <scheme val="minor"/>
      </rPr>
      <t>(France)</t>
    </r>
  </si>
  <si>
    <t>Rwanda</t>
  </si>
  <si>
    <t>RWF</t>
  </si>
  <si>
    <t>Rwandan franc</t>
  </si>
  <si>
    <r>
      <t>Saba </t>
    </r>
    <r>
      <rPr>
        <i/>
        <sz val="11"/>
        <color rgb="FF383838"/>
        <rFont val="Calibri"/>
        <family val="2"/>
        <scheme val="minor"/>
      </rPr>
      <t>(Netherlands)</t>
    </r>
  </si>
  <si>
    <r>
      <t>Saint Barthelemy </t>
    </r>
    <r>
      <rPr>
        <i/>
        <sz val="11"/>
        <color rgb="FF383838"/>
        <rFont val="Calibri"/>
        <family val="2"/>
        <scheme val="minor"/>
      </rPr>
      <t>(France)</t>
    </r>
  </si>
  <si>
    <r>
      <t>Saint Helena </t>
    </r>
    <r>
      <rPr>
        <i/>
        <sz val="11"/>
        <color rgb="FF383838"/>
        <rFont val="Calibri"/>
        <family val="2"/>
        <scheme val="minor"/>
      </rPr>
      <t>(UK)</t>
    </r>
  </si>
  <si>
    <t>Saint Kitts and Nevis</t>
  </si>
  <si>
    <t>Saint Lucia</t>
  </si>
  <si>
    <r>
      <t>Saint Martin </t>
    </r>
    <r>
      <rPr>
        <i/>
        <sz val="11"/>
        <color rgb="FF383838"/>
        <rFont val="Calibri"/>
        <family val="2"/>
        <scheme val="minor"/>
      </rPr>
      <t>(France)</t>
    </r>
  </si>
  <si>
    <r>
      <t>Saint Pierre and Miquelon </t>
    </r>
    <r>
      <rPr>
        <i/>
        <sz val="11"/>
        <color rgb="FF383838"/>
        <rFont val="Calibri"/>
        <family val="2"/>
        <scheme val="minor"/>
      </rPr>
      <t>(France)</t>
    </r>
  </si>
  <si>
    <t>Saint Vincent and the Grenadines</t>
  </si>
  <si>
    <t>Samoa</t>
  </si>
  <si>
    <t>WST</t>
  </si>
  <si>
    <t>Samoan tala</t>
  </si>
  <si>
    <t>Sao Tome and Principe</t>
  </si>
  <si>
    <t>STN</t>
  </si>
  <si>
    <t>Sao Tome and Principe dobra</t>
  </si>
  <si>
    <t>Senegal</t>
  </si>
  <si>
    <t>Serbia</t>
  </si>
  <si>
    <t>RSD</t>
  </si>
  <si>
    <t>Serbian dinar</t>
  </si>
  <si>
    <t>Sierra Leone</t>
  </si>
  <si>
    <t>SLL</t>
  </si>
  <si>
    <t>Sierra Leonean leone</t>
  </si>
  <si>
    <r>
      <t>Sint Eustatius </t>
    </r>
    <r>
      <rPr>
        <i/>
        <sz val="11"/>
        <color rgb="FF383838"/>
        <rFont val="Calibri"/>
        <family val="2"/>
        <scheme val="minor"/>
      </rPr>
      <t>(Netherlands)</t>
    </r>
  </si>
  <si>
    <r>
      <t>Sint Maarten </t>
    </r>
    <r>
      <rPr>
        <i/>
        <sz val="11"/>
        <color rgb="FF383838"/>
        <rFont val="Calibri"/>
        <family val="2"/>
        <scheme val="minor"/>
      </rPr>
      <t>(Netherlands)</t>
    </r>
  </si>
  <si>
    <t>Solomon Islands</t>
  </si>
  <si>
    <t>SBD</t>
  </si>
  <si>
    <t>Solomon Islands dollar</t>
  </si>
  <si>
    <t>Somalia</t>
  </si>
  <si>
    <t>SOS</t>
  </si>
  <si>
    <t>Somali shilling</t>
  </si>
  <si>
    <r>
      <t>South Georgia Island </t>
    </r>
    <r>
      <rPr>
        <i/>
        <sz val="11"/>
        <color rgb="FF383838"/>
        <rFont val="Calibri"/>
        <family val="2"/>
        <scheme val="minor"/>
      </rPr>
      <t>(UK)</t>
    </r>
  </si>
  <si>
    <t>South Sudan</t>
  </si>
  <si>
    <t>SSP</t>
  </si>
  <si>
    <t>South Sudanese pound</t>
  </si>
  <si>
    <t>Sudan</t>
  </si>
  <si>
    <t>SDG</t>
  </si>
  <si>
    <t>Sudanese pound</t>
  </si>
  <si>
    <t>Suriname</t>
  </si>
  <si>
    <t>SRD</t>
  </si>
  <si>
    <t>Surinamese dollar</t>
  </si>
  <si>
    <r>
      <t>Svalbard and Jan Mayen </t>
    </r>
    <r>
      <rPr>
        <i/>
        <sz val="11"/>
        <color rgb="FF383838"/>
        <rFont val="Calibri"/>
        <family val="2"/>
        <scheme val="minor"/>
      </rPr>
      <t>(Norway)</t>
    </r>
  </si>
  <si>
    <t>Syria</t>
  </si>
  <si>
    <t>SYP</t>
  </si>
  <si>
    <t>Syrian pound</t>
  </si>
  <si>
    <t>Tajikistan</t>
  </si>
  <si>
    <t>TJS</t>
  </si>
  <si>
    <t>Tajikistani somoni</t>
  </si>
  <si>
    <t>Timor-Leste</t>
  </si>
  <si>
    <t>Togo</t>
  </si>
  <si>
    <r>
      <t>Tokelau </t>
    </r>
    <r>
      <rPr>
        <i/>
        <sz val="11"/>
        <color rgb="FF383838"/>
        <rFont val="Calibri"/>
        <family val="2"/>
        <scheme val="minor"/>
      </rPr>
      <t>(New Zealand)</t>
    </r>
  </si>
  <si>
    <t>Tonga</t>
  </si>
  <si>
    <t>TOP</t>
  </si>
  <si>
    <t>Tongan pa’anga</t>
  </si>
  <si>
    <r>
      <t>Tristan da Cunha </t>
    </r>
    <r>
      <rPr>
        <i/>
        <sz val="11"/>
        <color rgb="FF383838"/>
        <rFont val="Calibri"/>
        <family val="2"/>
        <scheme val="minor"/>
      </rPr>
      <t>(UK)</t>
    </r>
  </si>
  <si>
    <t>Tunisia</t>
  </si>
  <si>
    <t>TND</t>
  </si>
  <si>
    <t>Tunisian dinar</t>
  </si>
  <si>
    <t>Turkmenistan</t>
  </si>
  <si>
    <t>TMT</t>
  </si>
  <si>
    <t>Turkmen manat</t>
  </si>
  <si>
    <r>
      <t>Turks and Caicos Islands </t>
    </r>
    <r>
      <rPr>
        <i/>
        <sz val="11"/>
        <color rgb="FF383838"/>
        <rFont val="Calibri"/>
        <family val="2"/>
        <scheme val="minor"/>
      </rPr>
      <t>(UK)</t>
    </r>
  </si>
  <si>
    <t>Tuvalu</t>
  </si>
  <si>
    <t>Uruguay</t>
  </si>
  <si>
    <t>UYU</t>
  </si>
  <si>
    <t>Uruguayan peso</t>
  </si>
  <si>
    <r>
      <t>US Virgin Islands </t>
    </r>
    <r>
      <rPr>
        <i/>
        <sz val="11"/>
        <color rgb="FF383838"/>
        <rFont val="Calibri"/>
        <family val="2"/>
        <scheme val="minor"/>
      </rPr>
      <t>(USA)</t>
    </r>
  </si>
  <si>
    <t>Vanuatu</t>
  </si>
  <si>
    <t>VUV</t>
  </si>
  <si>
    <t>Vanuatu vatu</t>
  </si>
  <si>
    <t>Vatican City (Holy See)</t>
  </si>
  <si>
    <t>Venezuela</t>
  </si>
  <si>
    <t>VES</t>
  </si>
  <si>
    <t>Venezuelan bolivar</t>
  </si>
  <si>
    <r>
      <t>Wake Island </t>
    </r>
    <r>
      <rPr>
        <i/>
        <sz val="11"/>
        <color rgb="FF383838"/>
        <rFont val="Calibri"/>
        <family val="2"/>
        <scheme val="minor"/>
      </rPr>
      <t>(USA)</t>
    </r>
  </si>
  <si>
    <r>
      <t>Wallis and Futuna </t>
    </r>
    <r>
      <rPr>
        <i/>
        <sz val="11"/>
        <color rgb="FF383838"/>
        <rFont val="Calibri"/>
        <family val="2"/>
        <scheme val="minor"/>
      </rPr>
      <t>(France)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</si>
</sst>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dd/mm/yy;@"/>
    <numFmt numFmtId="166" formatCode="dd/mm/yyyy;@"/>
  </numFmts>
  <fonts count="26" x14ac:knownFonts="1">
    <font>
      <sz val="11"/>
      <color theme="1"/>
      <name val="Calibri"/>
      <family val="2"/>
      <scheme val="minor"/>
    </font>
    <font>
      <sz val="10"/>
      <color theme="1"/>
      <name val="Calibri"/>
      <family val="2"/>
      <scheme val="minor"/>
    </font>
    <font>
      <sz val="11"/>
      <color rgb="FF004997"/>
      <name val="Calibri"/>
      <family val="2"/>
      <scheme val="minor"/>
    </font>
    <font>
      <sz val="11"/>
      <color rgb="FF008521"/>
      <name val="Calibri"/>
      <family val="2"/>
      <scheme val="minor"/>
    </font>
    <font>
      <b/>
      <sz val="11"/>
      <color rgb="FFE60027"/>
      <name val="Calibri"/>
      <family val="2"/>
      <scheme val="minor"/>
    </font>
    <font>
      <i/>
      <sz val="11"/>
      <color rgb="FF383838"/>
      <name val="Calibri"/>
      <family val="2"/>
      <scheme val="minor"/>
    </font>
    <font>
      <sz val="11"/>
      <color rgb="FF333333"/>
      <name val="Calibri"/>
      <family val="2"/>
      <scheme val="minor"/>
    </font>
    <font>
      <sz val="12"/>
      <color theme="1"/>
      <name val="Arial"/>
      <family val="2"/>
    </font>
    <font>
      <b/>
      <sz val="10"/>
      <color theme="1"/>
      <name val="Calibri"/>
      <family val="2"/>
      <scheme val="minor"/>
    </font>
    <font>
      <u/>
      <sz val="11"/>
      <color theme="10"/>
      <name val="Calibri"/>
      <family val="2"/>
      <scheme val="minor"/>
    </font>
    <font>
      <sz val="10"/>
      <color theme="0"/>
      <name val="Calibri"/>
      <family val="2"/>
      <scheme val="minor"/>
    </font>
    <font>
      <b/>
      <sz val="10"/>
      <color theme="0"/>
      <name val="Calibri"/>
      <family val="2"/>
      <scheme val="minor"/>
    </font>
    <font>
      <u/>
      <sz val="11"/>
      <color theme="1"/>
      <name val="Calibri"/>
      <family val="2"/>
      <scheme val="minor"/>
    </font>
    <font>
      <u/>
      <sz val="10"/>
      <color theme="0"/>
      <name val="Calibri"/>
      <family val="2"/>
      <scheme val="minor"/>
    </font>
    <font>
      <sz val="10"/>
      <name val="Calibri"/>
      <family val="2"/>
      <scheme val="minor"/>
    </font>
    <font>
      <b/>
      <sz val="10"/>
      <name val="Calibri"/>
      <family val="2"/>
      <scheme val="minor"/>
    </font>
    <font>
      <sz val="11"/>
      <name val="Calibri"/>
      <family val="2"/>
      <scheme val="minor"/>
    </font>
    <font>
      <b/>
      <sz val="14"/>
      <name val="Calibri"/>
      <family val="2"/>
      <scheme val="minor"/>
    </font>
    <font>
      <sz val="12"/>
      <name val="Calibri"/>
      <family val="2"/>
      <scheme val="minor"/>
    </font>
    <font>
      <u/>
      <sz val="10"/>
      <name val="Calibri"/>
      <family val="2"/>
      <scheme val="minor"/>
    </font>
    <font>
      <i/>
      <sz val="11"/>
      <color theme="1"/>
      <name val="Calibri"/>
      <family val="2"/>
      <scheme val="minor"/>
    </font>
    <font>
      <sz val="11"/>
      <color theme="1"/>
      <name val="Calibri"/>
      <family val="2"/>
      <scheme val="minor"/>
    </font>
    <font>
      <sz val="9"/>
      <color theme="0"/>
      <name val="Calibri"/>
      <family val="2"/>
      <scheme val="minor"/>
    </font>
    <font>
      <sz val="9"/>
      <name val="Calibri"/>
      <family val="2"/>
      <scheme val="minor"/>
    </font>
    <font>
      <sz val="10"/>
      <color theme="3" tint="0.39997558519241921"/>
      <name val="Calibri"/>
      <family val="2"/>
      <scheme val="minor"/>
    </font>
    <font>
      <sz val="10"/>
      <color rgb="FFFF3300"/>
      <name val="Calibri"/>
      <family val="2"/>
      <scheme val="minor"/>
    </font>
  </fonts>
  <fills count="6">
    <fill>
      <patternFill patternType="none"/>
    </fill>
    <fill>
      <patternFill patternType="gray125"/>
    </fill>
    <fill>
      <patternFill patternType="solid">
        <fgColor rgb="FFFAFAFA"/>
        <bgColor indexed="64"/>
      </patternFill>
    </fill>
    <fill>
      <patternFill patternType="solid">
        <fgColor theme="1" tint="0.499984740745262"/>
        <bgColor indexed="64"/>
      </patternFill>
    </fill>
    <fill>
      <patternFill patternType="solid">
        <fgColor theme="0"/>
        <bgColor indexed="64"/>
      </patternFill>
    </fill>
    <fill>
      <patternFill patternType="solid">
        <fgColor rgb="FF92D050"/>
        <bgColor indexed="64"/>
      </patternFill>
    </fill>
  </fills>
  <borders count="16">
    <border>
      <left/>
      <right/>
      <top/>
      <bottom/>
      <diagonal/>
    </border>
    <border>
      <left style="medium">
        <color rgb="FFD4D4D4"/>
      </left>
      <right style="medium">
        <color rgb="FFD4D4D4"/>
      </right>
      <top style="medium">
        <color rgb="FFD4D4D4"/>
      </top>
      <bottom style="medium">
        <color rgb="FFD4D4D4"/>
      </bottom>
      <diagonal/>
    </border>
    <border>
      <left style="medium">
        <color rgb="FFD4D4D4"/>
      </left>
      <right/>
      <top style="medium">
        <color rgb="FFD4D4D4"/>
      </top>
      <bottom style="medium">
        <color rgb="FFD4D4D4"/>
      </bottom>
      <diagonal/>
    </border>
    <border>
      <left/>
      <right/>
      <top style="medium">
        <color rgb="FFD4D4D4"/>
      </top>
      <bottom style="medium">
        <color rgb="FFD4D4D4"/>
      </bottom>
      <diagonal/>
    </border>
    <border>
      <left/>
      <right style="medium">
        <color rgb="FFD4D4D4"/>
      </right>
      <top style="medium">
        <color rgb="FFD4D4D4"/>
      </top>
      <bottom style="medium">
        <color rgb="FFD4D4D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rgb="FFD4D4D4"/>
      </left>
      <right style="medium">
        <color rgb="FFD4D4D4"/>
      </right>
      <top/>
      <bottom/>
      <diagonal/>
    </border>
    <border>
      <left style="thin">
        <color indexed="64"/>
      </left>
      <right/>
      <top/>
      <bottom/>
      <diagonal/>
    </border>
    <border>
      <left/>
      <right style="thin">
        <color indexed="64"/>
      </right>
      <top/>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top style="thin">
        <color auto="1"/>
      </top>
      <bottom/>
      <diagonal/>
    </border>
  </borders>
  <cellStyleXfs count="3">
    <xf numFmtId="0" fontId="0" fillId="0" borderId="0"/>
    <xf numFmtId="0" fontId="7" fillId="0" borderId="0"/>
    <xf numFmtId="0" fontId="9" fillId="0" borderId="0" applyNumberFormat="0" applyFill="0" applyBorder="0" applyAlignment="0" applyProtection="0"/>
  </cellStyleXfs>
  <cellXfs count="110">
    <xf numFmtId="0" fontId="0" fillId="0" borderId="0" xfId="0"/>
    <xf numFmtId="0" fontId="1" fillId="0" borderId="0" xfId="0" applyFont="1"/>
    <xf numFmtId="0" fontId="2"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2" fillId="2" borderId="2" xfId="0" applyFont="1" applyFill="1" applyBorder="1" applyAlignment="1">
      <alignment vertical="center" wrapText="1"/>
    </xf>
    <xf numFmtId="0" fontId="2" fillId="0" borderId="2" xfId="0" applyFont="1" applyBorder="1" applyAlignment="1">
      <alignment vertical="center" wrapText="1"/>
    </xf>
    <xf numFmtId="0" fontId="3" fillId="2" borderId="3" xfId="0" applyFont="1" applyFill="1" applyBorder="1" applyAlignment="1">
      <alignment horizontal="left" vertical="center" wrapText="1"/>
    </xf>
    <xf numFmtId="0" fontId="3" fillId="0" borderId="3" xfId="0" applyFont="1" applyBorder="1" applyAlignment="1">
      <alignment horizontal="left" vertical="center" wrapText="1"/>
    </xf>
    <xf numFmtId="0" fontId="4" fillId="2"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7" fillId="0" borderId="0" xfId="1"/>
    <xf numFmtId="9" fontId="0" fillId="0" borderId="0" xfId="0" applyNumberFormat="1"/>
    <xf numFmtId="0" fontId="7" fillId="0" borderId="9" xfId="1" applyBorder="1"/>
    <xf numFmtId="0" fontId="2" fillId="0" borderId="10" xfId="0" applyFont="1" applyBorder="1" applyAlignment="1">
      <alignment vertical="center" wrapText="1"/>
    </xf>
    <xf numFmtId="0" fontId="1" fillId="3" borderId="0" xfId="0" applyFont="1" applyFill="1"/>
    <xf numFmtId="0" fontId="8" fillId="3" borderId="0" xfId="0" applyFont="1" applyFill="1"/>
    <xf numFmtId="0" fontId="10" fillId="0" borderId="0" xfId="0" applyFont="1"/>
    <xf numFmtId="0" fontId="10" fillId="4" borderId="0" xfId="0" applyFont="1" applyFill="1"/>
    <xf numFmtId="165" fontId="10" fillId="4" borderId="0" xfId="0" applyNumberFormat="1" applyFont="1" applyFill="1" applyProtection="1">
      <protection locked="0"/>
    </xf>
    <xf numFmtId="0" fontId="11" fillId="0" borderId="0" xfId="0" applyFont="1"/>
    <xf numFmtId="0" fontId="0" fillId="0" borderId="0" xfId="0" applyAlignment="1">
      <alignment vertical="center"/>
    </xf>
    <xf numFmtId="0" fontId="12" fillId="0" borderId="0" xfId="0" applyFont="1" applyAlignment="1">
      <alignment vertical="center"/>
    </xf>
    <xf numFmtId="0" fontId="9" fillId="0" borderId="0" xfId="2" applyAlignment="1">
      <alignment vertical="center"/>
    </xf>
    <xf numFmtId="0" fontId="10" fillId="4" borderId="0" xfId="0" applyFont="1" applyFill="1" applyAlignment="1">
      <alignment horizontal="center"/>
    </xf>
    <xf numFmtId="0" fontId="13" fillId="0" borderId="0" xfId="2" applyFont="1"/>
    <xf numFmtId="1" fontId="14" fillId="4" borderId="0" xfId="0" applyNumberFormat="1" applyFont="1" applyFill="1" applyAlignment="1">
      <alignment horizontal="left"/>
    </xf>
    <xf numFmtId="0" fontId="9" fillId="0" borderId="0" xfId="2"/>
    <xf numFmtId="0" fontId="14" fillId="4" borderId="0" xfId="0" applyFont="1" applyFill="1"/>
    <xf numFmtId="0" fontId="14" fillId="0" borderId="0" xfId="0" applyFont="1"/>
    <xf numFmtId="0" fontId="18" fillId="0" borderId="0" xfId="0" applyFont="1" applyProtection="1">
      <protection locked="0"/>
    </xf>
    <xf numFmtId="0" fontId="14" fillId="0" borderId="0" xfId="0" applyFont="1" applyProtection="1">
      <protection locked="0"/>
    </xf>
    <xf numFmtId="0" fontId="16" fillId="0" borderId="0" xfId="0" applyFont="1" applyProtection="1">
      <protection locked="0"/>
    </xf>
    <xf numFmtId="0" fontId="15" fillId="0" borderId="5" xfId="0" applyFont="1" applyBorder="1"/>
    <xf numFmtId="0" fontId="14" fillId="0" borderId="5" xfId="0" applyFont="1" applyBorder="1" applyProtection="1">
      <protection locked="0"/>
    </xf>
    <xf numFmtId="0" fontId="14" fillId="0" borderId="5" xfId="0" applyFont="1" applyBorder="1" applyAlignment="1">
      <alignment horizontal="center"/>
    </xf>
    <xf numFmtId="4" fontId="14" fillId="0" borderId="5" xfId="0" applyNumberFormat="1" applyFont="1" applyBorder="1" applyProtection="1">
      <protection locked="0"/>
    </xf>
    <xf numFmtId="0" fontId="15" fillId="0" borderId="7" xfId="0" applyFont="1" applyBorder="1"/>
    <xf numFmtId="0" fontId="15" fillId="0" borderId="8" xfId="0" applyFont="1" applyBorder="1" applyAlignment="1">
      <alignment horizontal="center"/>
    </xf>
    <xf numFmtId="164" fontId="14" fillId="0" borderId="5" xfId="0" applyNumberFormat="1" applyFont="1" applyBorder="1" applyProtection="1">
      <protection locked="0"/>
    </xf>
    <xf numFmtId="166" fontId="14" fillId="0" borderId="6" xfId="0" applyNumberFormat="1" applyFont="1" applyBorder="1" applyAlignment="1" applyProtection="1">
      <alignment horizontal="left"/>
      <protection locked="0"/>
    </xf>
    <xf numFmtId="0" fontId="15" fillId="0" borderId="0" xfId="0" applyFont="1"/>
    <xf numFmtId="0" fontId="14" fillId="0" borderId="0" xfId="0" applyFont="1" applyAlignment="1">
      <alignment horizontal="left"/>
    </xf>
    <xf numFmtId="0" fontId="15" fillId="0" borderId="6" xfId="0" applyFont="1" applyBorder="1"/>
    <xf numFmtId="14" fontId="14" fillId="0" borderId="0" xfId="0" applyNumberFormat="1" applyFont="1" applyAlignment="1">
      <alignment horizontal="left"/>
    </xf>
    <xf numFmtId="49" fontId="14" fillId="0" borderId="6" xfId="0" quotePrefix="1" applyNumberFormat="1" applyFont="1" applyBorder="1" applyAlignment="1" applyProtection="1">
      <alignment horizontal="left"/>
      <protection locked="0"/>
    </xf>
    <xf numFmtId="49" fontId="14" fillId="0" borderId="6" xfId="0" applyNumberFormat="1" applyFont="1" applyBorder="1" applyAlignment="1" applyProtection="1">
      <alignment horizontal="left"/>
      <protection locked="0"/>
    </xf>
    <xf numFmtId="49" fontId="14" fillId="0" borderId="0" xfId="0" applyNumberFormat="1" applyFont="1" applyAlignment="1">
      <alignment horizontal="left"/>
    </xf>
    <xf numFmtId="0" fontId="14" fillId="0" borderId="5" xfId="0" applyFont="1" applyBorder="1"/>
    <xf numFmtId="0" fontId="14" fillId="0" borderId="5" xfId="0" applyFont="1" applyBorder="1" applyAlignment="1" applyProtection="1">
      <alignment horizontal="center"/>
      <protection locked="0"/>
    </xf>
    <xf numFmtId="165" fontId="14" fillId="0" borderId="0" xfId="0" applyNumberFormat="1" applyFont="1"/>
    <xf numFmtId="0" fontId="14" fillId="0" borderId="0" xfId="0" applyFont="1" applyAlignment="1">
      <alignment horizontal="center"/>
    </xf>
    <xf numFmtId="0" fontId="14" fillId="0" borderId="0" xfId="0" applyFont="1" applyAlignment="1" applyProtection="1">
      <alignment horizontal="left"/>
      <protection locked="0"/>
    </xf>
    <xf numFmtId="0" fontId="14" fillId="0" borderId="5" xfId="0" applyFont="1" applyBorder="1" applyAlignment="1">
      <alignment horizontal="left"/>
    </xf>
    <xf numFmtId="0" fontId="14" fillId="0" borderId="6" xfId="0" applyFont="1" applyBorder="1" applyProtection="1">
      <protection locked="0"/>
    </xf>
    <xf numFmtId="0" fontId="10" fillId="0" borderId="0" xfId="0" applyFont="1" applyProtection="1">
      <protection locked="0"/>
    </xf>
    <xf numFmtId="0" fontId="11" fillId="0" borderId="9" xfId="0" applyFont="1" applyBorder="1"/>
    <xf numFmtId="0" fontId="10" fillId="0" borderId="9" xfId="0" applyFont="1" applyBorder="1" applyProtection="1">
      <protection locked="0"/>
    </xf>
    <xf numFmtId="0" fontId="11" fillId="4" borderId="0" xfId="0" applyFont="1" applyFill="1"/>
    <xf numFmtId="0" fontId="12" fillId="0" borderId="0" xfId="0" applyFont="1"/>
    <xf numFmtId="0" fontId="20" fillId="0" borderId="0" xfId="0" applyFont="1"/>
    <xf numFmtId="0" fontId="1" fillId="0" borderId="0" xfId="0" applyFont="1" applyProtection="1">
      <protection locked="0"/>
    </xf>
    <xf numFmtId="49" fontId="14" fillId="0" borderId="5" xfId="0" applyNumberFormat="1" applyFont="1" applyBorder="1" applyAlignment="1" applyProtection="1">
      <alignment horizontal="left"/>
      <protection locked="0"/>
    </xf>
    <xf numFmtId="0" fontId="14" fillId="0" borderId="5" xfId="0" applyFont="1" applyBorder="1" applyAlignment="1" applyProtection="1">
      <alignment horizontal="left"/>
      <protection locked="0"/>
    </xf>
    <xf numFmtId="0" fontId="10" fillId="4" borderId="0" xfId="0" applyFont="1" applyFill="1" applyAlignment="1">
      <alignment horizontal="left"/>
    </xf>
    <xf numFmtId="0" fontId="16" fillId="2" borderId="1" xfId="0" applyFont="1" applyFill="1" applyBorder="1" applyAlignment="1">
      <alignment horizontal="left" vertical="center" wrapText="1"/>
    </xf>
    <xf numFmtId="0" fontId="21" fillId="0" borderId="0" xfId="1" applyFont="1"/>
    <xf numFmtId="0" fontId="24" fillId="0" borderId="0" xfId="0" applyFont="1"/>
    <xf numFmtId="4" fontId="10" fillId="4" borderId="0" xfId="0" applyNumberFormat="1" applyFont="1" applyFill="1" applyProtection="1">
      <protection locked="0"/>
    </xf>
    <xf numFmtId="4" fontId="14" fillId="0" borderId="0" xfId="0" applyNumberFormat="1" applyFont="1" applyProtection="1">
      <protection locked="0"/>
    </xf>
    <xf numFmtId="4" fontId="1" fillId="0" borderId="0" xfId="0" applyNumberFormat="1" applyFont="1" applyProtection="1">
      <protection locked="0"/>
    </xf>
    <xf numFmtId="0" fontId="15" fillId="4" borderId="14" xfId="0" applyFont="1" applyFill="1" applyBorder="1"/>
    <xf numFmtId="0" fontId="14" fillId="4" borderId="14" xfId="0" applyFont="1" applyFill="1" applyBorder="1" applyProtection="1">
      <protection locked="0"/>
    </xf>
    <xf numFmtId="0" fontId="14" fillId="4" borderId="5" xfId="0" applyFont="1" applyFill="1" applyBorder="1" applyAlignment="1">
      <alignment horizontal="center"/>
    </xf>
    <xf numFmtId="0" fontId="11" fillId="4" borderId="15" xfId="0" applyFont="1" applyFill="1" applyBorder="1"/>
    <xf numFmtId="0" fontId="10" fillId="4" borderId="15" xfId="0" applyFont="1" applyFill="1" applyBorder="1" applyProtection="1">
      <protection locked="0"/>
    </xf>
    <xf numFmtId="4" fontId="10" fillId="4" borderId="0" xfId="0" applyNumberFormat="1" applyFont="1" applyFill="1"/>
    <xf numFmtId="0" fontId="8" fillId="5" borderId="0" xfId="0" applyFont="1" applyFill="1" applyAlignment="1">
      <alignment horizontal="center" vertical="center"/>
    </xf>
    <xf numFmtId="0" fontId="15" fillId="5" borderId="0" xfId="0" applyFont="1" applyFill="1" applyAlignment="1">
      <alignment horizontal="center" vertical="center"/>
    </xf>
    <xf numFmtId="0" fontId="14" fillId="0" borderId="0" xfId="0" applyFont="1" applyAlignment="1">
      <alignment horizontal="center" wrapText="1"/>
    </xf>
    <xf numFmtId="0" fontId="10" fillId="0" borderId="0" xfId="0" applyFont="1" applyAlignment="1">
      <alignment horizontal="center" vertical="center" wrapText="1"/>
    </xf>
    <xf numFmtId="0" fontId="19" fillId="0" borderId="11" xfId="0" applyFont="1" applyBorder="1" applyAlignment="1">
      <alignment horizontal="center"/>
    </xf>
    <xf numFmtId="0" fontId="19" fillId="0" borderId="12" xfId="0" applyFont="1" applyBorder="1" applyAlignment="1">
      <alignment horizontal="center"/>
    </xf>
    <xf numFmtId="0" fontId="14" fillId="0" borderId="13" xfId="0" applyFont="1" applyBorder="1" applyAlignment="1">
      <alignment horizontal="left"/>
    </xf>
    <xf numFmtId="0" fontId="25" fillId="0" borderId="0" xfId="0" applyFont="1" applyAlignment="1">
      <alignment horizontal="center" vertical="center" wrapText="1"/>
    </xf>
    <xf numFmtId="0" fontId="10" fillId="4" borderId="0" xfId="0" applyFont="1" applyFill="1" applyAlignment="1" applyProtection="1">
      <alignment horizontal="center"/>
      <protection locked="0"/>
    </xf>
    <xf numFmtId="0" fontId="17" fillId="0" borderId="0" xfId="0" applyFont="1" applyAlignment="1">
      <alignment horizontal="center"/>
    </xf>
    <xf numFmtId="0" fontId="14" fillId="0" borderId="7"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14" fillId="0" borderId="8" xfId="0" applyFont="1" applyBorder="1" applyAlignment="1" applyProtection="1">
      <alignment horizontal="left"/>
      <protection locked="0"/>
    </xf>
    <xf numFmtId="0" fontId="14" fillId="0" borderId="7" xfId="0" applyFont="1" applyBorder="1" applyAlignment="1" applyProtection="1">
      <alignment horizontal="center"/>
      <protection locked="0"/>
    </xf>
    <xf numFmtId="0" fontId="14" fillId="0" borderId="13" xfId="0" applyFont="1" applyBorder="1" applyAlignment="1" applyProtection="1">
      <alignment horizontal="center"/>
      <protection locked="0"/>
    </xf>
    <xf numFmtId="0" fontId="14" fillId="0" borderId="8" xfId="0" applyFont="1" applyBorder="1" applyAlignment="1" applyProtection="1">
      <alignment horizontal="center"/>
      <protection locked="0"/>
    </xf>
    <xf numFmtId="49" fontId="14" fillId="0" borderId="5" xfId="0" applyNumberFormat="1" applyFont="1" applyBorder="1" applyAlignment="1" applyProtection="1">
      <alignment horizontal="left"/>
      <protection locked="0"/>
    </xf>
    <xf numFmtId="49" fontId="14" fillId="4" borderId="9" xfId="0" applyNumberFormat="1" applyFont="1" applyFill="1" applyBorder="1" applyAlignment="1" applyProtection="1">
      <alignment horizontal="left"/>
      <protection locked="0"/>
    </xf>
    <xf numFmtId="0" fontId="23" fillId="0" borderId="0" xfId="0" applyFont="1" applyAlignment="1" applyProtection="1">
      <alignment horizontal="center"/>
      <protection locked="0"/>
    </xf>
    <xf numFmtId="0" fontId="10" fillId="4" borderId="0" xfId="0" applyFont="1" applyFill="1" applyAlignment="1">
      <alignment horizontal="left" wrapText="1"/>
    </xf>
    <xf numFmtId="0" fontId="8" fillId="4" borderId="0" xfId="0" applyFont="1" applyFill="1" applyAlignment="1">
      <alignment horizontal="center"/>
    </xf>
    <xf numFmtId="0" fontId="14" fillId="0" borderId="5" xfId="0" applyFont="1" applyBorder="1" applyAlignment="1" applyProtection="1">
      <alignment horizontal="left"/>
      <protection locked="0"/>
    </xf>
    <xf numFmtId="0" fontId="10" fillId="4" borderId="0" xfId="0" applyFont="1" applyFill="1" applyAlignment="1">
      <alignment horizontal="left"/>
    </xf>
    <xf numFmtId="49" fontId="14" fillId="0" borderId="7" xfId="0" applyNumberFormat="1" applyFont="1" applyBorder="1" applyAlignment="1" applyProtection="1">
      <alignment horizontal="left"/>
      <protection locked="0"/>
    </xf>
    <xf numFmtId="49" fontId="14" fillId="0" borderId="13" xfId="0" applyNumberFormat="1" applyFont="1" applyBorder="1" applyAlignment="1" applyProtection="1">
      <alignment horizontal="left"/>
      <protection locked="0"/>
    </xf>
    <xf numFmtId="49" fontId="14" fillId="0" borderId="8" xfId="0" applyNumberFormat="1" applyFont="1" applyBorder="1" applyAlignment="1" applyProtection="1">
      <alignment horizontal="left"/>
      <protection locked="0"/>
    </xf>
    <xf numFmtId="0" fontId="15" fillId="0" borderId="15" xfId="0" applyFont="1" applyBorder="1" applyAlignment="1">
      <alignment horizontal="center"/>
    </xf>
    <xf numFmtId="0" fontId="14" fillId="0" borderId="0" xfId="0" applyFont="1" applyAlignment="1">
      <alignment horizontal="left"/>
    </xf>
    <xf numFmtId="0" fontId="10" fillId="0" borderId="0" xfId="0" applyFont="1" applyAlignment="1">
      <alignment horizontal="left" vertical="center"/>
    </xf>
    <xf numFmtId="0" fontId="22"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47">
    <dxf>
      <font>
        <b/>
        <i val="0"/>
        <strike val="0"/>
        <condense val="0"/>
        <extend val="0"/>
        <outline val="0"/>
        <shadow val="0"/>
        <u val="none"/>
        <vertAlign val="baseline"/>
        <sz val="11"/>
        <color rgb="FF008A12"/>
        <name val="Calibri"/>
        <scheme val="minor"/>
      </font>
    </dxf>
    <dxf>
      <font>
        <color auto="1"/>
      </font>
    </dxf>
    <dxf>
      <fill>
        <patternFill>
          <bgColor theme="4" tint="0.39994506668294322"/>
        </patternFill>
      </fill>
    </dxf>
    <dxf>
      <fill>
        <patternFill>
          <bgColor theme="5" tint="0.39994506668294322"/>
        </patternFill>
      </fill>
    </dxf>
    <dxf>
      <fill>
        <patternFill>
          <bgColor theme="9" tint="0.39994506668294322"/>
        </patternFill>
      </fill>
    </dxf>
    <dxf>
      <font>
        <color auto="1"/>
      </font>
      <fill>
        <patternFill patternType="none">
          <bgColor auto="1"/>
        </patternFill>
      </fill>
    </dxf>
    <dxf>
      <font>
        <color theme="1"/>
      </font>
      <fill>
        <patternFill>
          <bgColor theme="8" tint="0.79998168889431442"/>
        </patternFill>
      </fill>
    </dxf>
    <dxf>
      <fill>
        <patternFill>
          <bgColor rgb="FFFE8D8A"/>
        </patternFill>
      </fill>
    </dxf>
    <dxf>
      <font>
        <color theme="0"/>
      </font>
      <fill>
        <patternFill>
          <bgColor theme="0"/>
        </patternFill>
      </fill>
      <border>
        <left/>
        <right/>
        <top/>
        <bottom/>
        <vertical/>
        <horizontal/>
      </border>
    </dxf>
    <dxf>
      <font>
        <color theme="0"/>
      </font>
    </dxf>
    <dxf>
      <font>
        <color theme="1"/>
      </font>
    </dxf>
    <dxf>
      <font>
        <color theme="0"/>
      </font>
      <fill>
        <patternFill>
          <bgColor theme="0"/>
        </patternFill>
      </fill>
      <border>
        <left style="thin">
          <color auto="1"/>
        </left>
        <right/>
        <top/>
        <bottom/>
      </border>
    </dxf>
    <dxf>
      <font>
        <color rgb="FFFF0000"/>
      </font>
    </dxf>
    <dxf>
      <font>
        <color rgb="FFFF0000"/>
      </font>
    </dxf>
    <dxf>
      <font>
        <color auto="1"/>
      </font>
      <fill>
        <patternFill>
          <bgColor theme="0"/>
        </patternFill>
      </fill>
    </dxf>
    <dxf>
      <fill>
        <patternFill patternType="none">
          <bgColor auto="1"/>
        </patternFill>
      </fill>
    </dxf>
    <dxf>
      <fill>
        <patternFill>
          <bgColor theme="0"/>
        </patternFill>
      </fill>
    </dxf>
    <dxf>
      <fill>
        <patternFill>
          <bgColor theme="0"/>
        </patternFill>
      </fill>
    </dxf>
    <dxf>
      <fill>
        <patternFill>
          <bgColor theme="2" tint="-9.9948118533890809E-2"/>
        </patternFill>
      </fill>
    </dxf>
    <dxf>
      <fill>
        <patternFill>
          <bgColor rgb="FFFFFF00"/>
        </patternFill>
      </fill>
    </dxf>
    <dxf>
      <fill>
        <patternFill>
          <bgColor rgb="FFFFFF00"/>
        </patternFill>
      </fill>
    </dxf>
    <dxf>
      <font>
        <color theme="1"/>
      </font>
      <fill>
        <patternFill>
          <bgColor theme="0"/>
        </patternFill>
      </fill>
      <border>
        <left style="thin">
          <color auto="1"/>
        </left>
        <right style="thin">
          <color auto="1"/>
        </right>
        <top style="thin">
          <color auto="1"/>
        </top>
        <bottom style="thin">
          <color auto="1"/>
        </bottom>
        <vertical/>
        <horizontal/>
      </border>
    </dxf>
    <dxf>
      <font>
        <color theme="1"/>
      </font>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1"/>
      </font>
      <border>
        <left style="thin">
          <color auto="1"/>
        </left>
        <right style="thin">
          <color auto="1"/>
        </right>
        <top style="thin">
          <color auto="1"/>
        </top>
        <bottom style="thin">
          <color auto="1"/>
        </bottom>
        <vertical/>
        <horizontal/>
      </border>
    </dxf>
    <dxf>
      <font>
        <color theme="1"/>
      </font>
      <fill>
        <patternFill patternType="none">
          <bgColor auto="1"/>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ill>
        <patternFill>
          <bgColor theme="6" tint="0.39994506668294322"/>
        </patternFill>
      </fill>
    </dxf>
    <dxf>
      <font>
        <color theme="0"/>
      </font>
      <fill>
        <patternFill>
          <bgColor theme="0"/>
        </patternFill>
      </fill>
      <border>
        <left/>
        <right/>
        <top style="thin">
          <color auto="1"/>
        </top>
        <bottom/>
        <vertical/>
        <horizontal/>
      </border>
    </dxf>
    <dxf>
      <font>
        <color theme="0"/>
      </font>
      <border>
        <left/>
        <right/>
        <top style="thin">
          <color auto="1"/>
        </top>
        <bottom/>
      </border>
    </dxf>
    <dxf>
      <border>
        <left/>
        <right/>
        <top style="thin">
          <color auto="1"/>
        </top>
        <bottom style="thin">
          <color auto="1"/>
        </bottom>
        <vertical/>
        <horizontal/>
      </border>
    </dxf>
    <dxf>
      <border>
        <left/>
        <right/>
        <top style="thin">
          <color auto="1"/>
        </top>
        <bottom/>
      </border>
    </dxf>
    <dxf>
      <font>
        <color theme="0"/>
      </font>
      <fill>
        <patternFill patternType="none">
          <bgColor auto="1"/>
        </patternFill>
      </fill>
      <border>
        <left/>
        <right/>
        <top style="thin">
          <color auto="1"/>
        </top>
        <vertical/>
        <horizontal/>
      </border>
    </dxf>
    <dxf>
      <fill>
        <patternFill>
          <bgColor rgb="FFFFFF00"/>
        </patternFill>
      </fill>
    </dxf>
    <dxf>
      <font>
        <color theme="0"/>
      </font>
      <fill>
        <patternFill>
          <bgColor theme="0"/>
        </patternFill>
      </fill>
      <border>
        <left/>
        <right/>
        <top/>
        <bottom/>
        <vertical/>
        <horizontal/>
      </border>
    </dxf>
    <dxf>
      <font>
        <color theme="0"/>
      </font>
      <fill>
        <patternFill>
          <bgColor theme="0"/>
        </patternFill>
      </fill>
      <border>
        <left/>
        <right/>
        <top style="thin">
          <color auto="1"/>
        </top>
        <bottom style="thin">
          <color auto="1"/>
        </bottom>
      </border>
    </dxf>
    <dxf>
      <font>
        <color theme="1"/>
      </font>
      <fill>
        <patternFill>
          <bgColor theme="0"/>
        </patternFill>
      </fill>
      <border>
        <left style="thin">
          <color auto="1"/>
        </left>
        <right style="thin">
          <color auto="1"/>
        </right>
        <top style="thin">
          <color auto="1"/>
        </top>
        <bottom style="thin">
          <color auto="1"/>
        </bottom>
      </border>
    </dxf>
    <dxf>
      <font>
        <color theme="1"/>
      </font>
      <border>
        <left style="thin">
          <color auto="1"/>
        </left>
        <right style="thin">
          <color auto="1"/>
        </right>
        <top style="thin">
          <color auto="1"/>
        </top>
        <bottom style="thin">
          <color auto="1"/>
        </bottom>
      </border>
    </dxf>
    <dxf>
      <font>
        <color theme="0"/>
      </font>
      <fill>
        <patternFill>
          <bgColor theme="0"/>
        </patternFill>
      </fill>
      <border>
        <left/>
        <right/>
        <top style="thin">
          <color auto="1"/>
        </top>
        <bottom/>
        <vertical/>
        <horizontal/>
      </border>
    </dxf>
    <dxf>
      <font>
        <color auto="1"/>
      </font>
      <border>
        <left style="thin">
          <color auto="1"/>
        </left>
        <right style="thin">
          <color auto="1"/>
        </right>
        <top style="thin">
          <color auto="1"/>
        </top>
        <bottom style="thin">
          <color auto="1"/>
        </bottom>
        <vertical/>
        <horizontal/>
      </border>
    </dxf>
    <dxf>
      <font>
        <color theme="1"/>
      </font>
    </dxf>
    <dxf>
      <font>
        <color theme="1"/>
      </font>
      <fill>
        <patternFill patternType="none">
          <bgColor auto="1"/>
        </patternFill>
      </fill>
    </dxf>
    <dxf>
      <fill>
        <patternFill>
          <bgColor rgb="FFFFFF00"/>
        </patternFill>
      </fill>
    </dxf>
    <dxf>
      <fill>
        <patternFill>
          <bgColor theme="9" tint="0.59996337778862885"/>
        </patternFill>
      </fill>
    </dxf>
    <dxf>
      <fill>
        <patternFill>
          <bgColor rgb="FFFF9999"/>
        </patternFill>
      </fill>
    </dxf>
    <dxf>
      <fill>
        <patternFill>
          <bgColor theme="8" tint="0.79998168889431442"/>
        </patternFill>
      </fill>
    </dxf>
    <dxf>
      <font>
        <color theme="0"/>
      </font>
      <fill>
        <patternFill>
          <bgColor theme="0"/>
        </patternFill>
      </fill>
      <border>
        <left/>
        <right/>
        <top/>
        <bottom/>
        <vertical/>
        <horizontal/>
      </border>
    </dxf>
  </dxfs>
  <tableStyles count="0" defaultTableStyle="TableStyleMedium2" defaultPivotStyle="PivotStyleLight16"/>
  <colors>
    <mruColors>
      <color rgb="FFFF9999"/>
      <color rgb="FFFF3300"/>
      <color rgb="FFFF7C80"/>
      <color rgb="FFFE8D8A"/>
      <color rgb="FFFF5050"/>
      <color rgb="FFFF4F5C"/>
      <color rgb="FFFF37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iveplymouthac.sharepoint.com/sites/x75/SitePages/PGR-Staff-Resources.aspx" TargetMode="External"/><Relationship Id="rId2" Type="http://schemas.openxmlformats.org/officeDocument/2006/relationships/hyperlink" Target="https://liveplymouthac.sharepoint.com/sites/x75/SitePages/PGR-Staff-Resources.aspx" TargetMode="Externa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empCombo">
    <pageSetUpPr autoPageBreaks="0" fitToPage="1"/>
  </sheetPr>
  <dimension ref="A1:AU68"/>
  <sheetViews>
    <sheetView showGridLines="0" showRowColHeaders="0" tabSelected="1" showRuler="0" zoomScaleNormal="100" zoomScaleSheetLayoutView="100" workbookViewId="0">
      <selection activeCell="C6" sqref="C6"/>
    </sheetView>
  </sheetViews>
  <sheetFormatPr defaultRowHeight="12.75" x14ac:dyDescent="0.2"/>
  <cols>
    <col min="1" max="1" width="9.140625" style="1"/>
    <col min="2" max="2" width="33.5703125" style="1" customWidth="1"/>
    <col min="3" max="3" width="24.140625" style="1" customWidth="1"/>
    <col min="4" max="4" width="12.28515625" style="1" customWidth="1"/>
    <col min="5" max="5" width="9.140625" style="1"/>
    <col min="6" max="7" width="8.85546875" style="1" customWidth="1"/>
    <col min="8" max="8" width="20.5703125" style="1" customWidth="1"/>
    <col min="9" max="10" width="9.140625" style="1"/>
    <col min="11" max="47" width="9.140625" style="18"/>
    <col min="48" max="16384" width="9.140625" style="1"/>
  </cols>
  <sheetData>
    <row r="1" spans="1:14" ht="20.25" customHeight="1" x14ac:dyDescent="0.3">
      <c r="A1" s="32"/>
      <c r="B1" s="89" t="s">
        <v>0</v>
      </c>
      <c r="C1" s="89"/>
      <c r="D1" s="89"/>
      <c r="E1" s="89"/>
      <c r="F1" s="89"/>
      <c r="G1" s="89"/>
      <c r="H1" s="89"/>
      <c r="I1" s="98" t="s">
        <v>1</v>
      </c>
      <c r="J1" s="98"/>
    </row>
    <row r="2" spans="1:14" ht="20.25" customHeight="1" x14ac:dyDescent="0.25">
      <c r="A2" s="32"/>
      <c r="B2" s="80" t="s">
        <v>2</v>
      </c>
      <c r="C2" s="80"/>
      <c r="D2" s="80"/>
      <c r="E2" s="80"/>
      <c r="F2" s="80"/>
      <c r="G2" s="80"/>
      <c r="H2" s="80"/>
      <c r="I2" s="33"/>
      <c r="J2" s="34"/>
    </row>
    <row r="3" spans="1:14" ht="20.25" customHeight="1" x14ac:dyDescent="0.25">
      <c r="A3" s="32"/>
      <c r="B3" s="81" t="s">
        <v>3</v>
      </c>
      <c r="C3" s="81"/>
      <c r="D3" s="81"/>
      <c r="E3" s="81"/>
      <c r="F3" s="81"/>
      <c r="G3" s="81"/>
      <c r="H3" s="81"/>
      <c r="I3" s="33"/>
      <c r="J3" s="34"/>
    </row>
    <row r="4" spans="1:14" ht="20.25" customHeight="1" x14ac:dyDescent="0.25">
      <c r="A4" s="32"/>
      <c r="B4" s="81" t="s">
        <v>4</v>
      </c>
      <c r="C4" s="81"/>
      <c r="D4" s="81"/>
      <c r="E4" s="81"/>
      <c r="F4" s="81"/>
      <c r="G4" s="81"/>
      <c r="H4" s="81"/>
      <c r="I4" s="33"/>
      <c r="J4" s="34"/>
    </row>
    <row r="5" spans="1:14" ht="15" x14ac:dyDescent="0.25">
      <c r="A5" s="32"/>
      <c r="B5" s="100"/>
      <c r="C5" s="100"/>
      <c r="D5" s="100"/>
      <c r="E5" s="100"/>
      <c r="F5" s="100"/>
      <c r="G5" s="100"/>
      <c r="H5" s="100"/>
      <c r="I5" s="35"/>
      <c r="J5" s="34"/>
    </row>
    <row r="6" spans="1:14" x14ac:dyDescent="0.2">
      <c r="A6" s="32"/>
      <c r="B6" s="74" t="s">
        <v>5</v>
      </c>
      <c r="C6" s="75"/>
      <c r="D6" s="99" t="s">
        <v>6</v>
      </c>
      <c r="E6" s="99"/>
      <c r="F6" s="31" t="s">
        <v>7</v>
      </c>
      <c r="G6" s="31"/>
      <c r="H6" s="76" t="str">
        <f>IF(AND(OR(C10="Austria",C10="Belgium",C10="Cyprus",C10="Estonia",C10="Finland",C10="France",C10="Germany",C10="Greece",C10="Ireland",C10="Italy",C10="Latvia",C10="Lithuania",C10="Luxemburg",C10="Malta",C10="Monaco",C10="Netherlands",C10="Portugal",C10="San Marino",C10="Slovakia",C10="Slovenia",C10="Spain",C10="Bulgaria",C10="Croatia",C10="Czech Republic",C10="Denmark",C10="Hungary",C10="Iceland",C10="Liechtenstein",C10="Norway",C10="Poland",C10="Romania",C10="Sweden",C10="Switzerland",C10="United Kingdom"),C11="Euro - EUR"),"Eurosepa",IF(AND(C11="United States Dollar - USD",C12&gt;=1000),"HSBC",IF(C9="ACH","ACH HSBC",IF(C9="Priority (Student/Payroll)","HSBC PRIORITY/FP",IF(AND(C10="United Kingdom",C11="Pound Sterling - GBP"),"BACS","Cambridge")))))</f>
        <v>Cambridge</v>
      </c>
      <c r="I6" s="32"/>
      <c r="J6" s="32"/>
    </row>
    <row r="7" spans="1:14" x14ac:dyDescent="0.2">
      <c r="A7" s="32"/>
      <c r="B7" s="77" t="str">
        <f>IF(OR(C8="Yes",C9="ACH",C9="Priority (Student/Payroll)"),"N/A","Is this a multiple payment request?")</f>
        <v>Is this a multiple payment request?</v>
      </c>
      <c r="C7" s="78"/>
      <c r="D7" s="99"/>
      <c r="E7" s="99"/>
      <c r="F7" s="31"/>
      <c r="G7" s="31"/>
      <c r="H7" s="76" t="str">
        <f>IF(ISNUMBER(SEARCH("*PE*",C37)),"ZMPE",IF(ISNUMBER(SEARCH("*PD*",C37)),"ZMPD",IF(ISNUMBER(SEARCH("*PF*",C37)),"ZMPF",IF(ISNUMBER(SEARCH("*CS*",C37)),"ZMCS",IF(C37="ZMSL","ZMSL","ZMUP")))))</f>
        <v>ZMUP</v>
      </c>
      <c r="I7" s="32"/>
      <c r="J7" s="32"/>
    </row>
    <row r="8" spans="1:14" x14ac:dyDescent="0.2">
      <c r="A8" s="32"/>
      <c r="B8" s="23" t="str">
        <f>IF(OR(C7="Yes",C9="ACH",C9="Priority (Student/Payroll)"),"N/A","Is this an Expense Claim?")</f>
        <v>Is this an Expense Claim?</v>
      </c>
      <c r="C8" s="58"/>
      <c r="D8" s="20" t="s">
        <v>8</v>
      </c>
      <c r="E8" s="32"/>
      <c r="F8" s="32"/>
      <c r="G8" s="32"/>
      <c r="H8" s="38" t="str">
        <f>IF(AND(B37="B224-Net Pay Creditor",C9="ACH"),"ACH - PAYROLL",IF(B37="B224-Net Pay Creditor","Payroll",IF(C6="Research Degree External Examiner","Expense Claim",IF(C6="External Individual","Expense Claim",IF(C8="Yes","Expense Claim","")))))</f>
        <v/>
      </c>
      <c r="I8" s="32"/>
      <c r="J8" s="32"/>
    </row>
    <row r="9" spans="1:14" ht="15" customHeight="1" x14ac:dyDescent="0.2">
      <c r="A9" s="32"/>
      <c r="B9" s="59" t="str">
        <f>IF(OR(C7="yes",C8="Yes"),"N/A","ACH or Priority (student/payroll)")</f>
        <v>ACH or Priority (student/payroll)</v>
      </c>
      <c r="C9" s="60"/>
      <c r="D9" s="87" t="str">
        <f>IFERROR(IF(AND(OR(C10="Austria",C10="Belgium",C10="Cyprus",C10="Estonia",C10="Finland",C10="France",C10="Germany",C10="Greece",C10="Ireland",C10="Italy",C10="Latvia",C10="Lithuania",C10="Luxembourg",C10="Malta",C10="Monaco",C10="Netherlands",C10="Portugal",C10="San Marino",C10="Slovakia",C10="Slovenia",C10="Spain"),(NOT(C11="Euro - EUR"))),"Please ask your supplier to invoice in Euros so that it can be paid on the Euro payment run",IF(AND(OR(C10="Bulgaria",C10="Croatia",C10="Czech Republic",C10="Denmark",C10="Hungary",C10="Iceland",C10="Liechtenstein","Norway","Poland","Romania","Sweden","Switzerland"),(NOT(C11="Euro - EUR"))),"This is a Eurosepa compliant Country. Please ask your supplier to invoice in Euros so it can go on the Euro payment run","")),"")</f>
        <v/>
      </c>
      <c r="E9" s="87"/>
      <c r="F9" s="87"/>
      <c r="G9" s="87"/>
      <c r="H9" s="87"/>
      <c r="I9" s="32"/>
      <c r="J9" s="32"/>
    </row>
    <row r="10" spans="1:14" ht="12.75" customHeight="1" x14ac:dyDescent="0.2">
      <c r="A10" s="32"/>
      <c r="B10" s="46" t="s">
        <v>9</v>
      </c>
      <c r="C10" s="57"/>
      <c r="D10" s="87"/>
      <c r="E10" s="87"/>
      <c r="F10" s="87"/>
      <c r="G10" s="87"/>
      <c r="H10" s="87"/>
      <c r="I10" s="32"/>
      <c r="J10" s="32"/>
    </row>
    <row r="11" spans="1:14" x14ac:dyDescent="0.2">
      <c r="A11" s="32"/>
      <c r="B11" s="36" t="s">
        <v>10</v>
      </c>
      <c r="C11" s="37"/>
      <c r="D11" s="87"/>
      <c r="E11" s="87"/>
      <c r="F11" s="87"/>
      <c r="G11" s="87"/>
      <c r="H11" s="87"/>
      <c r="I11" s="32"/>
      <c r="J11" s="32"/>
    </row>
    <row r="12" spans="1:14" x14ac:dyDescent="0.2">
      <c r="A12" s="32"/>
      <c r="B12" s="36" t="str">
        <f>IF(C6="Research Degree External Examiner", "Total Expenses Claim","Amount")</f>
        <v>Amount</v>
      </c>
      <c r="C12" s="39"/>
      <c r="D12" s="84" t="s">
        <v>11</v>
      </c>
      <c r="E12" s="85"/>
      <c r="F12" s="40" t="s">
        <v>12</v>
      </c>
      <c r="G12" s="41"/>
      <c r="H12" s="42"/>
      <c r="I12" s="34"/>
      <c r="J12" s="34"/>
    </row>
    <row r="13" spans="1:14" x14ac:dyDescent="0.2">
      <c r="A13" s="32"/>
      <c r="B13" s="36" t="s">
        <v>13</v>
      </c>
      <c r="C13" s="37"/>
      <c r="D13" s="32"/>
      <c r="E13" s="32"/>
      <c r="F13" s="32"/>
      <c r="G13" s="32"/>
      <c r="H13" s="32"/>
      <c r="I13" s="32"/>
      <c r="J13" s="32"/>
    </row>
    <row r="14" spans="1:14" x14ac:dyDescent="0.2">
      <c r="A14" s="32"/>
      <c r="B14" s="36" t="str">
        <f>IF(C6="Supplier","Invoice Number/Payment Reference",IF(AND(C6="Student",H8="Expense Claim"),"Brief Description of Expenses",IF(C6="Research Degree External Examiner","Name of Student Examined","Payment Reference")))</f>
        <v>Payment Reference</v>
      </c>
      <c r="C14" s="93"/>
      <c r="D14" s="94"/>
      <c r="E14" s="94"/>
      <c r="F14" s="94"/>
      <c r="G14" s="94"/>
      <c r="H14" s="95"/>
      <c r="I14" s="34"/>
      <c r="J14" s="34"/>
    </row>
    <row r="15" spans="1:14" x14ac:dyDescent="0.2">
      <c r="A15" s="32"/>
      <c r="B15" s="36" t="str">
        <f>IF(C6="Research Degree External Examiner","Date of Examination(DD/MM/YYY)",IF(C6="External Individual","Date of Submitting Expense Claim",IF(C8="Yes","Date of Submitting Expense Claim","Due Date (DD/MM/YYYY)")))</f>
        <v>Due Date (DD/MM/YYYY)</v>
      </c>
      <c r="C15" s="43"/>
      <c r="D15" s="45"/>
      <c r="E15" s="32"/>
      <c r="F15" s="32"/>
      <c r="G15" s="32"/>
      <c r="H15" s="32"/>
      <c r="I15" s="34"/>
      <c r="J15" s="34"/>
      <c r="N15" s="19"/>
    </row>
    <row r="16" spans="1:14" x14ac:dyDescent="0.2">
      <c r="A16" s="32"/>
      <c r="B16" s="44"/>
      <c r="C16" s="45"/>
      <c r="D16" s="45"/>
      <c r="E16" s="45"/>
      <c r="F16" s="45"/>
      <c r="G16" s="45"/>
      <c r="H16" s="54"/>
      <c r="I16" s="32"/>
      <c r="J16" s="32"/>
    </row>
    <row r="17" spans="1:10" x14ac:dyDescent="0.2">
      <c r="A17" s="32"/>
      <c r="B17" s="36" t="str">
        <f>IF(C6="Student","Student ID",IF(C6="Staff","Staff ID",IF(C6="Supplier","Supplier ID (P Number)",IF(C6="Commercial Customer","Supplier P number (If known)","Supplier ID (P Number)"))))</f>
        <v>Supplier ID (P Number)</v>
      </c>
      <c r="C17" s="66"/>
      <c r="E17" s="82"/>
      <c r="F17" s="82"/>
      <c r="G17" s="82"/>
      <c r="H17" s="82"/>
      <c r="I17" s="82"/>
      <c r="J17" s="82"/>
    </row>
    <row r="18" spans="1:10" x14ac:dyDescent="0.2">
      <c r="A18" s="32"/>
      <c r="B18" s="86" t="str">
        <f>IF(C6="Supplier", "Please provide the supplier ID unless this is the first payment","")</f>
        <v/>
      </c>
      <c r="C18" s="86"/>
      <c r="D18" s="45"/>
      <c r="E18" s="82"/>
      <c r="F18" s="82"/>
      <c r="G18" s="82"/>
      <c r="H18" s="82"/>
      <c r="I18" s="82"/>
      <c r="J18" s="82"/>
    </row>
    <row r="19" spans="1:10" x14ac:dyDescent="0.2">
      <c r="A19" s="32"/>
      <c r="B19" s="36" t="s">
        <v>14</v>
      </c>
      <c r="C19" s="90"/>
      <c r="D19" s="91"/>
      <c r="E19" s="91"/>
      <c r="F19" s="91"/>
      <c r="G19" s="91"/>
      <c r="H19" s="92"/>
      <c r="I19" s="34"/>
      <c r="J19" s="34"/>
    </row>
    <row r="20" spans="1:10" x14ac:dyDescent="0.2">
      <c r="A20" s="32"/>
      <c r="B20" s="36" t="str">
        <f>IF(C6="Research Degree External Examiner"," ",(IF(C6="Student","Student Accounts refund form attached","Is below information clear on Invoice?")))</f>
        <v>Is below information clear on Invoice?</v>
      </c>
      <c r="C20" s="66"/>
      <c r="D20" s="45"/>
      <c r="E20" s="45"/>
      <c r="F20" s="45"/>
      <c r="G20" s="45"/>
      <c r="H20" s="45"/>
      <c r="I20" s="32"/>
      <c r="J20" s="32"/>
    </row>
    <row r="21" spans="1:10" x14ac:dyDescent="0.2">
      <c r="A21" s="32"/>
      <c r="B21" s="36" t="s">
        <v>15</v>
      </c>
      <c r="C21" s="90"/>
      <c r="D21" s="91"/>
      <c r="E21" s="91"/>
      <c r="F21" s="91"/>
      <c r="G21" s="91"/>
      <c r="H21" s="92"/>
      <c r="I21" s="34"/>
      <c r="J21" s="34"/>
    </row>
    <row r="22" spans="1:10" x14ac:dyDescent="0.2">
      <c r="A22" s="32"/>
      <c r="B22" s="46" t="s">
        <v>16</v>
      </c>
      <c r="C22" s="90"/>
      <c r="D22" s="91"/>
      <c r="E22" s="91"/>
      <c r="F22" s="91"/>
      <c r="G22" s="91"/>
      <c r="H22" s="92"/>
      <c r="I22" s="34"/>
      <c r="J22" s="34"/>
    </row>
    <row r="23" spans="1:10" ht="15" customHeight="1" x14ac:dyDescent="0.2">
      <c r="A23" s="32"/>
      <c r="B23" s="44"/>
      <c r="C23" s="45"/>
      <c r="D23" s="45"/>
      <c r="E23" s="45"/>
      <c r="F23" s="45"/>
      <c r="G23" s="45"/>
      <c r="H23" s="47"/>
      <c r="I23" s="32"/>
      <c r="J23" s="32"/>
    </row>
    <row r="24" spans="1:10" ht="12.75" customHeight="1" x14ac:dyDescent="0.2">
      <c r="A24" s="32"/>
      <c r="B24" s="36" t="str">
        <f>IF(OR(C10="Austria",C10="Belgium",C10="Cyprus",C10="Estonia",C10="Finland",C10="France",C10="Germany",C10="Greece",C10="Ireland",C10="Italy",C10="Latvia",C10="Lithuania",C10="Luxemburg",C10="Malta",C10="Monaco",C10="Netherlands",C10="Portugal",C10="San Marino",C10="Slovakia",C10="Slovenia",C10="Spain",C10="Bulgaria",C10="Croatia",C10="Czech Republic",C10="Denmark",C10="Hungary",C10="Iceland",C10="Liechtenstein",C10="Norway",C10="Poland",C10="Romania",C10="Sweden",C10="Switzerland",C10="Cameroon",C10="Cantral African public",C10="Chad",C10="equatorial Guinea",C10="Gabon",C10="Kuwait",C10="morocco",C10="pakistan",C10="Qatar",C10="Saudi arabia",C10="Turkey",C10="United Arab Emirates",AND(C10="United Kingdom",C11="Euro - EUR")),"IBAN","Bank Account Number")</f>
        <v>Bank Account Number</v>
      </c>
      <c r="C24" s="96"/>
      <c r="D24" s="96"/>
      <c r="E24" s="29"/>
      <c r="F24" s="83" t="str">
        <f>IF(AND(C6="Supplier",H6="BACS"),"",IF(OR(AND(C6="Supplier",H6="Cambridge",C20="Yes"),AND(C6="Student",H6="Cambridge",C20="Yes"),AND(C6="Supplier",H6="EuroSepa",C20="Yes")),"You do not need to fill in the bank details or beneficiary address if the information is clearly visible on the invoice",IF(AND(C6="Supplier",C20="No"),"Please fill in bank details and beneficiary address",IF(AND(C6="Staff",C8="Yes"),"Staff expenses should be claimed via the web expenses tool. Expenses should be submitted in accordance with the University Travel &amp; Subsistence Policy.",""))))</f>
        <v/>
      </c>
      <c r="G24" s="83"/>
      <c r="H24" s="83"/>
      <c r="I24" s="83"/>
      <c r="J24" s="32"/>
    </row>
    <row r="25" spans="1:10" x14ac:dyDescent="0.2">
      <c r="A25" s="32"/>
      <c r="B25" s="36" t="str">
        <f>IF(AND(C10="United Kingdom", C11="pound sterling - GBP"), "Sort Code", "Swift/Bic Code")</f>
        <v>Swift/Bic Code</v>
      </c>
      <c r="C25" s="48"/>
      <c r="D25" s="29"/>
      <c r="E25" s="45"/>
      <c r="F25" s="83"/>
      <c r="G25" s="83"/>
      <c r="H25" s="83"/>
      <c r="I25" s="83"/>
      <c r="J25" s="32"/>
    </row>
    <row r="26" spans="1:10" x14ac:dyDescent="0.2">
      <c r="A26" s="32"/>
      <c r="B26" s="36" t="str">
        <f>IF(C10="United states of America","ABA Routing",IF(C10="India","IFSC code","Any other banking information"))</f>
        <v>Any other banking information</v>
      </c>
      <c r="C26" s="65"/>
      <c r="D26" s="29"/>
      <c r="E26" s="45"/>
      <c r="F26" s="83"/>
      <c r="G26" s="83"/>
      <c r="H26" s="83"/>
      <c r="I26" s="83"/>
      <c r="J26" s="32"/>
    </row>
    <row r="27" spans="1:10" x14ac:dyDescent="0.2">
      <c r="A27" s="32"/>
      <c r="B27" s="44"/>
      <c r="C27" s="45"/>
      <c r="D27" s="45"/>
      <c r="E27" s="45"/>
      <c r="F27" s="45"/>
      <c r="G27" s="45"/>
      <c r="H27" s="45"/>
      <c r="I27" s="32"/>
      <c r="J27" s="32"/>
    </row>
    <row r="28" spans="1:10" x14ac:dyDescent="0.2">
      <c r="A28" s="32"/>
      <c r="B28" s="61" t="str">
        <f>IF(C6="Student", "Student Name (if different from above)","Beneficiary name (if different from above)")</f>
        <v>Beneficiary name (if different from above)</v>
      </c>
      <c r="C28" s="97"/>
      <c r="D28" s="97"/>
      <c r="E28" s="97"/>
      <c r="F28" s="97"/>
      <c r="G28" s="97"/>
      <c r="H28" s="97"/>
      <c r="I28" s="32"/>
      <c r="J28" s="32"/>
    </row>
    <row r="29" spans="1:10" x14ac:dyDescent="0.2">
      <c r="A29" s="32"/>
      <c r="B29" s="36" t="str">
        <f>IF(AND(C6="Student",C10="United Kingdom"),"Student Email Address",IF(AND(C6="External Individual",C10="United Kingdom"),"Email Address",IF(AND(C6="Staff",C10="United Kingdom"),"Email Address",IF(AND(C6="Research Degree External Examiner",C10="United Kingdom"),"Email Address",IF(C6="Commercial customer","Email Address","Address")))))</f>
        <v>Address</v>
      </c>
      <c r="C29" s="103"/>
      <c r="D29" s="104"/>
      <c r="E29" s="104"/>
      <c r="F29" s="104"/>
      <c r="G29" s="104"/>
      <c r="H29" s="105"/>
      <c r="I29" s="32"/>
      <c r="J29" s="32"/>
    </row>
    <row r="30" spans="1:10" x14ac:dyDescent="0.2">
      <c r="A30" s="32"/>
      <c r="B30" s="36" t="s">
        <v>17</v>
      </c>
      <c r="C30" s="49"/>
      <c r="D30" s="29"/>
      <c r="E30" s="50"/>
      <c r="F30" s="50"/>
      <c r="G30" s="50"/>
      <c r="H30" s="50"/>
      <c r="I30" s="32"/>
      <c r="J30" s="32"/>
    </row>
    <row r="31" spans="1:10" x14ac:dyDescent="0.2">
      <c r="A31" s="32"/>
      <c r="B31" s="36" t="s">
        <v>18</v>
      </c>
      <c r="C31" s="65"/>
      <c r="D31" s="50"/>
      <c r="E31" s="50"/>
      <c r="F31" s="50"/>
      <c r="G31" s="50"/>
      <c r="H31" s="50"/>
      <c r="I31" s="32"/>
      <c r="J31" s="32"/>
    </row>
    <row r="32" spans="1:10" x14ac:dyDescent="0.2">
      <c r="A32" s="32"/>
      <c r="B32" s="36" t="s">
        <v>19</v>
      </c>
      <c r="C32" s="65"/>
      <c r="D32" s="50"/>
      <c r="E32" s="50"/>
      <c r="F32" s="50"/>
      <c r="G32" s="50"/>
      <c r="H32" s="50"/>
      <c r="I32" s="32"/>
      <c r="J32" s="32"/>
    </row>
    <row r="33" spans="1:47" x14ac:dyDescent="0.2">
      <c r="A33" s="32"/>
      <c r="B33" s="36" t="str">
        <f>IF(C6="Student","Student Email address",IF(C6="Staff","Staff Email address","Contact Email address"))</f>
        <v>Contact Email address</v>
      </c>
      <c r="C33" s="96"/>
      <c r="D33" s="96"/>
      <c r="E33" s="96"/>
      <c r="F33" s="96"/>
      <c r="G33" s="50"/>
      <c r="H33" s="50"/>
      <c r="I33" s="32"/>
      <c r="J33" s="32"/>
    </row>
    <row r="34" spans="1:47" x14ac:dyDescent="0.2">
      <c r="A34" s="32"/>
      <c r="B34" s="36" t="s">
        <v>20</v>
      </c>
      <c r="C34" s="101"/>
      <c r="D34" s="101"/>
      <c r="E34" s="101"/>
      <c r="F34" s="101"/>
      <c r="G34" s="45"/>
      <c r="H34" s="45"/>
      <c r="I34" s="32"/>
      <c r="J34" s="32"/>
    </row>
    <row r="35" spans="1:47" x14ac:dyDescent="0.2">
      <c r="A35" s="32"/>
      <c r="B35" s="21" t="s">
        <v>21</v>
      </c>
      <c r="C35" s="21" t="s">
        <v>22</v>
      </c>
      <c r="D35" s="27" t="s">
        <v>23</v>
      </c>
      <c r="E35" s="67" t="s">
        <v>24</v>
      </c>
      <c r="F35" s="67" t="s">
        <v>24</v>
      </c>
      <c r="G35" s="67" t="s">
        <v>24</v>
      </c>
      <c r="H35" s="21" t="s">
        <v>25</v>
      </c>
      <c r="I35" s="31"/>
      <c r="J35" s="32"/>
    </row>
    <row r="36" spans="1:47" x14ac:dyDescent="0.2">
      <c r="A36" s="32"/>
      <c r="B36" s="51" t="str">
        <f>IF(C6="Research Degree External Examiner","1609-Examiners Expenses","Account")</f>
        <v>Account</v>
      </c>
      <c r="C36" s="51" t="str">
        <f>IF(C6="Research Degree External Examiner","5502","Department Code")</f>
        <v>Department Code</v>
      </c>
      <c r="D36" s="56" t="str">
        <f>IF(B37="B110-Student Debtor Control Account",$C$17,(IF(C6="Research Degree External Examiner","GA105270-112","Work order")))</f>
        <v>Work order</v>
      </c>
      <c r="E36" s="51" t="str">
        <f>IF(B37="B111-Commercial Debtor Control Account","Cust ID",IF(C6="Research Degree External Examiner","","Category"))</f>
        <v>Category</v>
      </c>
      <c r="F36" s="51" t="str">
        <f>IF(C6="Research Degree External Examiner","","Category")</f>
        <v>Category</v>
      </c>
      <c r="G36" s="51" t="str">
        <f>IF(C6="Research Degree External Examiner","","Category")</f>
        <v>Category</v>
      </c>
      <c r="H36" s="51" t="str">
        <f>IF(C6="Research Degree External Examiner", C12, "Amount")</f>
        <v>Amount</v>
      </c>
      <c r="I36" s="32"/>
      <c r="J36" s="32"/>
      <c r="AT36" s="1"/>
      <c r="AU36" s="1"/>
    </row>
    <row r="37" spans="1:47" x14ac:dyDescent="0.2">
      <c r="A37" s="32"/>
      <c r="B37" s="37"/>
      <c r="C37" s="52"/>
      <c r="D37" s="52"/>
      <c r="E37" s="52"/>
      <c r="F37" s="52"/>
      <c r="G37" s="52"/>
      <c r="H37" s="39"/>
      <c r="I37" s="32"/>
      <c r="J37" s="32"/>
      <c r="AT37" s="1"/>
      <c r="AU37" s="1"/>
    </row>
    <row r="38" spans="1:47" x14ac:dyDescent="0.2">
      <c r="A38" s="32"/>
      <c r="B38" s="37"/>
      <c r="C38" s="52"/>
      <c r="D38" s="52"/>
      <c r="E38" s="52"/>
      <c r="F38" s="52"/>
      <c r="G38" s="52"/>
      <c r="H38" s="39"/>
      <c r="I38" s="32"/>
      <c r="J38" s="32"/>
      <c r="AT38" s="1"/>
      <c r="AU38" s="1"/>
    </row>
    <row r="39" spans="1:47" x14ac:dyDescent="0.2">
      <c r="A39" s="32"/>
      <c r="B39" s="37"/>
      <c r="C39" s="52"/>
      <c r="D39" s="52"/>
      <c r="E39" s="52"/>
      <c r="F39" s="52"/>
      <c r="G39" s="52"/>
      <c r="H39" s="39"/>
      <c r="I39" s="32"/>
      <c r="J39" s="32"/>
      <c r="AT39" s="1"/>
      <c r="AU39" s="1"/>
    </row>
    <row r="40" spans="1:47" x14ac:dyDescent="0.2">
      <c r="A40" s="32"/>
      <c r="B40" s="37"/>
      <c r="C40" s="52"/>
      <c r="D40" s="52"/>
      <c r="E40" s="52"/>
      <c r="F40" s="52"/>
      <c r="G40" s="52"/>
      <c r="H40" s="39"/>
      <c r="I40" s="32"/>
      <c r="J40" s="32"/>
      <c r="AT40" s="1"/>
      <c r="AU40" s="1"/>
    </row>
    <row r="41" spans="1:47" x14ac:dyDescent="0.2">
      <c r="A41" s="32"/>
      <c r="B41" s="106" t="str">
        <f>IF(AND(C6="Student",C8="Yes"),"***Please submit to your school office for coding and authorisation***",IF(C6="External Individual","Coding will be filled in by your engaging department/faculty before submission",""))</f>
        <v/>
      </c>
      <c r="C41" s="106"/>
      <c r="D41" s="106"/>
      <c r="E41" s="106"/>
      <c r="F41" s="106"/>
      <c r="G41" s="106"/>
      <c r="H41" s="106"/>
      <c r="I41" s="32"/>
      <c r="J41" s="32"/>
    </row>
    <row r="42" spans="1:47" x14ac:dyDescent="0.2">
      <c r="A42" s="32"/>
      <c r="B42" s="44"/>
      <c r="C42" s="55"/>
      <c r="D42" s="55"/>
      <c r="E42" s="44"/>
      <c r="F42" s="55"/>
      <c r="G42" s="55"/>
      <c r="H42" s="55"/>
      <c r="I42" s="55"/>
      <c r="J42" s="32"/>
    </row>
    <row r="43" spans="1:47" x14ac:dyDescent="0.2">
      <c r="A43" s="32"/>
      <c r="B43" s="107" t="str">
        <f>IF(AND(C6="Staff",C8="Yes"),"Please be aware if you are claiming expenses for goods purchased this may be subject to futher checks from Payroll before processing.",IF(C6="Research Degree External Examiner","This form should be returned by email along with valid receipts to the Doctoral College",""))</f>
        <v/>
      </c>
      <c r="C43" s="107"/>
      <c r="D43" s="107"/>
      <c r="E43" s="107"/>
      <c r="F43" s="107"/>
      <c r="G43" s="107"/>
      <c r="H43" s="107"/>
      <c r="I43" s="107"/>
      <c r="J43" s="32"/>
    </row>
    <row r="44" spans="1:47" x14ac:dyDescent="0.2">
      <c r="A44" s="32"/>
      <c r="B44" s="102" t="str">
        <f>IF(OR(C8="Yes",C6="External Individual"),"For futher information please refer to the Travel and Subsistence Policy ",IF(C6="Research Degree External Examiner","Please note that expenses incurred need to be in line with the University's travel and Subsistence Policy, Research Degrees Staff Manual – Key Documents available below.",""))</f>
        <v/>
      </c>
      <c r="C44" s="102"/>
      <c r="D44" s="102"/>
      <c r="E44" s="102"/>
      <c r="F44" s="102"/>
      <c r="G44" s="102"/>
      <c r="H44" s="102"/>
      <c r="I44" s="102"/>
      <c r="J44" s="32"/>
    </row>
    <row r="45" spans="1:47" x14ac:dyDescent="0.2">
      <c r="A45" s="32"/>
      <c r="B45" s="108" t="str">
        <f>IF(AND(C6="Staff",C8="Yes"),"Please ensure that you send accompanying receipts for this claim to your budget holder when submitting it",IF(OR(C6="External Individual",(AND(C6="Student",C8="Yes"))),"Please ensure that you send accompanying receipts for this claim",IF(C6="Research Degree External Examiner","You can claim the following: Air Fare, Train Fare, Taxi, Tube Fare, Mileage, Meals, Other Expenses e.g. Postage.","")))</f>
        <v/>
      </c>
      <c r="C45" s="108"/>
      <c r="D45" s="108"/>
      <c r="E45" s="108"/>
      <c r="F45" s="108"/>
      <c r="G45" s="108"/>
      <c r="H45" s="108"/>
      <c r="I45" s="108"/>
      <c r="J45" s="32"/>
    </row>
    <row r="46" spans="1:47" x14ac:dyDescent="0.2">
      <c r="A46" s="32"/>
      <c r="B46" s="102" t="str">
        <f>IF(AND(C6="Student", C7="Yes"), "Details", "Full Details of Expenses")</f>
        <v>Full Details of Expenses</v>
      </c>
      <c r="C46" s="102"/>
      <c r="D46" s="102"/>
      <c r="E46" s="21" t="s">
        <v>25</v>
      </c>
      <c r="F46" s="21" t="str">
        <f>IF(AND(C6="Student", C7="Yes"), "Pay Date", "Date")</f>
        <v>Date</v>
      </c>
      <c r="G46" s="32"/>
      <c r="H46" s="20" t="s">
        <v>26</v>
      </c>
      <c r="I46" s="20"/>
      <c r="J46" s="34"/>
    </row>
    <row r="47" spans="1:47" ht="15" customHeight="1" x14ac:dyDescent="0.2">
      <c r="A47" s="34"/>
      <c r="B47" s="88"/>
      <c r="C47" s="88"/>
      <c r="D47" s="88"/>
      <c r="E47" s="71"/>
      <c r="F47" s="22"/>
      <c r="G47" s="53"/>
      <c r="H47" s="109" t="s">
        <v>27</v>
      </c>
      <c r="I47" s="109"/>
      <c r="J47" s="32"/>
    </row>
    <row r="48" spans="1:47" ht="15" customHeight="1" x14ac:dyDescent="0.2">
      <c r="A48" s="34"/>
      <c r="B48" s="88"/>
      <c r="C48" s="88"/>
      <c r="D48" s="88"/>
      <c r="E48" s="71"/>
      <c r="F48" s="22"/>
      <c r="G48" s="53"/>
      <c r="H48" s="109"/>
      <c r="I48" s="109"/>
      <c r="J48" s="32"/>
    </row>
    <row r="49" spans="1:10" ht="12.75" customHeight="1" x14ac:dyDescent="0.2">
      <c r="A49" s="34"/>
      <c r="B49" s="88"/>
      <c r="C49" s="88"/>
      <c r="D49" s="88"/>
      <c r="E49" s="71"/>
      <c r="F49" s="22"/>
      <c r="G49" s="53"/>
      <c r="H49" s="109"/>
      <c r="I49" s="109"/>
      <c r="J49" s="32"/>
    </row>
    <row r="50" spans="1:10" x14ac:dyDescent="0.2">
      <c r="A50" s="34"/>
      <c r="B50" s="88"/>
      <c r="C50" s="88"/>
      <c r="D50" s="88"/>
      <c r="E50" s="71"/>
      <c r="F50" s="22"/>
      <c r="G50" s="53"/>
      <c r="H50" s="109"/>
      <c r="I50" s="109"/>
      <c r="J50" s="32"/>
    </row>
    <row r="51" spans="1:10" x14ac:dyDescent="0.2">
      <c r="A51" s="34"/>
      <c r="B51" s="88"/>
      <c r="C51" s="88"/>
      <c r="D51" s="88"/>
      <c r="E51" s="71"/>
      <c r="F51" s="22"/>
      <c r="G51" s="53"/>
      <c r="H51" s="109"/>
      <c r="I51" s="109"/>
      <c r="J51" s="32"/>
    </row>
    <row r="52" spans="1:10" x14ac:dyDescent="0.2">
      <c r="A52" s="34"/>
      <c r="B52" s="88"/>
      <c r="C52" s="88"/>
      <c r="D52" s="88"/>
      <c r="E52" s="71"/>
      <c r="F52" s="22"/>
      <c r="G52" s="53"/>
      <c r="H52" s="109"/>
      <c r="I52" s="109"/>
      <c r="J52" s="32"/>
    </row>
    <row r="53" spans="1:10" x14ac:dyDescent="0.2">
      <c r="A53" s="34"/>
      <c r="B53" s="88"/>
      <c r="C53" s="88"/>
      <c r="D53" s="88"/>
      <c r="E53" s="71"/>
      <c r="F53" s="22"/>
      <c r="G53" s="53"/>
      <c r="H53" s="109"/>
      <c r="I53" s="109"/>
      <c r="J53" s="32"/>
    </row>
    <row r="54" spans="1:10" x14ac:dyDescent="0.2">
      <c r="A54" s="34"/>
      <c r="B54" s="88"/>
      <c r="C54" s="88"/>
      <c r="D54" s="88"/>
      <c r="E54" s="71"/>
      <c r="F54" s="22"/>
      <c r="G54" s="53"/>
      <c r="H54" s="109"/>
      <c r="I54" s="109"/>
      <c r="J54" s="32"/>
    </row>
    <row r="55" spans="1:10" x14ac:dyDescent="0.2">
      <c r="A55" s="34"/>
      <c r="B55" s="88"/>
      <c r="C55" s="88"/>
      <c r="D55" s="88"/>
      <c r="E55" s="71"/>
      <c r="F55" s="22"/>
      <c r="G55" s="53"/>
      <c r="H55" s="109"/>
      <c r="I55" s="109"/>
      <c r="J55" s="70"/>
    </row>
    <row r="56" spans="1:10" x14ac:dyDescent="0.2">
      <c r="A56" s="34"/>
      <c r="B56" s="88"/>
      <c r="C56" s="88"/>
      <c r="D56" s="88"/>
      <c r="E56" s="71"/>
      <c r="F56" s="22"/>
      <c r="G56" s="53"/>
      <c r="H56" s="109"/>
      <c r="I56" s="109"/>
      <c r="J56" s="32"/>
    </row>
    <row r="57" spans="1:10" x14ac:dyDescent="0.2">
      <c r="A57" s="32"/>
      <c r="B57" s="88"/>
      <c r="C57" s="88"/>
      <c r="D57" s="88"/>
      <c r="E57" s="72"/>
      <c r="F57" s="34"/>
      <c r="G57" s="32"/>
      <c r="H57" s="109"/>
      <c r="I57" s="109"/>
      <c r="J57" s="32"/>
    </row>
    <row r="58" spans="1:10" x14ac:dyDescent="0.2">
      <c r="A58" s="32"/>
      <c r="B58" s="88"/>
      <c r="C58" s="88"/>
      <c r="D58" s="88"/>
      <c r="E58" s="72"/>
      <c r="F58" s="34"/>
      <c r="G58" s="32"/>
      <c r="H58" s="28"/>
      <c r="I58" s="20"/>
      <c r="J58" s="32"/>
    </row>
    <row r="59" spans="1:10" x14ac:dyDescent="0.2">
      <c r="B59" s="88"/>
      <c r="C59" s="88"/>
      <c r="D59" s="88"/>
      <c r="E59" s="73"/>
      <c r="F59" s="64"/>
      <c r="G59" s="32"/>
      <c r="H59" s="28" t="s">
        <v>28</v>
      </c>
      <c r="I59" s="20"/>
      <c r="J59" s="20"/>
    </row>
    <row r="60" spans="1:10" x14ac:dyDescent="0.2">
      <c r="B60" s="88"/>
      <c r="C60" s="88"/>
      <c r="D60" s="88"/>
      <c r="E60" s="73"/>
      <c r="F60" s="64"/>
      <c r="H60" s="28" t="s">
        <v>29</v>
      </c>
      <c r="I60" s="20"/>
    </row>
    <row r="61" spans="1:10" x14ac:dyDescent="0.2">
      <c r="B61" s="88"/>
      <c r="C61" s="88"/>
      <c r="D61" s="88"/>
      <c r="E61" s="73"/>
      <c r="F61" s="64"/>
      <c r="H61" s="20"/>
      <c r="I61" s="20"/>
    </row>
    <row r="62" spans="1:10" x14ac:dyDescent="0.2">
      <c r="B62" s="88"/>
      <c r="C62" s="88"/>
      <c r="D62" s="88"/>
      <c r="E62" s="73"/>
      <c r="F62" s="64"/>
      <c r="H62" s="20"/>
      <c r="I62" s="20"/>
    </row>
    <row r="63" spans="1:10" x14ac:dyDescent="0.2">
      <c r="B63" s="88"/>
      <c r="C63" s="88"/>
      <c r="D63" s="88"/>
      <c r="E63" s="73"/>
      <c r="F63" s="64"/>
      <c r="H63" s="20"/>
      <c r="I63" s="20"/>
    </row>
    <row r="64" spans="1:10" x14ac:dyDescent="0.2">
      <c r="B64" s="88"/>
      <c r="C64" s="88"/>
      <c r="D64" s="88"/>
      <c r="E64" s="73"/>
      <c r="F64" s="64"/>
    </row>
    <row r="65" spans="2:6" x14ac:dyDescent="0.2">
      <c r="B65" s="88"/>
      <c r="C65" s="88"/>
      <c r="D65" s="88"/>
      <c r="E65" s="73"/>
      <c r="F65" s="64"/>
    </row>
    <row r="66" spans="2:6" x14ac:dyDescent="0.2">
      <c r="B66" s="88"/>
      <c r="C66" s="88"/>
      <c r="D66" s="88"/>
      <c r="E66" s="73"/>
      <c r="F66" s="64"/>
    </row>
    <row r="67" spans="2:6" x14ac:dyDescent="0.2">
      <c r="B67" s="88"/>
      <c r="C67" s="88"/>
      <c r="D67" s="88"/>
      <c r="E67" s="73"/>
      <c r="F67" s="64"/>
    </row>
    <row r="68" spans="2:6" x14ac:dyDescent="0.2">
      <c r="D68" s="21" t="s">
        <v>30</v>
      </c>
      <c r="E68" s="79">
        <f>SUM(E47:E67)</f>
        <v>0</v>
      </c>
    </row>
  </sheetData>
  <sheetProtection algorithmName="SHA-512" hashValue="/azmXmi5aw6Cxo3mFQXbzd7uZQjalXpjTZu39phd3bJLIpU8z+LaVq7yAmf3oSSgxq5p9oMCy3zpvkJnPUGDfQ==" saltValue="aPTN9qQLRx42mFllT92KNA==" spinCount="100000" sheet="1" objects="1" scenarios="1"/>
  <customSheetViews>
    <customSheetView guid="{F7FF67D5-EF92-42B3-840B-08854366A743}" scale="120" showGridLines="0" showRowCol="0" fitToPage="1" showRuler="0">
      <selection activeCell="C3" sqref="C3"/>
      <pageMargins left="0" right="0" top="0" bottom="0" header="0" footer="0"/>
      <pageSetup paperSize="9" scale="84" orientation="portrait" r:id="rId1"/>
    </customSheetView>
  </customSheetViews>
  <mergeCells count="48">
    <mergeCell ref="I1:J1"/>
    <mergeCell ref="D6:E7"/>
    <mergeCell ref="B5:H5"/>
    <mergeCell ref="B58:D58"/>
    <mergeCell ref="B59:D59"/>
    <mergeCell ref="C34:F34"/>
    <mergeCell ref="B46:D46"/>
    <mergeCell ref="B56:D56"/>
    <mergeCell ref="B55:D55"/>
    <mergeCell ref="C29:H29"/>
    <mergeCell ref="B47:D47"/>
    <mergeCell ref="B41:H41"/>
    <mergeCell ref="B43:I43"/>
    <mergeCell ref="B44:I44"/>
    <mergeCell ref="B45:I45"/>
    <mergeCell ref="H47:I57"/>
    <mergeCell ref="B60:D60"/>
    <mergeCell ref="B61:D61"/>
    <mergeCell ref="B67:D67"/>
    <mergeCell ref="B62:D62"/>
    <mergeCell ref="B63:D63"/>
    <mergeCell ref="B64:D64"/>
    <mergeCell ref="B65:D65"/>
    <mergeCell ref="B66:D66"/>
    <mergeCell ref="B57:D57"/>
    <mergeCell ref="B1:H1"/>
    <mergeCell ref="B54:D54"/>
    <mergeCell ref="B48:D48"/>
    <mergeCell ref="B49:D49"/>
    <mergeCell ref="B50:D50"/>
    <mergeCell ref="B51:D51"/>
    <mergeCell ref="B52:D52"/>
    <mergeCell ref="B53:D53"/>
    <mergeCell ref="C22:H22"/>
    <mergeCell ref="C21:H21"/>
    <mergeCell ref="C19:H19"/>
    <mergeCell ref="C14:H14"/>
    <mergeCell ref="C24:D24"/>
    <mergeCell ref="C28:H28"/>
    <mergeCell ref="C33:F33"/>
    <mergeCell ref="B2:H2"/>
    <mergeCell ref="B3:H3"/>
    <mergeCell ref="E17:J18"/>
    <mergeCell ref="F24:I26"/>
    <mergeCell ref="D12:E12"/>
    <mergeCell ref="B18:C18"/>
    <mergeCell ref="B4:H4"/>
    <mergeCell ref="D9:H11"/>
  </mergeCells>
  <conditionalFormatting sqref="A41:B41 A37:J40 I41:J41 A42:J42">
    <cfRule type="expression" dxfId="46" priority="51">
      <formula>$C$6="Research Degree External Examiner"</formula>
    </cfRule>
  </conditionalFormatting>
  <conditionalFormatting sqref="B21:B22 B29:B34 B24:B26">
    <cfRule type="expression" dxfId="45" priority="57">
      <formula>OR($H$6="Cambridge",$H$6="EuroSepa")</formula>
    </cfRule>
  </conditionalFormatting>
  <conditionalFormatting sqref="B21:B22 F24 B24:B26 B29:B34">
    <cfRule type="expression" dxfId="44" priority="7">
      <formula>AND(OR($H$6="Eurosepa",$H$6="Cambridge"),$C$20="No")</formula>
    </cfRule>
    <cfRule type="expression" dxfId="43" priority="9">
      <formula>$C$20="Yes"</formula>
    </cfRule>
  </conditionalFormatting>
  <conditionalFormatting sqref="B43">
    <cfRule type="notContainsBlanks" dxfId="42" priority="22">
      <formula>LEN(TRIM(B43))&gt;0</formula>
    </cfRule>
  </conditionalFormatting>
  <conditionalFormatting sqref="B44">
    <cfRule type="expression" dxfId="41" priority="45">
      <formula>OR($C$8="Yes",$C$6="Research Degree External Examiner",$C$6="External Individual")</formula>
    </cfRule>
  </conditionalFormatting>
  <conditionalFormatting sqref="B45">
    <cfRule type="expression" dxfId="40" priority="46">
      <formula>OR($C$8="Yes",$C$6="Research Degree External Examiner",$C$6="External Individual")</formula>
    </cfRule>
  </conditionalFormatting>
  <conditionalFormatting sqref="B7:C7">
    <cfRule type="expression" dxfId="39" priority="43">
      <formula>$C$6="Student"</formula>
    </cfRule>
    <cfRule type="expression" dxfId="38" priority="39">
      <formula>OR($C$8="Yes",$C$9="ACH",$C$9="Priority (Student/Payroll)")</formula>
    </cfRule>
  </conditionalFormatting>
  <conditionalFormatting sqref="B8:C8">
    <cfRule type="expression" dxfId="37" priority="42">
      <formula>OR($C$6="Student",$C$6="Staff")</formula>
    </cfRule>
  </conditionalFormatting>
  <conditionalFormatting sqref="B9:C9">
    <cfRule type="expression" dxfId="36" priority="41">
      <formula>OR($C$6="Student",$C$6="Staff", $C$6="Supplier",$C$6="Commercial Customer")</formula>
    </cfRule>
  </conditionalFormatting>
  <conditionalFormatting sqref="B13:C13">
    <cfRule type="expression" dxfId="35" priority="30">
      <formula>OR($C$6="Student",$C$6="Staff",$C$6="External Individual",$C$6="Commercial customer",$C$6="Research Degree External Examiner")</formula>
    </cfRule>
  </conditionalFormatting>
  <conditionalFormatting sqref="B17:C17">
    <cfRule type="expression" dxfId="34" priority="31">
      <formula>OR($C$6="External Individual",$C$6="Research Degree External Examiner")</formula>
    </cfRule>
  </conditionalFormatting>
  <conditionalFormatting sqref="B18:C18">
    <cfRule type="notContainsBlanks" dxfId="33" priority="23">
      <formula>LEN(TRIM(B18))&gt;0</formula>
    </cfRule>
  </conditionalFormatting>
  <conditionalFormatting sqref="B20:C20">
    <cfRule type="expression" dxfId="32" priority="6">
      <formula>OR($H$6="BACS",$H$6="HSBC PRIORITY/FP",$H$6="ACH HSBC")</formula>
    </cfRule>
    <cfRule type="expression" dxfId="31" priority="2">
      <formula>AND($C$6="Research Degree External Examiner",$C$10="United Kingdom",$C$11="Pound sterling - GBP")</formula>
    </cfRule>
    <cfRule type="expression" dxfId="30" priority="3">
      <formula>$C$6="Research degree External Examiner"</formula>
    </cfRule>
  </conditionalFormatting>
  <conditionalFormatting sqref="B26:C26">
    <cfRule type="expression" dxfId="29" priority="32" stopIfTrue="1">
      <formula>AND($C$10="United Kingdom",$C$11="Pound sterling - GBP")</formula>
    </cfRule>
  </conditionalFormatting>
  <conditionalFormatting sqref="B30:C30">
    <cfRule type="expression" dxfId="28" priority="36">
      <formula>OR(AND($C$6="External Individual",$C$10="United Kingdom"),AND($C$6="Student",$C$10="United Kingdom"),AND($C$6="Research Degree External Examiner",$C$10="United Kingdom"),AND($C$6="Staff",$C$10="United Kingdom"),$C$6="Commercial Customer")</formula>
    </cfRule>
  </conditionalFormatting>
  <conditionalFormatting sqref="B37:D37 C21:C22 C29:C34 C24:C26 C17 C6 C10:C12 C14:C15 C19">
    <cfRule type="containsBlanks" dxfId="27" priority="59">
      <formula>LEN(TRIM(B6))=0</formula>
    </cfRule>
  </conditionalFormatting>
  <conditionalFormatting sqref="B31:F34">
    <cfRule type="expression" dxfId="26" priority="35">
      <formula>OR(AND($C$6="External Individual",$C$10="United Kingdom"),AND($C$6="Student",$C$10="United Kingdom"),AND($C$6="Research Degree External Examiner",$C$10="United Kingdom"),AND($C$6="Staff",$C$10="United Kingdom"),$C$6="Commercial Customer")</formula>
    </cfRule>
  </conditionalFormatting>
  <conditionalFormatting sqref="B46:F50">
    <cfRule type="expression" dxfId="25" priority="27">
      <formula>$C$7="Yes"</formula>
    </cfRule>
  </conditionalFormatting>
  <conditionalFormatting sqref="B46:F67 D68:E68">
    <cfRule type="expression" dxfId="24" priority="29">
      <formula>$H$8="Expense Claim"</formula>
    </cfRule>
  </conditionalFormatting>
  <conditionalFormatting sqref="B21:H22">
    <cfRule type="expression" dxfId="23" priority="44">
      <formula>OR($H$6="BACS",$H$6="HSBC PRIORITY/FP",$H$6="ACH HSBC")</formula>
    </cfRule>
  </conditionalFormatting>
  <conditionalFormatting sqref="B28:H28">
    <cfRule type="expression" dxfId="22" priority="26">
      <formula>OR($H$6="HSBC Priority/FP",$H$6="Cambridge",$C$6="Student")</formula>
    </cfRule>
  </conditionalFormatting>
  <conditionalFormatting sqref="B35:H36">
    <cfRule type="expression" dxfId="21" priority="50">
      <formula>$C$6="Research Degree External Examiner"</formula>
    </cfRule>
  </conditionalFormatting>
  <conditionalFormatting sqref="B41:H41">
    <cfRule type="notContainsBlanks" dxfId="20" priority="24">
      <formula>LEN(TRIM(B41))&gt;0</formula>
    </cfRule>
  </conditionalFormatting>
  <conditionalFormatting sqref="B44:I45">
    <cfRule type="notContainsBlanks" dxfId="19" priority="20">
      <formula>LEN(TRIM(B44))&gt;0</formula>
    </cfRule>
  </conditionalFormatting>
  <conditionalFormatting sqref="C20">
    <cfRule type="containsBlanks" dxfId="18" priority="8">
      <formula>LEN(TRIM(C20))=0</formula>
    </cfRule>
    <cfRule type="expression" dxfId="17" priority="4">
      <formula>$C$6="Research Degree External Examiner"</formula>
    </cfRule>
  </conditionalFormatting>
  <conditionalFormatting sqref="C25:C26 C21:H22 C24:D24 C29:H29 C30:C32 C33:F34">
    <cfRule type="expression" dxfId="16" priority="12">
      <formula>$C$20="Yes"</formula>
    </cfRule>
  </conditionalFormatting>
  <conditionalFormatting sqref="C26">
    <cfRule type="expression" dxfId="15" priority="1">
      <formula>$B$26="Any other banking information"</formula>
    </cfRule>
  </conditionalFormatting>
  <conditionalFormatting sqref="C37:D37">
    <cfRule type="expression" dxfId="14" priority="14">
      <formula>LEFT($B$37,1)="B"</formula>
    </cfRule>
  </conditionalFormatting>
  <conditionalFormatting sqref="D8">
    <cfRule type="expression" dxfId="13" priority="15">
      <formula>$C$7="Yes"</formula>
    </cfRule>
  </conditionalFormatting>
  <conditionalFormatting sqref="D6:E7">
    <cfRule type="expression" dxfId="12" priority="16">
      <formula>$C$6="Commercial Customer"</formula>
    </cfRule>
  </conditionalFormatting>
  <conditionalFormatting sqref="D12:E12">
    <cfRule type="expression" dxfId="11" priority="34">
      <formula>$C$11="Pound sterling - GBP"</formula>
    </cfRule>
  </conditionalFormatting>
  <conditionalFormatting sqref="D68:E68">
    <cfRule type="expression" dxfId="10" priority="11">
      <formula>$H$8="Expense Claim"</formula>
    </cfRule>
  </conditionalFormatting>
  <conditionalFormatting sqref="D9:H11">
    <cfRule type="expression" dxfId="9" priority="5">
      <formula>OR($C$10="",$C$11="")</formula>
    </cfRule>
  </conditionalFormatting>
  <conditionalFormatting sqref="F12:H12">
    <cfRule type="expression" dxfId="8" priority="33">
      <formula>$C$11="Pound sterling - GBP"</formula>
    </cfRule>
  </conditionalFormatting>
  <conditionalFormatting sqref="F24:I26">
    <cfRule type="expression" dxfId="7" priority="13">
      <formula>AND($C$6="Staff",$C$8="Yes")</formula>
    </cfRule>
    <cfRule type="notContainsBlanks" dxfId="6" priority="62">
      <formula>LEN(TRIM(F24))&gt;0</formula>
    </cfRule>
    <cfRule type="expression" dxfId="5" priority="63">
      <formula>OR($H$6="Cambridge",$H$6="Eurosepa")</formula>
    </cfRule>
  </conditionalFormatting>
  <conditionalFormatting sqref="H6">
    <cfRule type="containsText" dxfId="4" priority="19" operator="containsText" text="Eurosepa">
      <formula>NOT(ISERROR(SEARCH("Eurosepa",H6)))</formula>
    </cfRule>
    <cfRule type="containsText" dxfId="3" priority="18" operator="containsText" text="HSBC">
      <formula>NOT(ISERROR(SEARCH("HSBC",H6)))</formula>
    </cfRule>
    <cfRule type="containsText" dxfId="2" priority="17" operator="containsText" text="Cambridge">
      <formula>NOT(ISERROR(SEARCH("Cambridge",H6)))</formula>
    </cfRule>
  </conditionalFormatting>
  <conditionalFormatting sqref="H46:I46 H47 H58:I59 H59:H60">
    <cfRule type="expression" dxfId="1" priority="54">
      <formula>$C$6="Research Degree External Examiner"</formula>
    </cfRule>
  </conditionalFormatting>
  <dataValidations xWindow="496" yWindow="344" count="5">
    <dataValidation type="textLength" operator="equal" allowBlank="1" showInputMessage="1" showErrorMessage="1" errorTitle="Invalid Work-order" error="Please check W/O and try again" sqref="D37:D40" xr:uid="{00000000-0002-0000-0000-000000000000}">
      <formula1>12</formula1>
    </dataValidation>
    <dataValidation type="textLength" allowBlank="1" showInputMessage="1" showErrorMessage="1" errorTitle="Check Department code" error="Your department code is four digits and sometimes has 2 letters" sqref="C37" xr:uid="{00000000-0002-0000-0000-000001000000}">
      <formula1>4</formula1>
      <formula2>6</formula2>
    </dataValidation>
    <dataValidation type="custom" allowBlank="1" showInputMessage="1" showErrorMessage="1" errorTitle="PO BOX ADDRESS " error="WE ARE UNABLE TO ACCEPT A PO BOX ADDRESS" prompt="We cannot accept a PO box address" sqref="C29:H29" xr:uid="{00000000-0002-0000-0000-000002000000}">
      <formula1>NOT(ISNUMBER(SEARCH("*PO box*",C29)))</formula1>
    </dataValidation>
    <dataValidation type="textLength" allowBlank="1" showInputMessage="1" showErrorMessage="1" errorTitle="Check Department Code" error="Your department code is four digits and sometimes has 2 letters" sqref="C38:C40" xr:uid="{00000000-0002-0000-0000-000003000000}">
      <formula1>4</formula1>
      <formula2>6</formula2>
    </dataValidation>
    <dataValidation type="date" operator="greaterThan" allowBlank="1" showInputMessage="1" showErrorMessage="1" error="Please enter date as DD/MM/YYYY" sqref="C15" xr:uid="{00000000-0002-0000-0000-000004000000}">
      <formula1>44225</formula1>
    </dataValidation>
  </dataValidations>
  <hyperlinks>
    <hyperlink ref="H62" r:id="rId2" location="key-documents" display="Examiners &amp; Chairs webpage" xr:uid="{00000000-0004-0000-0000-000000000000}"/>
    <hyperlink ref="H59" r:id="rId3" location="key-documents" xr:uid="{00000000-0004-0000-0000-000000000000}"/>
  </hyperlinks>
  <pageMargins left="0.25" right="0.25" top="0.75" bottom="0.75" header="0.3" footer="0.3"/>
  <pageSetup paperSize="9" scale="78" orientation="portrait"/>
  <extLst>
    <ext xmlns:x14="http://schemas.microsoft.com/office/spreadsheetml/2009/9/main" uri="{CCE6A557-97BC-4b89-ADB6-D9C93CAAB3DF}">
      <x14:dataValidations xmlns:xm="http://schemas.microsoft.com/office/excel/2006/main" xWindow="496" yWindow="344" count="8">
        <x14:dataValidation type="list" allowBlank="1" showInputMessage="1" showErrorMessage="1" prompt="use drop down" xr:uid="{00000000-0002-0000-0000-000005000000}">
          <x14:formula1>
            <xm:f>Validation!$F$3:$F$9</xm:f>
          </x14:formula1>
          <xm:sqref>C6</xm:sqref>
        </x14:dataValidation>
        <x14:dataValidation type="list" allowBlank="1" showInputMessage="1" showErrorMessage="1" xr:uid="{00000000-0002-0000-0000-000006000000}">
          <x14:formula1>
            <xm:f>Validation!$F$20:$F$22</xm:f>
          </x14:formula1>
          <xm:sqref>C7:C8</xm:sqref>
        </x14:dataValidation>
        <x14:dataValidation type="list" allowBlank="1" showInputMessage="1" showErrorMessage="1" errorTitle="Drop down list" error="Please choose the account code from the drop down list" prompt="Use drop down" xr:uid="{00000000-0002-0000-0000-000007000000}">
          <x14:formula1>
            <xm:f>IF(AND($C$6 = "Student",$C$8="Yes"), Validation!$D$3:$D$4, Validation!$A$4:$A$138)</xm:f>
          </x14:formula1>
          <xm:sqref>B37</xm:sqref>
        </x14:dataValidation>
        <x14:dataValidation type="list" allowBlank="1" showInputMessage="1" showErrorMessage="1" xr:uid="{00000000-0002-0000-0000-000008000000}">
          <x14:formula1>
            <xm:f>IF(AND($C$6 = "Student",$C$8="Yes"), Validation!$D$3:$D$4, Validation!$A$4:$A$138)</xm:f>
          </x14:formula1>
          <xm:sqref>B38:B40</xm:sqref>
        </x14:dataValidation>
        <x14:dataValidation type="list" showInputMessage="1" showErrorMessage="1" prompt="use drop down" xr:uid="{00000000-0002-0000-0000-000009000000}">
          <x14:formula1>
            <xm:f>Countries!$A$2:$A$104</xm:f>
          </x14:formula1>
          <xm:sqref>C10</xm:sqref>
        </x14:dataValidation>
        <x14:dataValidation type="list" allowBlank="1" showInputMessage="1" showErrorMessage="1" xr:uid="{00000000-0002-0000-0000-00000A000000}">
          <x14:formula1>
            <xm:f>Validation!$F$26:$F$29</xm:f>
          </x14:formula1>
          <xm:sqref>C9</xm:sqref>
        </x14:dataValidation>
        <x14:dataValidation type="list" allowBlank="1" showInputMessage="1" showErrorMessage="1" prompt="use drop down" xr:uid="{00000000-0002-0000-0000-00000B000000}">
          <x14:formula1>
            <xm:f>Validation!$L$3:$L$43</xm:f>
          </x14:formula1>
          <xm:sqref>C11</xm:sqref>
        </x14:dataValidation>
        <x14:dataValidation type="list" allowBlank="1" showInputMessage="1" showErrorMessage="1" prompt="use drop down" xr:uid="{EB30C624-D084-415F-85C7-4CCE8E182FD4}">
          <x14:formula1>
            <xm:f>Validation!$F$20:$F$22</xm:f>
          </x14:formula1>
          <xm:sqref>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K37"/>
  <sheetViews>
    <sheetView showGridLines="0" showRowColHeaders="0" zoomScaleNormal="100" workbookViewId="0">
      <selection activeCell="F22" sqref="F22"/>
    </sheetView>
  </sheetViews>
  <sheetFormatPr defaultRowHeight="15" x14ac:dyDescent="0.25"/>
  <cols>
    <col min="2" max="2" width="55.5703125" customWidth="1"/>
  </cols>
  <sheetData>
    <row r="1" spans="2:2" x14ac:dyDescent="0.25">
      <c r="B1" s="25" t="s">
        <v>31</v>
      </c>
    </row>
    <row r="2" spans="2:2" x14ac:dyDescent="0.25">
      <c r="B2" s="25"/>
    </row>
    <row r="3" spans="2:2" x14ac:dyDescent="0.25">
      <c r="B3" s="25" t="s">
        <v>32</v>
      </c>
    </row>
    <row r="4" spans="2:2" x14ac:dyDescent="0.25">
      <c r="B4" s="25"/>
    </row>
    <row r="5" spans="2:2" x14ac:dyDescent="0.25">
      <c r="B5" s="24" t="s">
        <v>33</v>
      </c>
    </row>
    <row r="6" spans="2:2" x14ac:dyDescent="0.25">
      <c r="B6" s="25"/>
    </row>
    <row r="7" spans="2:2" x14ac:dyDescent="0.25">
      <c r="B7" s="24" t="s">
        <v>34</v>
      </c>
    </row>
    <row r="8" spans="2:2" x14ac:dyDescent="0.25">
      <c r="B8" s="24"/>
    </row>
    <row r="9" spans="2:2" x14ac:dyDescent="0.25">
      <c r="B9" s="24" t="s">
        <v>35</v>
      </c>
    </row>
    <row r="10" spans="2:2" x14ac:dyDescent="0.25">
      <c r="B10" s="24"/>
    </row>
    <row r="11" spans="2:2" x14ac:dyDescent="0.25">
      <c r="B11" s="24" t="s">
        <v>36</v>
      </c>
    </row>
    <row r="12" spans="2:2" x14ac:dyDescent="0.25">
      <c r="B12" s="24"/>
    </row>
    <row r="13" spans="2:2" x14ac:dyDescent="0.25">
      <c r="B13" t="s">
        <v>37</v>
      </c>
    </row>
    <row r="14" spans="2:2" x14ac:dyDescent="0.25">
      <c r="B14" s="26"/>
    </row>
    <row r="15" spans="2:2" x14ac:dyDescent="0.25">
      <c r="B15" s="24" t="s">
        <v>38</v>
      </c>
    </row>
    <row r="16" spans="2:2" x14ac:dyDescent="0.25">
      <c r="B16" s="24"/>
    </row>
    <row r="17" spans="2:11" x14ac:dyDescent="0.25">
      <c r="B17" s="24" t="s">
        <v>39</v>
      </c>
    </row>
    <row r="18" spans="2:11" x14ac:dyDescent="0.25">
      <c r="B18" s="24"/>
    </row>
    <row r="19" spans="2:11" x14ac:dyDescent="0.25">
      <c r="B19" s="24" t="s">
        <v>40</v>
      </c>
    </row>
    <row r="22" spans="2:11" x14ac:dyDescent="0.25">
      <c r="B22" s="25" t="s">
        <v>41</v>
      </c>
      <c r="C22" s="30"/>
    </row>
    <row r="24" spans="2:11" x14ac:dyDescent="0.25">
      <c r="B24" t="s">
        <v>42</v>
      </c>
    </row>
    <row r="25" spans="2:11" x14ac:dyDescent="0.25">
      <c r="B25" t="s">
        <v>43</v>
      </c>
      <c r="K25" s="30"/>
    </row>
    <row r="28" spans="2:11" x14ac:dyDescent="0.25">
      <c r="B28" s="62" t="s">
        <v>44</v>
      </c>
    </row>
    <row r="30" spans="2:11" x14ac:dyDescent="0.25">
      <c r="B30" t="s">
        <v>45</v>
      </c>
    </row>
    <row r="31" spans="2:11" x14ac:dyDescent="0.25">
      <c r="B31" s="63" t="s">
        <v>46</v>
      </c>
    </row>
    <row r="33" spans="2:2" x14ac:dyDescent="0.25">
      <c r="B33" t="s">
        <v>47</v>
      </c>
    </row>
    <row r="34" spans="2:2" x14ac:dyDescent="0.25">
      <c r="B34" s="63" t="s">
        <v>48</v>
      </c>
    </row>
    <row r="36" spans="2:2" x14ac:dyDescent="0.25">
      <c r="B36" t="s">
        <v>49</v>
      </c>
    </row>
    <row r="37" spans="2:2" x14ac:dyDescent="0.25">
      <c r="B37" s="63" t="s">
        <v>50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L138"/>
  <sheetViews>
    <sheetView workbookViewId="0">
      <selection activeCell="F13" sqref="F13"/>
    </sheetView>
  </sheetViews>
  <sheetFormatPr defaultRowHeight="15" x14ac:dyDescent="0.25"/>
  <cols>
    <col min="1" max="1" width="45.5703125" bestFit="1" customWidth="1"/>
    <col min="2" max="2" width="2" bestFit="1" customWidth="1"/>
    <col min="3" max="3" width="6.140625" bestFit="1" customWidth="1"/>
    <col min="4" max="4" width="45.5703125" bestFit="1" customWidth="1"/>
    <col min="6" max="6" width="38.7109375" bestFit="1" customWidth="1"/>
    <col min="9" max="9" width="17.7109375" bestFit="1" customWidth="1"/>
    <col min="12" max="12" width="30" bestFit="1" customWidth="1"/>
  </cols>
  <sheetData>
    <row r="1" spans="1:12" x14ac:dyDescent="0.25">
      <c r="D1" t="b">
        <v>0</v>
      </c>
    </row>
    <row r="3" spans="1:12" ht="15.75" x14ac:dyDescent="0.25">
      <c r="A3" s="14"/>
      <c r="B3" s="14"/>
      <c r="C3" s="14"/>
    </row>
    <row r="4" spans="1:12" ht="15.75" x14ac:dyDescent="0.25">
      <c r="A4" t="s">
        <v>51</v>
      </c>
      <c r="B4" s="14"/>
      <c r="C4" s="14"/>
      <c r="D4" t="s">
        <v>52</v>
      </c>
      <c r="F4" s="69" t="s">
        <v>53</v>
      </c>
      <c r="I4" t="s">
        <v>54</v>
      </c>
      <c r="L4" t="s">
        <v>55</v>
      </c>
    </row>
    <row r="5" spans="1:12" ht="15.75" x14ac:dyDescent="0.25">
      <c r="A5" t="s">
        <v>56</v>
      </c>
      <c r="B5" s="14"/>
      <c r="C5" s="14"/>
      <c r="F5" s="69" t="s">
        <v>57</v>
      </c>
      <c r="I5" t="s">
        <v>58</v>
      </c>
      <c r="L5" t="s">
        <v>59</v>
      </c>
    </row>
    <row r="6" spans="1:12" ht="15.75" x14ac:dyDescent="0.25">
      <c r="A6" t="s">
        <v>60</v>
      </c>
      <c r="B6" s="14"/>
      <c r="C6" s="14"/>
      <c r="F6" s="69" t="s">
        <v>61</v>
      </c>
      <c r="I6" t="s">
        <v>62</v>
      </c>
      <c r="L6" t="s">
        <v>63</v>
      </c>
    </row>
    <row r="7" spans="1:12" ht="15.75" x14ac:dyDescent="0.25">
      <c r="A7" t="s">
        <v>64</v>
      </c>
      <c r="B7" s="14"/>
      <c r="C7" s="14"/>
      <c r="F7" s="69" t="s">
        <v>65</v>
      </c>
      <c r="I7" t="s">
        <v>66</v>
      </c>
      <c r="L7" t="s">
        <v>67</v>
      </c>
    </row>
    <row r="8" spans="1:12" ht="15.75" x14ac:dyDescent="0.25">
      <c r="A8" t="s">
        <v>68</v>
      </c>
      <c r="B8" s="14"/>
      <c r="C8" s="14"/>
      <c r="F8" s="69" t="s">
        <v>69</v>
      </c>
      <c r="I8" t="s">
        <v>70</v>
      </c>
      <c r="L8" t="s">
        <v>71</v>
      </c>
    </row>
    <row r="9" spans="1:12" ht="15.75" x14ac:dyDescent="0.25">
      <c r="A9" t="s">
        <v>72</v>
      </c>
      <c r="B9" s="14"/>
      <c r="C9" s="14"/>
      <c r="F9" s="69" t="s">
        <v>73</v>
      </c>
      <c r="I9" t="s">
        <v>74</v>
      </c>
      <c r="L9" t="s">
        <v>75</v>
      </c>
    </row>
    <row r="10" spans="1:12" ht="15.75" x14ac:dyDescent="0.25">
      <c r="A10" t="s">
        <v>76</v>
      </c>
      <c r="B10" s="14"/>
      <c r="C10" s="14"/>
      <c r="D10" t="b">
        <f>NOT('Payment Request Form'!C11="Euro - EUR")</f>
        <v>1</v>
      </c>
      <c r="I10" t="s">
        <v>77</v>
      </c>
      <c r="L10" t="s">
        <v>78</v>
      </c>
    </row>
    <row r="11" spans="1:12" ht="15.75" x14ac:dyDescent="0.25">
      <c r="A11" t="s">
        <v>79</v>
      </c>
      <c r="B11" s="14"/>
      <c r="C11" s="14"/>
      <c r="I11" t="s">
        <v>80</v>
      </c>
      <c r="L11" t="s">
        <v>81</v>
      </c>
    </row>
    <row r="12" spans="1:12" ht="15.75" x14ac:dyDescent="0.25">
      <c r="A12" t="s">
        <v>82</v>
      </c>
      <c r="B12" s="14"/>
      <c r="C12" s="14"/>
      <c r="L12" t="s">
        <v>83</v>
      </c>
    </row>
    <row r="13" spans="1:12" ht="15.75" x14ac:dyDescent="0.25">
      <c r="A13" t="s">
        <v>84</v>
      </c>
      <c r="B13" s="14"/>
      <c r="C13" s="14"/>
      <c r="F13" s="15">
        <v>1</v>
      </c>
      <c r="L13" t="s">
        <v>85</v>
      </c>
    </row>
    <row r="14" spans="1:12" ht="15.75" x14ac:dyDescent="0.25">
      <c r="A14" t="s">
        <v>86</v>
      </c>
      <c r="B14" s="14"/>
      <c r="C14" s="14"/>
      <c r="F14" s="15">
        <v>0.5</v>
      </c>
      <c r="L14" t="s">
        <v>87</v>
      </c>
    </row>
    <row r="15" spans="1:12" ht="15.75" x14ac:dyDescent="0.25">
      <c r="A15" t="s">
        <v>88</v>
      </c>
      <c r="B15" s="14"/>
      <c r="C15" s="14"/>
      <c r="F15" s="15">
        <v>0.33</v>
      </c>
      <c r="L15" t="s">
        <v>89</v>
      </c>
    </row>
    <row r="16" spans="1:12" ht="15.75" x14ac:dyDescent="0.25">
      <c r="A16" t="s">
        <v>90</v>
      </c>
      <c r="B16" s="14"/>
      <c r="C16" s="14"/>
      <c r="F16" s="15">
        <v>0.25</v>
      </c>
      <c r="L16" t="s">
        <v>91</v>
      </c>
    </row>
    <row r="17" spans="1:12" ht="15.75" x14ac:dyDescent="0.25">
      <c r="A17" t="s">
        <v>92</v>
      </c>
      <c r="B17" s="14"/>
      <c r="C17" s="14"/>
      <c r="L17" t="s">
        <v>93</v>
      </c>
    </row>
    <row r="18" spans="1:12" ht="15.75" x14ac:dyDescent="0.25">
      <c r="A18" t="s">
        <v>94</v>
      </c>
      <c r="B18" s="14"/>
      <c r="C18" s="14"/>
      <c r="L18" t="s">
        <v>95</v>
      </c>
    </row>
    <row r="19" spans="1:12" ht="15.75" x14ac:dyDescent="0.25">
      <c r="A19" t="s">
        <v>96</v>
      </c>
      <c r="B19" s="14"/>
      <c r="C19" s="14"/>
      <c r="L19" t="s">
        <v>97</v>
      </c>
    </row>
    <row r="20" spans="1:12" ht="15.75" x14ac:dyDescent="0.25">
      <c r="A20" t="s">
        <v>98</v>
      </c>
      <c r="B20" s="14"/>
      <c r="C20" s="14"/>
      <c r="L20" t="s">
        <v>99</v>
      </c>
    </row>
    <row r="21" spans="1:12" ht="15.75" x14ac:dyDescent="0.25">
      <c r="A21" t="s">
        <v>100</v>
      </c>
      <c r="B21" s="14"/>
      <c r="C21" s="14"/>
      <c r="F21" t="s">
        <v>101</v>
      </c>
      <c r="L21" t="s">
        <v>102</v>
      </c>
    </row>
    <row r="22" spans="1:12" ht="15.75" x14ac:dyDescent="0.25">
      <c r="A22" t="s">
        <v>103</v>
      </c>
      <c r="B22" s="14"/>
      <c r="C22" s="14"/>
      <c r="F22" t="s">
        <v>104</v>
      </c>
      <c r="L22" t="s">
        <v>105</v>
      </c>
    </row>
    <row r="23" spans="1:12" ht="15.75" x14ac:dyDescent="0.25">
      <c r="A23" t="s">
        <v>106</v>
      </c>
      <c r="B23" s="14"/>
      <c r="C23" s="14"/>
      <c r="L23" t="s">
        <v>107</v>
      </c>
    </row>
    <row r="24" spans="1:12" ht="15.75" x14ac:dyDescent="0.25">
      <c r="A24" t="s">
        <v>108</v>
      </c>
      <c r="B24" s="14"/>
      <c r="C24" s="14"/>
      <c r="L24" t="s">
        <v>109</v>
      </c>
    </row>
    <row r="25" spans="1:12" ht="15.75" x14ac:dyDescent="0.25">
      <c r="A25" t="s">
        <v>110</v>
      </c>
      <c r="B25" s="14"/>
      <c r="C25" s="14"/>
      <c r="L25" t="s">
        <v>111</v>
      </c>
    </row>
    <row r="26" spans="1:12" ht="15.75" x14ac:dyDescent="0.25">
      <c r="A26" t="s">
        <v>112</v>
      </c>
      <c r="B26" s="14"/>
      <c r="C26" s="14"/>
      <c r="L26" t="s">
        <v>113</v>
      </c>
    </row>
    <row r="27" spans="1:12" ht="15.75" x14ac:dyDescent="0.25">
      <c r="A27" t="s">
        <v>114</v>
      </c>
      <c r="B27" s="14"/>
      <c r="C27" s="14"/>
      <c r="F27" t="s">
        <v>115</v>
      </c>
      <c r="L27" t="s">
        <v>116</v>
      </c>
    </row>
    <row r="28" spans="1:12" ht="15.75" x14ac:dyDescent="0.25">
      <c r="A28" t="s">
        <v>117</v>
      </c>
      <c r="B28" s="14"/>
      <c r="C28" s="14"/>
      <c r="F28" t="s">
        <v>118</v>
      </c>
      <c r="L28" t="s">
        <v>119</v>
      </c>
    </row>
    <row r="29" spans="1:12" ht="15.75" x14ac:dyDescent="0.25">
      <c r="A29" t="s">
        <v>120</v>
      </c>
      <c r="B29" s="14"/>
      <c r="C29" s="14"/>
      <c r="F29" t="s">
        <v>121</v>
      </c>
      <c r="L29" t="s">
        <v>122</v>
      </c>
    </row>
    <row r="30" spans="1:12" ht="15.75" x14ac:dyDescent="0.25">
      <c r="A30" t="s">
        <v>123</v>
      </c>
      <c r="B30" s="14"/>
      <c r="C30" s="14"/>
      <c r="L30" t="s">
        <v>124</v>
      </c>
    </row>
    <row r="31" spans="1:12" ht="15.75" x14ac:dyDescent="0.25">
      <c r="A31" t="s">
        <v>125</v>
      </c>
      <c r="B31" s="14"/>
      <c r="C31" s="14"/>
      <c r="L31" t="s">
        <v>126</v>
      </c>
    </row>
    <row r="32" spans="1:12" ht="15.75" x14ac:dyDescent="0.25">
      <c r="A32" t="s">
        <v>127</v>
      </c>
      <c r="B32" s="14"/>
      <c r="C32" s="14"/>
      <c r="L32" t="s">
        <v>128</v>
      </c>
    </row>
    <row r="33" spans="1:12" ht="16.5" thickBot="1" x14ac:dyDescent="0.3">
      <c r="A33" t="s">
        <v>129</v>
      </c>
      <c r="B33" s="14"/>
      <c r="C33" s="14"/>
      <c r="L33" t="s">
        <v>130</v>
      </c>
    </row>
    <row r="34" spans="1:12" ht="16.5" thickBot="1" x14ac:dyDescent="0.3">
      <c r="A34" t="s">
        <v>131</v>
      </c>
      <c r="B34" s="14"/>
      <c r="C34" s="14"/>
      <c r="L34" s="68" t="s">
        <v>132</v>
      </c>
    </row>
    <row r="35" spans="1:12" ht="15.75" x14ac:dyDescent="0.25">
      <c r="A35" t="s">
        <v>133</v>
      </c>
      <c r="B35" s="14"/>
      <c r="C35" s="14"/>
      <c r="L35" t="s">
        <v>134</v>
      </c>
    </row>
    <row r="36" spans="1:12" ht="15.75" x14ac:dyDescent="0.25">
      <c r="A36" t="s">
        <v>135</v>
      </c>
      <c r="B36" s="14"/>
      <c r="C36" s="14"/>
      <c r="L36" t="s">
        <v>136</v>
      </c>
    </row>
    <row r="37" spans="1:12" ht="15.75" x14ac:dyDescent="0.25">
      <c r="A37" t="s">
        <v>137</v>
      </c>
      <c r="B37" s="14"/>
      <c r="C37" s="14"/>
      <c r="L37" t="s">
        <v>138</v>
      </c>
    </row>
    <row r="38" spans="1:12" ht="15.75" x14ac:dyDescent="0.25">
      <c r="A38" t="s">
        <v>139</v>
      </c>
      <c r="B38" s="14"/>
      <c r="C38" s="14"/>
      <c r="L38" t="s">
        <v>140</v>
      </c>
    </row>
    <row r="39" spans="1:12" ht="15.75" x14ac:dyDescent="0.25">
      <c r="A39" t="s">
        <v>141</v>
      </c>
      <c r="B39" s="14"/>
      <c r="C39" s="14"/>
      <c r="L39" t="s">
        <v>142</v>
      </c>
    </row>
    <row r="40" spans="1:12" ht="15.75" x14ac:dyDescent="0.25">
      <c r="A40" t="s">
        <v>143</v>
      </c>
      <c r="B40" s="14"/>
      <c r="C40" s="14"/>
      <c r="L40" t="s">
        <v>144</v>
      </c>
    </row>
    <row r="41" spans="1:12" ht="15.75" x14ac:dyDescent="0.25">
      <c r="A41" t="s">
        <v>145</v>
      </c>
      <c r="B41" s="14"/>
      <c r="C41" s="14"/>
      <c r="L41" t="s">
        <v>146</v>
      </c>
    </row>
    <row r="42" spans="1:12" ht="15.75" x14ac:dyDescent="0.25">
      <c r="A42" t="s">
        <v>147</v>
      </c>
      <c r="B42" s="14"/>
      <c r="C42" s="14"/>
      <c r="L42" t="s">
        <v>148</v>
      </c>
    </row>
    <row r="43" spans="1:12" ht="15.75" x14ac:dyDescent="0.25">
      <c r="A43" t="s">
        <v>149</v>
      </c>
      <c r="B43" s="14"/>
      <c r="C43" s="14"/>
      <c r="L43" t="s">
        <v>150</v>
      </c>
    </row>
    <row r="44" spans="1:12" ht="15.75" x14ac:dyDescent="0.25">
      <c r="A44" t="s">
        <v>151</v>
      </c>
      <c r="B44" s="14"/>
      <c r="C44" s="14"/>
    </row>
    <row r="45" spans="1:12" ht="15.75" x14ac:dyDescent="0.25">
      <c r="A45" t="s">
        <v>152</v>
      </c>
      <c r="B45" s="14"/>
      <c r="C45" s="14"/>
    </row>
    <row r="46" spans="1:12" ht="15.75" x14ac:dyDescent="0.25">
      <c r="A46" t="s">
        <v>153</v>
      </c>
      <c r="B46" s="14"/>
      <c r="C46" s="14"/>
    </row>
    <row r="47" spans="1:12" ht="15.75" x14ac:dyDescent="0.25">
      <c r="A47" t="s">
        <v>154</v>
      </c>
      <c r="B47" s="14"/>
      <c r="C47" s="14"/>
    </row>
    <row r="48" spans="1:12" ht="15.75" x14ac:dyDescent="0.25">
      <c r="A48" t="s">
        <v>155</v>
      </c>
      <c r="B48" s="14"/>
      <c r="C48" s="14"/>
    </row>
    <row r="49" spans="1:3" ht="15.75" x14ac:dyDescent="0.25">
      <c r="A49" t="s">
        <v>156</v>
      </c>
      <c r="B49" s="14"/>
      <c r="C49" s="14"/>
    </row>
    <row r="50" spans="1:3" ht="15.75" x14ac:dyDescent="0.25">
      <c r="A50" t="s">
        <v>157</v>
      </c>
      <c r="B50" s="14"/>
      <c r="C50" s="14"/>
    </row>
    <row r="51" spans="1:3" ht="15.75" x14ac:dyDescent="0.25">
      <c r="A51" t="s">
        <v>158</v>
      </c>
      <c r="B51" s="14"/>
      <c r="C51" s="14"/>
    </row>
    <row r="52" spans="1:3" ht="15.75" x14ac:dyDescent="0.25">
      <c r="A52" t="s">
        <v>159</v>
      </c>
      <c r="B52" s="14"/>
      <c r="C52" s="14"/>
    </row>
    <row r="53" spans="1:3" ht="15.75" x14ac:dyDescent="0.25">
      <c r="A53" t="s">
        <v>160</v>
      </c>
      <c r="B53" s="14"/>
      <c r="C53" s="14"/>
    </row>
    <row r="54" spans="1:3" ht="15.75" x14ac:dyDescent="0.25">
      <c r="A54" t="s">
        <v>161</v>
      </c>
      <c r="B54" s="14"/>
      <c r="C54" s="14"/>
    </row>
    <row r="55" spans="1:3" ht="15.75" x14ac:dyDescent="0.25">
      <c r="A55" t="s">
        <v>162</v>
      </c>
      <c r="B55" s="14"/>
      <c r="C55" s="14"/>
    </row>
    <row r="56" spans="1:3" ht="15.75" x14ac:dyDescent="0.25">
      <c r="A56" t="s">
        <v>163</v>
      </c>
      <c r="B56" s="14"/>
      <c r="C56" s="14"/>
    </row>
    <row r="57" spans="1:3" ht="15.75" x14ac:dyDescent="0.25">
      <c r="A57" t="s">
        <v>164</v>
      </c>
      <c r="B57" s="14"/>
      <c r="C57" s="14"/>
    </row>
    <row r="58" spans="1:3" ht="15.75" x14ac:dyDescent="0.25">
      <c r="A58" t="s">
        <v>165</v>
      </c>
      <c r="B58" s="14"/>
      <c r="C58" s="14"/>
    </row>
    <row r="59" spans="1:3" ht="15.75" x14ac:dyDescent="0.25">
      <c r="A59" t="s">
        <v>166</v>
      </c>
      <c r="B59" s="14"/>
      <c r="C59" s="14"/>
    </row>
    <row r="60" spans="1:3" ht="15.75" x14ac:dyDescent="0.25">
      <c r="A60" t="s">
        <v>167</v>
      </c>
      <c r="B60" s="14"/>
      <c r="C60" s="14"/>
    </row>
    <row r="61" spans="1:3" ht="15.75" x14ac:dyDescent="0.25">
      <c r="A61" t="s">
        <v>168</v>
      </c>
      <c r="B61" s="14"/>
      <c r="C61" s="14"/>
    </row>
    <row r="62" spans="1:3" ht="15.75" x14ac:dyDescent="0.25">
      <c r="A62" t="s">
        <v>169</v>
      </c>
      <c r="B62" s="14"/>
      <c r="C62" s="14"/>
    </row>
    <row r="63" spans="1:3" ht="15.75" x14ac:dyDescent="0.25">
      <c r="A63" t="s">
        <v>170</v>
      </c>
      <c r="B63" s="14"/>
      <c r="C63" s="14"/>
    </row>
    <row r="64" spans="1:3" ht="15.75" x14ac:dyDescent="0.25">
      <c r="A64" t="s">
        <v>171</v>
      </c>
      <c r="B64" s="14"/>
      <c r="C64" s="14"/>
    </row>
    <row r="65" spans="1:3" ht="15.75" x14ac:dyDescent="0.25">
      <c r="A65" t="s">
        <v>172</v>
      </c>
      <c r="B65" s="14"/>
      <c r="C65" s="14"/>
    </row>
    <row r="66" spans="1:3" ht="15.75" x14ac:dyDescent="0.25">
      <c r="A66" t="s">
        <v>173</v>
      </c>
      <c r="B66" s="14"/>
      <c r="C66" s="14"/>
    </row>
    <row r="67" spans="1:3" ht="15.75" x14ac:dyDescent="0.25">
      <c r="A67" t="s">
        <v>174</v>
      </c>
      <c r="B67" s="14"/>
      <c r="C67" s="14"/>
    </row>
    <row r="68" spans="1:3" ht="15.75" x14ac:dyDescent="0.25">
      <c r="A68" t="s">
        <v>175</v>
      </c>
      <c r="B68" s="14"/>
      <c r="C68" s="14"/>
    </row>
    <row r="69" spans="1:3" ht="15.75" x14ac:dyDescent="0.25">
      <c r="A69" t="s">
        <v>176</v>
      </c>
      <c r="B69" s="14"/>
      <c r="C69" s="14"/>
    </row>
    <row r="70" spans="1:3" ht="15.75" x14ac:dyDescent="0.25">
      <c r="A70" t="s">
        <v>177</v>
      </c>
      <c r="B70" s="14"/>
      <c r="C70" s="14"/>
    </row>
    <row r="71" spans="1:3" ht="15.75" x14ac:dyDescent="0.25">
      <c r="A71" t="s">
        <v>178</v>
      </c>
      <c r="B71" s="14"/>
      <c r="C71" s="14"/>
    </row>
    <row r="72" spans="1:3" ht="15.75" x14ac:dyDescent="0.25">
      <c r="A72" t="s">
        <v>179</v>
      </c>
      <c r="B72" s="14"/>
      <c r="C72" s="14"/>
    </row>
    <row r="73" spans="1:3" ht="15.75" x14ac:dyDescent="0.25">
      <c r="A73" t="s">
        <v>180</v>
      </c>
      <c r="B73" s="14"/>
      <c r="C73" s="14"/>
    </row>
    <row r="74" spans="1:3" ht="15.75" x14ac:dyDescent="0.25">
      <c r="A74" t="s">
        <v>181</v>
      </c>
      <c r="B74" s="14"/>
      <c r="C74" s="14"/>
    </row>
    <row r="75" spans="1:3" ht="15.75" x14ac:dyDescent="0.25">
      <c r="A75" t="s">
        <v>182</v>
      </c>
      <c r="B75" s="14"/>
      <c r="C75" s="14"/>
    </row>
    <row r="76" spans="1:3" ht="15.75" x14ac:dyDescent="0.25">
      <c r="A76" t="s">
        <v>183</v>
      </c>
      <c r="B76" s="14"/>
      <c r="C76" s="14"/>
    </row>
    <row r="77" spans="1:3" ht="15.75" x14ac:dyDescent="0.25">
      <c r="A77" t="s">
        <v>184</v>
      </c>
      <c r="B77" s="14"/>
      <c r="C77" s="14"/>
    </row>
    <row r="78" spans="1:3" ht="15.75" x14ac:dyDescent="0.25">
      <c r="A78" t="s">
        <v>185</v>
      </c>
      <c r="B78" s="14"/>
      <c r="C78" s="14"/>
    </row>
    <row r="79" spans="1:3" ht="15.75" x14ac:dyDescent="0.25">
      <c r="A79" t="s">
        <v>186</v>
      </c>
      <c r="B79" s="14"/>
      <c r="C79" s="14"/>
    </row>
    <row r="80" spans="1:3" ht="15.75" x14ac:dyDescent="0.25">
      <c r="A80" t="s">
        <v>187</v>
      </c>
      <c r="B80" s="14"/>
      <c r="C80" s="14"/>
    </row>
    <row r="81" spans="1:3" ht="15.75" x14ac:dyDescent="0.25">
      <c r="A81" t="s">
        <v>188</v>
      </c>
      <c r="B81" s="14"/>
      <c r="C81" s="14"/>
    </row>
    <row r="82" spans="1:3" ht="15.75" x14ac:dyDescent="0.25">
      <c r="A82" t="s">
        <v>189</v>
      </c>
      <c r="B82" s="14"/>
      <c r="C82" s="14"/>
    </row>
    <row r="83" spans="1:3" ht="15.75" x14ac:dyDescent="0.25">
      <c r="A83" t="s">
        <v>190</v>
      </c>
      <c r="B83" s="14"/>
      <c r="C83" s="14"/>
    </row>
    <row r="84" spans="1:3" ht="15.75" x14ac:dyDescent="0.25">
      <c r="A84" t="s">
        <v>191</v>
      </c>
      <c r="B84" s="16"/>
      <c r="C84" s="16"/>
    </row>
    <row r="85" spans="1:3" ht="15.75" x14ac:dyDescent="0.25">
      <c r="A85" t="s">
        <v>192</v>
      </c>
      <c r="B85" s="14"/>
      <c r="C85" s="14"/>
    </row>
    <row r="86" spans="1:3" ht="15.75" x14ac:dyDescent="0.25">
      <c r="A86" t="s">
        <v>193</v>
      </c>
      <c r="B86" s="14"/>
      <c r="C86" s="14"/>
    </row>
    <row r="87" spans="1:3" ht="15.75" x14ac:dyDescent="0.25">
      <c r="A87" t="s">
        <v>194</v>
      </c>
      <c r="B87" s="14"/>
      <c r="C87" s="14"/>
    </row>
    <row r="88" spans="1:3" ht="15.75" x14ac:dyDescent="0.25">
      <c r="A88" t="s">
        <v>195</v>
      </c>
      <c r="B88" s="14"/>
      <c r="C88" s="14"/>
    </row>
    <row r="89" spans="1:3" ht="15.75" x14ac:dyDescent="0.25">
      <c r="A89" t="s">
        <v>196</v>
      </c>
      <c r="B89" s="14"/>
      <c r="C89" s="14"/>
    </row>
    <row r="90" spans="1:3" ht="15.75" x14ac:dyDescent="0.25">
      <c r="A90" t="s">
        <v>197</v>
      </c>
      <c r="B90" s="14"/>
      <c r="C90" s="14"/>
    </row>
    <row r="91" spans="1:3" x14ac:dyDescent="0.25">
      <c r="A91" t="s">
        <v>198</v>
      </c>
    </row>
    <row r="92" spans="1:3" x14ac:dyDescent="0.25">
      <c r="A92" t="s">
        <v>199</v>
      </c>
    </row>
    <row r="93" spans="1:3" x14ac:dyDescent="0.25">
      <c r="A93" t="s">
        <v>200</v>
      </c>
    </row>
    <row r="94" spans="1:3" x14ac:dyDescent="0.25">
      <c r="A94" t="s">
        <v>201</v>
      </c>
    </row>
    <row r="95" spans="1:3" x14ac:dyDescent="0.25">
      <c r="A95" t="s">
        <v>202</v>
      </c>
    </row>
    <row r="96" spans="1:3" x14ac:dyDescent="0.25">
      <c r="A96" t="s">
        <v>203</v>
      </c>
    </row>
    <row r="97" spans="1:1" x14ac:dyDescent="0.25">
      <c r="A97" t="s">
        <v>204</v>
      </c>
    </row>
    <row r="98" spans="1:1" x14ac:dyDescent="0.25">
      <c r="A98" t="s">
        <v>205</v>
      </c>
    </row>
    <row r="99" spans="1:1" x14ac:dyDescent="0.25">
      <c r="A99" t="s">
        <v>206</v>
      </c>
    </row>
    <row r="100" spans="1:1" x14ac:dyDescent="0.25">
      <c r="A100" t="s">
        <v>207</v>
      </c>
    </row>
    <row r="101" spans="1:1" x14ac:dyDescent="0.25">
      <c r="A101" t="s">
        <v>208</v>
      </c>
    </row>
    <row r="102" spans="1:1" x14ac:dyDescent="0.25">
      <c r="A102" t="s">
        <v>209</v>
      </c>
    </row>
    <row r="103" spans="1:1" x14ac:dyDescent="0.25">
      <c r="A103" t="s">
        <v>210</v>
      </c>
    </row>
    <row r="104" spans="1:1" x14ac:dyDescent="0.25">
      <c r="A104" t="s">
        <v>211</v>
      </c>
    </row>
    <row r="105" spans="1:1" x14ac:dyDescent="0.25">
      <c r="A105" t="s">
        <v>212</v>
      </c>
    </row>
    <row r="106" spans="1:1" x14ac:dyDescent="0.25">
      <c r="A106" t="s">
        <v>213</v>
      </c>
    </row>
    <row r="107" spans="1:1" x14ac:dyDescent="0.25">
      <c r="A107" t="s">
        <v>214</v>
      </c>
    </row>
    <row r="108" spans="1:1" x14ac:dyDescent="0.25">
      <c r="A108" t="s">
        <v>215</v>
      </c>
    </row>
    <row r="109" spans="1:1" x14ac:dyDescent="0.25">
      <c r="A109" t="s">
        <v>216</v>
      </c>
    </row>
    <row r="110" spans="1:1" x14ac:dyDescent="0.25">
      <c r="A110" t="s">
        <v>217</v>
      </c>
    </row>
    <row r="111" spans="1:1" x14ac:dyDescent="0.25">
      <c r="A111" t="s">
        <v>218</v>
      </c>
    </row>
    <row r="112" spans="1:1" x14ac:dyDescent="0.25">
      <c r="A112" t="s">
        <v>219</v>
      </c>
    </row>
    <row r="113" spans="1:1" x14ac:dyDescent="0.25">
      <c r="A113" t="s">
        <v>220</v>
      </c>
    </row>
    <row r="114" spans="1:1" x14ac:dyDescent="0.25">
      <c r="A114" t="s">
        <v>221</v>
      </c>
    </row>
    <row r="115" spans="1:1" x14ac:dyDescent="0.25">
      <c r="A115" t="s">
        <v>222</v>
      </c>
    </row>
    <row r="116" spans="1:1" x14ac:dyDescent="0.25">
      <c r="A116" t="s">
        <v>223</v>
      </c>
    </row>
    <row r="117" spans="1:1" x14ac:dyDescent="0.25">
      <c r="A117" t="s">
        <v>224</v>
      </c>
    </row>
    <row r="118" spans="1:1" x14ac:dyDescent="0.25">
      <c r="A118" t="s">
        <v>52</v>
      </c>
    </row>
    <row r="119" spans="1:1" x14ac:dyDescent="0.25">
      <c r="A119" t="s">
        <v>225</v>
      </c>
    </row>
    <row r="120" spans="1:1" x14ac:dyDescent="0.25">
      <c r="A120" t="s">
        <v>226</v>
      </c>
    </row>
    <row r="121" spans="1:1" x14ac:dyDescent="0.25">
      <c r="A121" t="s">
        <v>227</v>
      </c>
    </row>
    <row r="122" spans="1:1" x14ac:dyDescent="0.25">
      <c r="A122" t="s">
        <v>228</v>
      </c>
    </row>
    <row r="123" spans="1:1" x14ac:dyDescent="0.25">
      <c r="A123" t="s">
        <v>229</v>
      </c>
    </row>
    <row r="124" spans="1:1" x14ac:dyDescent="0.25">
      <c r="A124" t="s">
        <v>230</v>
      </c>
    </row>
    <row r="125" spans="1:1" x14ac:dyDescent="0.25">
      <c r="A125" t="s">
        <v>231</v>
      </c>
    </row>
    <row r="126" spans="1:1" x14ac:dyDescent="0.25">
      <c r="A126" t="s">
        <v>232</v>
      </c>
    </row>
    <row r="127" spans="1:1" x14ac:dyDescent="0.25">
      <c r="A127" t="s">
        <v>233</v>
      </c>
    </row>
    <row r="128" spans="1:1" x14ac:dyDescent="0.25">
      <c r="A128" t="s">
        <v>234</v>
      </c>
    </row>
    <row r="129" spans="1:1" x14ac:dyDescent="0.25">
      <c r="A129" t="s">
        <v>235</v>
      </c>
    </row>
    <row r="130" spans="1:1" x14ac:dyDescent="0.25">
      <c r="A130" t="s">
        <v>236</v>
      </c>
    </row>
    <row r="131" spans="1:1" x14ac:dyDescent="0.25">
      <c r="A131" t="s">
        <v>237</v>
      </c>
    </row>
    <row r="132" spans="1:1" x14ac:dyDescent="0.25">
      <c r="A132" t="s">
        <v>238</v>
      </c>
    </row>
    <row r="133" spans="1:1" x14ac:dyDescent="0.25">
      <c r="A133" t="s">
        <v>239</v>
      </c>
    </row>
    <row r="134" spans="1:1" x14ac:dyDescent="0.25">
      <c r="A134" t="s">
        <v>240</v>
      </c>
    </row>
    <row r="135" spans="1:1" x14ac:dyDescent="0.25">
      <c r="A135" t="s">
        <v>241</v>
      </c>
    </row>
    <row r="136" spans="1:1" x14ac:dyDescent="0.25">
      <c r="A136" t="s">
        <v>242</v>
      </c>
    </row>
    <row r="137" spans="1:1" x14ac:dyDescent="0.25">
      <c r="A137" t="s">
        <v>243</v>
      </c>
    </row>
    <row r="138" spans="1:1" x14ac:dyDescent="0.25">
      <c r="A138" t="s">
        <v>244</v>
      </c>
    </row>
  </sheetData>
  <sortState xmlns:xlrd2="http://schemas.microsoft.com/office/spreadsheetml/2017/richdata2" ref="L5:L162">
    <sortCondition ref="L5:L162"/>
  </sortState>
  <customSheetViews>
    <customSheetView guid="{F7FF67D5-EF92-42B3-840B-08854366A743}" state="hidden">
      <selection activeCell="A102" sqref="A102"/>
      <pageMargins left="0" right="0" top="0" bottom="0" header="0" footer="0"/>
      <pageSetup paperSize="9" orientation="portrait"/>
    </customSheetView>
  </customSheetView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263"/>
  <sheetViews>
    <sheetView topLeftCell="A73" workbookViewId="0">
      <selection activeCell="A92" sqref="A92"/>
    </sheetView>
  </sheetViews>
  <sheetFormatPr defaultColWidth="119" defaultRowHeight="15" x14ac:dyDescent="0.25"/>
  <cols>
    <col min="1" max="1" width="36.85546875" bestFit="1" customWidth="1"/>
    <col min="2" max="2" width="2" customWidth="1"/>
    <col min="3" max="3" width="14" bestFit="1" customWidth="1"/>
    <col min="4" max="4" width="16.5703125" bestFit="1" customWidth="1"/>
    <col min="5" max="5" width="38.42578125" bestFit="1" customWidth="1"/>
    <col min="6" max="6" width="7.28515625" customWidth="1"/>
  </cols>
  <sheetData>
    <row r="1" spans="1:6" x14ac:dyDescent="0.25">
      <c r="A1" t="s">
        <v>18</v>
      </c>
      <c r="C1" t="s">
        <v>245</v>
      </c>
      <c r="E1" t="s">
        <v>246</v>
      </c>
    </row>
    <row r="2" spans="1:6" ht="15.75" thickBot="1" x14ac:dyDescent="0.3"/>
    <row r="3" spans="1:6" ht="15.75" thickBot="1" x14ac:dyDescent="0.3">
      <c r="A3" s="5" t="s">
        <v>247</v>
      </c>
      <c r="B3" t="s">
        <v>248</v>
      </c>
      <c r="C3" s="7" t="s">
        <v>249</v>
      </c>
      <c r="D3" t="s">
        <v>250</v>
      </c>
      <c r="E3" s="6" t="s">
        <v>251</v>
      </c>
      <c r="F3" t="s">
        <v>252</v>
      </c>
    </row>
    <row r="4" spans="1:6" ht="15.75" thickBot="1" x14ac:dyDescent="0.3">
      <c r="A4" s="8" t="s">
        <v>253</v>
      </c>
      <c r="B4" s="5" t="s">
        <v>248</v>
      </c>
      <c r="C4" s="12" t="s">
        <v>254</v>
      </c>
      <c r="E4" s="10" t="s">
        <v>255</v>
      </c>
    </row>
    <row r="5" spans="1:6" ht="15.75" thickBot="1" x14ac:dyDescent="0.3">
      <c r="A5" s="2" t="s">
        <v>256</v>
      </c>
      <c r="B5" s="5" t="s">
        <v>248</v>
      </c>
      <c r="C5" s="4" t="s">
        <v>257</v>
      </c>
      <c r="E5" s="3" t="s">
        <v>258</v>
      </c>
    </row>
    <row r="6" spans="1:6" ht="15.75" thickBot="1" x14ac:dyDescent="0.3">
      <c r="A6" s="2" t="s">
        <v>259</v>
      </c>
      <c r="B6" s="5" t="s">
        <v>248</v>
      </c>
      <c r="C6" s="4" t="s">
        <v>260</v>
      </c>
      <c r="E6" s="3" t="s">
        <v>261</v>
      </c>
    </row>
    <row r="7" spans="1:6" ht="15.75" thickBot="1" x14ac:dyDescent="0.3">
      <c r="A7" s="5" t="s">
        <v>262</v>
      </c>
      <c r="B7" s="5" t="s">
        <v>248</v>
      </c>
      <c r="C7" s="7" t="s">
        <v>263</v>
      </c>
      <c r="D7" t="s">
        <v>264</v>
      </c>
      <c r="E7" s="6" t="s">
        <v>265</v>
      </c>
      <c r="F7" t="s">
        <v>252</v>
      </c>
    </row>
    <row r="8" spans="1:6" ht="15.75" thickBot="1" x14ac:dyDescent="0.3">
      <c r="A8" s="2" t="s">
        <v>266</v>
      </c>
      <c r="B8" s="5" t="s">
        <v>248</v>
      </c>
      <c r="C8" s="4" t="s">
        <v>267</v>
      </c>
      <c r="E8" s="3" t="s">
        <v>268</v>
      </c>
    </row>
    <row r="9" spans="1:6" ht="15.75" thickBot="1" x14ac:dyDescent="0.3">
      <c r="A9" s="5" t="s">
        <v>269</v>
      </c>
      <c r="B9" s="5" t="s">
        <v>248</v>
      </c>
      <c r="C9" s="7" t="s">
        <v>270</v>
      </c>
      <c r="E9" s="6" t="s">
        <v>271</v>
      </c>
    </row>
    <row r="10" spans="1:6" ht="15.75" thickBot="1" x14ac:dyDescent="0.3">
      <c r="A10" s="5" t="s">
        <v>272</v>
      </c>
      <c r="B10" s="5" t="s">
        <v>248</v>
      </c>
      <c r="C10" s="7" t="s">
        <v>263</v>
      </c>
      <c r="D10" t="s">
        <v>264</v>
      </c>
      <c r="E10" s="6" t="s">
        <v>265</v>
      </c>
      <c r="F10" t="s">
        <v>252</v>
      </c>
    </row>
    <row r="11" spans="1:6" ht="15.75" thickBot="1" x14ac:dyDescent="0.3">
      <c r="A11" s="2" t="s">
        <v>273</v>
      </c>
      <c r="B11" s="5"/>
      <c r="C11" s="4" t="s">
        <v>274</v>
      </c>
      <c r="E11" s="3" t="s">
        <v>275</v>
      </c>
    </row>
    <row r="12" spans="1:6" ht="15.75" thickBot="1" x14ac:dyDescent="0.3">
      <c r="A12" s="2" t="s">
        <v>276</v>
      </c>
      <c r="B12" s="5"/>
      <c r="C12" s="4" t="s">
        <v>277</v>
      </c>
      <c r="E12" s="3" t="s">
        <v>278</v>
      </c>
      <c r="F12" t="s">
        <v>252</v>
      </c>
    </row>
    <row r="13" spans="1:6" ht="15.75" thickBot="1" x14ac:dyDescent="0.3">
      <c r="A13" s="5" t="s">
        <v>279</v>
      </c>
      <c r="B13" s="5"/>
      <c r="C13" s="7" t="s">
        <v>280</v>
      </c>
      <c r="E13" s="6" t="s">
        <v>281</v>
      </c>
    </row>
    <row r="14" spans="1:6" ht="15.75" thickBot="1" x14ac:dyDescent="0.3">
      <c r="A14" s="2" t="s">
        <v>282</v>
      </c>
      <c r="B14" s="5" t="s">
        <v>248</v>
      </c>
      <c r="C14" s="4" t="s">
        <v>283</v>
      </c>
      <c r="D14" t="s">
        <v>250</v>
      </c>
      <c r="E14" s="3" t="s">
        <v>284</v>
      </c>
      <c r="F14" t="s">
        <v>252</v>
      </c>
    </row>
    <row r="15" spans="1:6" ht="15.75" thickBot="1" x14ac:dyDescent="0.3">
      <c r="A15" s="2" t="s">
        <v>285</v>
      </c>
      <c r="B15" s="5" t="s">
        <v>248</v>
      </c>
      <c r="C15" s="4" t="s">
        <v>286</v>
      </c>
      <c r="E15" s="3" t="s">
        <v>287</v>
      </c>
      <c r="F15" t="s">
        <v>252</v>
      </c>
    </row>
    <row r="16" spans="1:6" ht="15.75" thickBot="1" x14ac:dyDescent="0.3">
      <c r="A16" s="5" t="s">
        <v>288</v>
      </c>
      <c r="B16" s="5" t="s">
        <v>248</v>
      </c>
      <c r="C16" s="7" t="s">
        <v>289</v>
      </c>
      <c r="E16" s="6" t="s">
        <v>290</v>
      </c>
    </row>
    <row r="17" spans="1:6" ht="15.75" thickBot="1" x14ac:dyDescent="0.3">
      <c r="A17" s="9" t="s">
        <v>291</v>
      </c>
      <c r="B17" s="5"/>
      <c r="C17" s="13" t="s">
        <v>292</v>
      </c>
      <c r="E17" s="11" t="s">
        <v>293</v>
      </c>
    </row>
    <row r="18" spans="1:6" ht="15.75" thickBot="1" x14ac:dyDescent="0.3">
      <c r="A18" s="2" t="s">
        <v>294</v>
      </c>
      <c r="B18" s="5" t="s">
        <v>248</v>
      </c>
      <c r="C18" s="4" t="s">
        <v>286</v>
      </c>
      <c r="E18" s="3" t="s">
        <v>287</v>
      </c>
      <c r="F18" t="s">
        <v>252</v>
      </c>
    </row>
    <row r="19" spans="1:6" ht="15.75" thickBot="1" x14ac:dyDescent="0.3">
      <c r="A19" s="5" t="s">
        <v>295</v>
      </c>
      <c r="B19" s="5" t="s">
        <v>248</v>
      </c>
      <c r="C19" s="7" t="s">
        <v>286</v>
      </c>
      <c r="E19" s="6" t="s">
        <v>287</v>
      </c>
      <c r="F19" t="s">
        <v>252</v>
      </c>
    </row>
    <row r="20" spans="1:6" ht="15.75" thickBot="1" x14ac:dyDescent="0.3">
      <c r="A20" s="5" t="s">
        <v>296</v>
      </c>
      <c r="B20" s="5" t="s">
        <v>248</v>
      </c>
      <c r="C20" s="7" t="s">
        <v>297</v>
      </c>
      <c r="E20" s="6" t="s">
        <v>298</v>
      </c>
    </row>
    <row r="21" spans="1:6" ht="15.75" thickBot="1" x14ac:dyDescent="0.3">
      <c r="A21" s="2" t="s">
        <v>299</v>
      </c>
      <c r="B21" s="5" t="s">
        <v>248</v>
      </c>
      <c r="C21" s="4" t="s">
        <v>300</v>
      </c>
      <c r="E21" s="3" t="s">
        <v>301</v>
      </c>
    </row>
    <row r="22" spans="1:6" ht="15.75" thickBot="1" x14ac:dyDescent="0.3">
      <c r="A22" s="2" t="s">
        <v>302</v>
      </c>
      <c r="B22" s="5" t="s">
        <v>248</v>
      </c>
      <c r="C22" s="4" t="s">
        <v>303</v>
      </c>
      <c r="D22" t="s">
        <v>250</v>
      </c>
      <c r="E22" s="3" t="s">
        <v>304</v>
      </c>
      <c r="F22" t="s">
        <v>252</v>
      </c>
    </row>
    <row r="23" spans="1:6" ht="15.75" thickBot="1" x14ac:dyDescent="0.3">
      <c r="A23" s="5" t="s">
        <v>305</v>
      </c>
      <c r="B23" s="5" t="s">
        <v>248</v>
      </c>
      <c r="C23" s="7" t="s">
        <v>263</v>
      </c>
      <c r="D23" t="s">
        <v>264</v>
      </c>
      <c r="E23" s="6" t="s">
        <v>265</v>
      </c>
      <c r="F23" t="s">
        <v>252</v>
      </c>
    </row>
    <row r="24" spans="1:6" ht="15.75" thickBot="1" x14ac:dyDescent="0.3">
      <c r="A24" s="8" t="s">
        <v>306</v>
      </c>
      <c r="B24" s="5" t="s">
        <v>248</v>
      </c>
      <c r="C24" s="12" t="s">
        <v>307</v>
      </c>
      <c r="D24" t="s">
        <v>250</v>
      </c>
      <c r="E24" s="3" t="s">
        <v>308</v>
      </c>
      <c r="F24" t="s">
        <v>252</v>
      </c>
    </row>
    <row r="25" spans="1:6" ht="15.75" thickBot="1" x14ac:dyDescent="0.3">
      <c r="A25" s="2" t="s">
        <v>309</v>
      </c>
      <c r="B25" s="5" t="s">
        <v>248</v>
      </c>
      <c r="C25" s="4" t="s">
        <v>310</v>
      </c>
      <c r="D25" t="s">
        <v>250</v>
      </c>
      <c r="E25" s="3" t="s">
        <v>311</v>
      </c>
      <c r="F25" t="s">
        <v>252</v>
      </c>
    </row>
    <row r="26" spans="1:6" ht="15.75" thickBot="1" x14ac:dyDescent="0.3">
      <c r="A26" s="2" t="s">
        <v>312</v>
      </c>
      <c r="B26" s="5"/>
      <c r="C26" s="4" t="s">
        <v>254</v>
      </c>
      <c r="E26" s="3" t="s">
        <v>255</v>
      </c>
    </row>
    <row r="27" spans="1:6" ht="15.75" thickBot="1" x14ac:dyDescent="0.3">
      <c r="A27" s="9" t="s">
        <v>313</v>
      </c>
      <c r="B27" s="5"/>
      <c r="C27" s="13" t="s">
        <v>314</v>
      </c>
      <c r="E27" s="11" t="s">
        <v>315</v>
      </c>
    </row>
    <row r="28" spans="1:6" ht="15.75" thickBot="1" x14ac:dyDescent="0.3">
      <c r="A28" s="5" t="s">
        <v>316</v>
      </c>
      <c r="B28" s="5" t="s">
        <v>248</v>
      </c>
      <c r="C28" s="7" t="s">
        <v>286</v>
      </c>
      <c r="E28" s="6" t="s">
        <v>287</v>
      </c>
      <c r="F28" t="s">
        <v>252</v>
      </c>
    </row>
    <row r="29" spans="1:6" ht="15.75" thickBot="1" x14ac:dyDescent="0.3">
      <c r="A29" s="5" t="s">
        <v>317</v>
      </c>
      <c r="B29" s="5" t="s">
        <v>248</v>
      </c>
      <c r="C29" s="7" t="s">
        <v>263</v>
      </c>
      <c r="D29" t="s">
        <v>264</v>
      </c>
      <c r="E29" s="6" t="s">
        <v>265</v>
      </c>
      <c r="F29" t="s">
        <v>252</v>
      </c>
    </row>
    <row r="30" spans="1:6" ht="15.75" thickBot="1" x14ac:dyDescent="0.3">
      <c r="A30" s="5" t="s">
        <v>318</v>
      </c>
      <c r="B30" s="5"/>
      <c r="C30" s="7" t="s">
        <v>319</v>
      </c>
      <c r="E30" s="6" t="s">
        <v>320</v>
      </c>
    </row>
    <row r="31" spans="1:6" ht="15.75" thickBot="1" x14ac:dyDescent="0.3">
      <c r="A31" s="5" t="s">
        <v>321</v>
      </c>
      <c r="B31" s="5" t="s">
        <v>248</v>
      </c>
      <c r="C31" s="7" t="s">
        <v>263</v>
      </c>
      <c r="D31" t="s">
        <v>264</v>
      </c>
      <c r="E31" s="6" t="s">
        <v>265</v>
      </c>
      <c r="F31" t="s">
        <v>252</v>
      </c>
    </row>
    <row r="32" spans="1:6" ht="15.75" thickBot="1" x14ac:dyDescent="0.3">
      <c r="A32" s="2" t="s">
        <v>322</v>
      </c>
      <c r="B32" s="5" t="s">
        <v>248</v>
      </c>
      <c r="C32" s="4" t="s">
        <v>263</v>
      </c>
      <c r="D32" t="s">
        <v>264</v>
      </c>
      <c r="E32" s="6" t="s">
        <v>265</v>
      </c>
      <c r="F32" t="s">
        <v>252</v>
      </c>
    </row>
    <row r="33" spans="1:6" ht="15.75" thickBot="1" x14ac:dyDescent="0.3">
      <c r="A33" s="2" t="s">
        <v>323</v>
      </c>
      <c r="B33" s="5" t="s">
        <v>248</v>
      </c>
      <c r="C33" s="4" t="s">
        <v>286</v>
      </c>
      <c r="E33" s="3" t="s">
        <v>287</v>
      </c>
      <c r="F33" t="s">
        <v>252</v>
      </c>
    </row>
    <row r="34" spans="1:6" ht="15.75" thickBot="1" x14ac:dyDescent="0.3">
      <c r="A34" s="5" t="s">
        <v>324</v>
      </c>
      <c r="B34" s="5" t="s">
        <v>248</v>
      </c>
      <c r="C34" s="7" t="s">
        <v>263</v>
      </c>
      <c r="D34" t="s">
        <v>264</v>
      </c>
      <c r="E34" s="6" t="s">
        <v>265</v>
      </c>
      <c r="F34" t="s">
        <v>252</v>
      </c>
    </row>
    <row r="35" spans="1:6" ht="15.75" thickBot="1" x14ac:dyDescent="0.3">
      <c r="A35" s="2" t="s">
        <v>325</v>
      </c>
      <c r="B35" s="5" t="s">
        <v>248</v>
      </c>
      <c r="C35" s="4" t="s">
        <v>263</v>
      </c>
      <c r="D35" t="s">
        <v>264</v>
      </c>
      <c r="E35" s="6" t="s">
        <v>265</v>
      </c>
      <c r="F35" t="s">
        <v>252</v>
      </c>
    </row>
    <row r="36" spans="1:6" ht="15.75" thickBot="1" x14ac:dyDescent="0.3">
      <c r="A36" s="5" t="s">
        <v>326</v>
      </c>
      <c r="B36" s="5" t="s">
        <v>248</v>
      </c>
      <c r="C36" s="7" t="s">
        <v>327</v>
      </c>
      <c r="D36" t="s">
        <v>250</v>
      </c>
      <c r="E36" s="6" t="s">
        <v>328</v>
      </c>
      <c r="F36" t="s">
        <v>252</v>
      </c>
    </row>
    <row r="37" spans="1:6" ht="15.75" thickBot="1" x14ac:dyDescent="0.3">
      <c r="A37" s="2" t="s">
        <v>329</v>
      </c>
      <c r="B37" s="5" t="s">
        <v>248</v>
      </c>
      <c r="C37" s="4" t="s">
        <v>330</v>
      </c>
      <c r="E37" s="3" t="s">
        <v>331</v>
      </c>
    </row>
    <row r="38" spans="1:6" ht="15.75" thickBot="1" x14ac:dyDescent="0.3">
      <c r="A38" s="2" t="s">
        <v>332</v>
      </c>
      <c r="B38" s="5" t="s">
        <v>248</v>
      </c>
      <c r="C38" s="4" t="s">
        <v>333</v>
      </c>
      <c r="D38" t="s">
        <v>250</v>
      </c>
      <c r="E38" s="3" t="s">
        <v>334</v>
      </c>
      <c r="F38" t="s">
        <v>252</v>
      </c>
    </row>
    <row r="39" spans="1:6" ht="15.75" thickBot="1" x14ac:dyDescent="0.3">
      <c r="A39" s="5" t="s">
        <v>335</v>
      </c>
      <c r="B39" s="5" t="s">
        <v>248</v>
      </c>
      <c r="C39" s="7" t="s">
        <v>336</v>
      </c>
      <c r="E39" s="6" t="s">
        <v>337</v>
      </c>
    </row>
    <row r="40" spans="1:6" ht="15.75" thickBot="1" x14ac:dyDescent="0.3">
      <c r="A40" s="2" t="s">
        <v>338</v>
      </c>
      <c r="B40" s="5"/>
      <c r="C40" s="4" t="s">
        <v>339</v>
      </c>
      <c r="E40" s="3" t="s">
        <v>340</v>
      </c>
    </row>
    <row r="41" spans="1:6" ht="15.75" thickBot="1" x14ac:dyDescent="0.3">
      <c r="A41" s="5" t="s">
        <v>341</v>
      </c>
      <c r="B41" s="5"/>
      <c r="C41" s="7" t="s">
        <v>342</v>
      </c>
      <c r="E41" s="6" t="s">
        <v>343</v>
      </c>
      <c r="F41" t="s">
        <v>252</v>
      </c>
    </row>
    <row r="42" spans="1:6" ht="15.75" thickBot="1" x14ac:dyDescent="0.3">
      <c r="A42" s="2" t="s">
        <v>344</v>
      </c>
      <c r="B42" s="5" t="s">
        <v>248</v>
      </c>
      <c r="C42" s="4" t="s">
        <v>263</v>
      </c>
      <c r="D42" t="s">
        <v>264</v>
      </c>
      <c r="E42" s="6" t="s">
        <v>265</v>
      </c>
      <c r="F42" t="s">
        <v>252</v>
      </c>
    </row>
    <row r="43" spans="1:6" ht="15.75" thickBot="1" x14ac:dyDescent="0.3">
      <c r="A43" s="2" t="s">
        <v>345</v>
      </c>
      <c r="B43" s="5"/>
      <c r="C43" s="4" t="s">
        <v>346</v>
      </c>
      <c r="E43" s="3" t="s">
        <v>347</v>
      </c>
      <c r="F43" t="s">
        <v>252</v>
      </c>
    </row>
    <row r="44" spans="1:6" ht="15.75" thickBot="1" x14ac:dyDescent="0.3">
      <c r="A44" s="5" t="s">
        <v>348</v>
      </c>
      <c r="B44" s="5" t="s">
        <v>248</v>
      </c>
      <c r="C44" s="7" t="s">
        <v>263</v>
      </c>
      <c r="D44" t="s">
        <v>264</v>
      </c>
      <c r="E44" s="6" t="s">
        <v>265</v>
      </c>
      <c r="F44" t="s">
        <v>252</v>
      </c>
    </row>
    <row r="45" spans="1:6" ht="15.75" thickBot="1" x14ac:dyDescent="0.3">
      <c r="A45" s="2" t="s">
        <v>349</v>
      </c>
      <c r="B45" s="5"/>
      <c r="C45" s="4" t="s">
        <v>350</v>
      </c>
      <c r="E45" s="3" t="s">
        <v>351</v>
      </c>
    </row>
    <row r="46" spans="1:6" ht="15.75" thickBot="1" x14ac:dyDescent="0.3">
      <c r="A46" s="5" t="s">
        <v>352</v>
      </c>
      <c r="B46" s="5"/>
      <c r="C46" s="7" t="s">
        <v>353</v>
      </c>
      <c r="E46" s="6" t="s">
        <v>354</v>
      </c>
    </row>
    <row r="47" spans="1:6" ht="15.75" thickBot="1" x14ac:dyDescent="0.3">
      <c r="A47" s="5" t="s">
        <v>355</v>
      </c>
      <c r="B47" s="5"/>
      <c r="C47" s="7" t="s">
        <v>356</v>
      </c>
      <c r="E47" s="6" t="s">
        <v>357</v>
      </c>
      <c r="F47" t="s">
        <v>252</v>
      </c>
    </row>
    <row r="48" spans="1:6" ht="15.75" thickBot="1" x14ac:dyDescent="0.3">
      <c r="A48" s="2" t="s">
        <v>358</v>
      </c>
      <c r="B48" s="5"/>
      <c r="C48" s="4" t="s">
        <v>359</v>
      </c>
      <c r="E48" s="3" t="s">
        <v>360</v>
      </c>
      <c r="F48" t="s">
        <v>252</v>
      </c>
    </row>
    <row r="49" spans="1:6" ht="15.75" thickBot="1" x14ac:dyDescent="0.3">
      <c r="A49" s="5" t="s">
        <v>361</v>
      </c>
      <c r="B49" s="5" t="s">
        <v>248</v>
      </c>
      <c r="C49" s="7" t="s">
        <v>362</v>
      </c>
      <c r="E49" s="6" t="s">
        <v>363</v>
      </c>
    </row>
    <row r="50" spans="1:6" ht="15.75" thickBot="1" x14ac:dyDescent="0.3">
      <c r="A50" s="2" t="s">
        <v>364</v>
      </c>
      <c r="B50" s="5" t="s">
        <v>248</v>
      </c>
      <c r="C50" s="4" t="s">
        <v>365</v>
      </c>
      <c r="E50" s="3" t="s">
        <v>366</v>
      </c>
      <c r="F50" t="s">
        <v>252</v>
      </c>
    </row>
    <row r="51" spans="1:6" ht="15.75" thickBot="1" x14ac:dyDescent="0.3">
      <c r="A51" s="9" t="s">
        <v>367</v>
      </c>
      <c r="B51" s="5"/>
      <c r="C51" s="13" t="s">
        <v>368</v>
      </c>
      <c r="E51" s="11" t="s">
        <v>369</v>
      </c>
    </row>
    <row r="52" spans="1:6" ht="15.75" thickBot="1" x14ac:dyDescent="0.3">
      <c r="A52" s="5" t="s">
        <v>370</v>
      </c>
      <c r="B52" s="5" t="s">
        <v>248</v>
      </c>
      <c r="C52" s="7" t="s">
        <v>263</v>
      </c>
      <c r="D52" t="s">
        <v>264</v>
      </c>
      <c r="E52" s="6" t="s">
        <v>265</v>
      </c>
      <c r="F52" t="s">
        <v>252</v>
      </c>
    </row>
    <row r="53" spans="1:6" ht="15.75" thickBot="1" x14ac:dyDescent="0.3">
      <c r="A53" s="8" t="s">
        <v>371</v>
      </c>
      <c r="B53" s="5"/>
      <c r="C53" s="12" t="s">
        <v>372</v>
      </c>
      <c r="E53" s="10" t="s">
        <v>373</v>
      </c>
      <c r="F53" t="s">
        <v>252</v>
      </c>
    </row>
    <row r="54" spans="1:6" ht="15.75" thickBot="1" x14ac:dyDescent="0.3">
      <c r="A54" s="2" t="s">
        <v>374</v>
      </c>
      <c r="B54" s="5" t="s">
        <v>248</v>
      </c>
      <c r="C54" s="4" t="s">
        <v>375</v>
      </c>
      <c r="D54" t="s">
        <v>250</v>
      </c>
      <c r="E54" s="3" t="s">
        <v>376</v>
      </c>
      <c r="F54" t="s">
        <v>252</v>
      </c>
    </row>
    <row r="55" spans="1:6" ht="15.75" thickBot="1" x14ac:dyDescent="0.3">
      <c r="A55" s="5" t="s">
        <v>377</v>
      </c>
      <c r="B55" s="5" t="s">
        <v>248</v>
      </c>
      <c r="C55" s="7" t="s">
        <v>263</v>
      </c>
      <c r="D55" t="s">
        <v>264</v>
      </c>
      <c r="E55" s="6" t="s">
        <v>265</v>
      </c>
      <c r="F55" t="s">
        <v>252</v>
      </c>
    </row>
    <row r="56" spans="1:6" ht="15.75" thickBot="1" x14ac:dyDescent="0.3">
      <c r="A56" s="2" t="s">
        <v>378</v>
      </c>
      <c r="B56" s="5" t="s">
        <v>248</v>
      </c>
      <c r="C56" s="4" t="s">
        <v>263</v>
      </c>
      <c r="D56" t="s">
        <v>264</v>
      </c>
      <c r="E56" s="6" t="s">
        <v>265</v>
      </c>
      <c r="F56" t="s">
        <v>252</v>
      </c>
    </row>
    <row r="57" spans="1:6" ht="15.75" thickBot="1" x14ac:dyDescent="0.3">
      <c r="A57" s="2" t="s">
        <v>379</v>
      </c>
      <c r="B57" s="5"/>
      <c r="C57" s="4" t="s">
        <v>380</v>
      </c>
      <c r="E57" s="3" t="s">
        <v>381</v>
      </c>
    </row>
    <row r="58" spans="1:6" ht="15.75" thickBot="1" x14ac:dyDescent="0.3">
      <c r="A58" s="5" t="s">
        <v>382</v>
      </c>
      <c r="B58" s="5" t="s">
        <v>248</v>
      </c>
      <c r="C58" s="7" t="s">
        <v>383</v>
      </c>
      <c r="E58" s="6" t="s">
        <v>384</v>
      </c>
    </row>
    <row r="59" spans="1:6" ht="15.75" thickBot="1" x14ac:dyDescent="0.3">
      <c r="A59" s="2" t="s">
        <v>385</v>
      </c>
      <c r="B59" s="5" t="s">
        <v>248</v>
      </c>
      <c r="C59" s="4" t="s">
        <v>263</v>
      </c>
      <c r="D59" t="s">
        <v>264</v>
      </c>
      <c r="E59" s="6" t="s">
        <v>265</v>
      </c>
      <c r="F59" t="s">
        <v>252</v>
      </c>
    </row>
    <row r="60" spans="1:6" ht="15.75" thickBot="1" x14ac:dyDescent="0.3">
      <c r="A60" s="2" t="s">
        <v>386</v>
      </c>
      <c r="B60" s="5"/>
      <c r="C60" s="4" t="s">
        <v>387</v>
      </c>
      <c r="E60" s="3" t="s">
        <v>388</v>
      </c>
      <c r="F60" t="s">
        <v>252</v>
      </c>
    </row>
    <row r="61" spans="1:6" ht="15.75" thickBot="1" x14ac:dyDescent="0.3">
      <c r="A61" s="2" t="s">
        <v>389</v>
      </c>
      <c r="B61" s="5" t="s">
        <v>248</v>
      </c>
      <c r="C61" s="4" t="s">
        <v>390</v>
      </c>
      <c r="E61" s="3" t="s">
        <v>391</v>
      </c>
    </row>
    <row r="62" spans="1:6" ht="15.75" thickBot="1" x14ac:dyDescent="0.3">
      <c r="A62" s="5" t="s">
        <v>392</v>
      </c>
      <c r="B62" s="5" t="s">
        <v>248</v>
      </c>
      <c r="C62" s="7" t="s">
        <v>263</v>
      </c>
      <c r="D62" t="s">
        <v>264</v>
      </c>
      <c r="E62" s="6" t="s">
        <v>265</v>
      </c>
      <c r="F62" t="s">
        <v>252</v>
      </c>
    </row>
    <row r="63" spans="1:6" ht="15.75" thickBot="1" x14ac:dyDescent="0.3">
      <c r="A63" s="5" t="s">
        <v>393</v>
      </c>
      <c r="B63" s="5" t="s">
        <v>248</v>
      </c>
      <c r="C63" s="7" t="s">
        <v>394</v>
      </c>
      <c r="E63" s="6" t="s">
        <v>395</v>
      </c>
      <c r="F63" t="s">
        <v>252</v>
      </c>
    </row>
    <row r="64" spans="1:6" ht="15.75" thickBot="1" x14ac:dyDescent="0.3">
      <c r="A64" s="9" t="s">
        <v>396</v>
      </c>
      <c r="B64" s="5"/>
      <c r="C64" s="13" t="s">
        <v>397</v>
      </c>
      <c r="E64" s="6" t="s">
        <v>398</v>
      </c>
    </row>
    <row r="65" spans="1:6" ht="15.75" thickBot="1" x14ac:dyDescent="0.3">
      <c r="A65" s="2" t="s">
        <v>399</v>
      </c>
      <c r="B65" s="5" t="s">
        <v>248</v>
      </c>
      <c r="C65" s="4" t="s">
        <v>400</v>
      </c>
      <c r="E65" s="3" t="s">
        <v>401</v>
      </c>
    </row>
    <row r="66" spans="1:6" ht="15.75" thickBot="1" x14ac:dyDescent="0.3">
      <c r="A66" s="8" t="s">
        <v>402</v>
      </c>
      <c r="B66" s="5" t="s">
        <v>248</v>
      </c>
      <c r="C66" s="12" t="s">
        <v>403</v>
      </c>
      <c r="E66" s="10" t="s">
        <v>404</v>
      </c>
    </row>
    <row r="67" spans="1:6" ht="15.75" thickBot="1" x14ac:dyDescent="0.3">
      <c r="A67" s="5" t="s">
        <v>405</v>
      </c>
      <c r="B67" s="5" t="s">
        <v>248</v>
      </c>
      <c r="C67" s="7" t="s">
        <v>263</v>
      </c>
      <c r="D67" t="s">
        <v>264</v>
      </c>
      <c r="E67" s="6" t="s">
        <v>265</v>
      </c>
      <c r="F67" t="s">
        <v>252</v>
      </c>
    </row>
    <row r="68" spans="1:6" ht="15.75" thickBot="1" x14ac:dyDescent="0.3">
      <c r="A68" s="5" t="s">
        <v>406</v>
      </c>
      <c r="B68" s="5" t="s">
        <v>248</v>
      </c>
      <c r="C68" s="7" t="s">
        <v>407</v>
      </c>
      <c r="E68" s="6" t="s">
        <v>408</v>
      </c>
    </row>
    <row r="69" spans="1:6" ht="15.75" thickBot="1" x14ac:dyDescent="0.3">
      <c r="A69" s="2" t="s">
        <v>409</v>
      </c>
      <c r="B69" s="5" t="s">
        <v>248</v>
      </c>
      <c r="C69" s="4" t="s">
        <v>410</v>
      </c>
      <c r="E69" s="3" t="s">
        <v>411</v>
      </c>
    </row>
    <row r="70" spans="1:6" ht="15.75" thickBot="1" x14ac:dyDescent="0.3">
      <c r="A70" s="2" t="s">
        <v>412</v>
      </c>
      <c r="B70" s="5" t="s">
        <v>248</v>
      </c>
      <c r="C70" s="4" t="s">
        <v>413</v>
      </c>
      <c r="D70" t="s">
        <v>250</v>
      </c>
      <c r="E70" s="3" t="s">
        <v>414</v>
      </c>
      <c r="F70" t="s">
        <v>252</v>
      </c>
    </row>
    <row r="71" spans="1:6" ht="15.75" thickBot="1" x14ac:dyDescent="0.3">
      <c r="A71" s="2" t="s">
        <v>415</v>
      </c>
      <c r="B71" s="5" t="s">
        <v>248</v>
      </c>
      <c r="C71" s="4" t="s">
        <v>416</v>
      </c>
      <c r="E71" s="3" t="s">
        <v>417</v>
      </c>
    </row>
    <row r="72" spans="1:6" ht="15.75" thickBot="1" x14ac:dyDescent="0.3">
      <c r="A72" s="8" t="s">
        <v>418</v>
      </c>
      <c r="B72" s="5" t="s">
        <v>248</v>
      </c>
      <c r="C72" s="12" t="s">
        <v>419</v>
      </c>
      <c r="E72" s="10" t="s">
        <v>420</v>
      </c>
      <c r="F72" t="s">
        <v>252</v>
      </c>
    </row>
    <row r="73" spans="1:6" ht="15.75" thickBot="1" x14ac:dyDescent="0.3">
      <c r="A73" s="2" t="s">
        <v>421</v>
      </c>
      <c r="B73" s="5" t="s">
        <v>248</v>
      </c>
      <c r="C73" s="4" t="s">
        <v>422</v>
      </c>
      <c r="E73" s="3" t="s">
        <v>423</v>
      </c>
    </row>
    <row r="74" spans="1:6" ht="15.75" thickBot="1" x14ac:dyDescent="0.3">
      <c r="A74" s="5" t="s">
        <v>424</v>
      </c>
      <c r="B74" s="5" t="s">
        <v>248</v>
      </c>
      <c r="C74" s="7" t="s">
        <v>425</v>
      </c>
      <c r="E74" s="6" t="s">
        <v>426</v>
      </c>
    </row>
    <row r="75" spans="1:6" ht="15.75" thickBot="1" x14ac:dyDescent="0.3">
      <c r="A75" s="5" t="s">
        <v>427</v>
      </c>
      <c r="B75" s="5" t="s">
        <v>248</v>
      </c>
      <c r="C75" s="7" t="s">
        <v>428</v>
      </c>
      <c r="D75" t="s">
        <v>250</v>
      </c>
      <c r="E75" s="6" t="s">
        <v>429</v>
      </c>
      <c r="F75" t="s">
        <v>252</v>
      </c>
    </row>
    <row r="76" spans="1:6" ht="15.75" thickBot="1" x14ac:dyDescent="0.3">
      <c r="A76" s="2" t="s">
        <v>430</v>
      </c>
      <c r="B76" s="5" t="s">
        <v>248</v>
      </c>
      <c r="C76" s="4" t="s">
        <v>263</v>
      </c>
      <c r="D76" t="s">
        <v>264</v>
      </c>
      <c r="E76" s="6" t="s">
        <v>265</v>
      </c>
      <c r="F76" t="s">
        <v>252</v>
      </c>
    </row>
    <row r="77" spans="1:6" ht="15.75" thickBot="1" x14ac:dyDescent="0.3">
      <c r="A77" s="2" t="s">
        <v>431</v>
      </c>
      <c r="B77" s="5" t="s">
        <v>248</v>
      </c>
      <c r="C77" s="4" t="s">
        <v>432</v>
      </c>
      <c r="E77" s="3" t="s">
        <v>433</v>
      </c>
      <c r="F77" t="s">
        <v>252</v>
      </c>
    </row>
    <row r="78" spans="1:6" ht="15.75" thickBot="1" x14ac:dyDescent="0.3">
      <c r="A78" s="5" t="s">
        <v>434</v>
      </c>
      <c r="B78" s="5" t="s">
        <v>248</v>
      </c>
      <c r="C78" s="7" t="s">
        <v>435</v>
      </c>
      <c r="D78" t="s">
        <v>250</v>
      </c>
      <c r="E78" s="6" t="s">
        <v>436</v>
      </c>
      <c r="F78" t="s">
        <v>252</v>
      </c>
    </row>
    <row r="79" spans="1:6" ht="15.75" thickBot="1" x14ac:dyDescent="0.3">
      <c r="A79" s="2" t="s">
        <v>437</v>
      </c>
      <c r="B79" s="5"/>
      <c r="C79" s="4" t="s">
        <v>438</v>
      </c>
      <c r="E79" s="3" t="s">
        <v>439</v>
      </c>
    </row>
    <row r="80" spans="1:6" ht="15.75" thickBot="1" x14ac:dyDescent="0.3">
      <c r="A80" s="5" t="s">
        <v>440</v>
      </c>
      <c r="B80" s="5" t="s">
        <v>248</v>
      </c>
      <c r="C80" s="7" t="s">
        <v>263</v>
      </c>
      <c r="D80" t="s">
        <v>264</v>
      </c>
      <c r="E80" s="6" t="s">
        <v>265</v>
      </c>
      <c r="F80" t="s">
        <v>252</v>
      </c>
    </row>
    <row r="81" spans="1:6" ht="15.75" thickBot="1" x14ac:dyDescent="0.3">
      <c r="A81" s="5" t="s">
        <v>441</v>
      </c>
      <c r="B81" s="5" t="s">
        <v>248</v>
      </c>
      <c r="C81" s="7" t="s">
        <v>442</v>
      </c>
      <c r="E81" s="6" t="s">
        <v>443</v>
      </c>
      <c r="F81" t="s">
        <v>252</v>
      </c>
    </row>
    <row r="82" spans="1:6" ht="15.75" thickBot="1" x14ac:dyDescent="0.3">
      <c r="A82" s="5" t="s">
        <v>444</v>
      </c>
      <c r="B82" s="5"/>
      <c r="C82" s="4" t="s">
        <v>445</v>
      </c>
      <c r="E82" s="3" t="s">
        <v>446</v>
      </c>
    </row>
    <row r="83" spans="1:6" ht="15.75" thickBot="1" x14ac:dyDescent="0.3">
      <c r="A83" s="8" t="s">
        <v>447</v>
      </c>
      <c r="B83" s="5" t="s">
        <v>248</v>
      </c>
      <c r="C83" s="12" t="s">
        <v>448</v>
      </c>
      <c r="E83" s="10" t="s">
        <v>449</v>
      </c>
    </row>
    <row r="84" spans="1:6" ht="15.75" thickBot="1" x14ac:dyDescent="0.3">
      <c r="A84" s="5" t="s">
        <v>450</v>
      </c>
      <c r="B84" s="5" t="s">
        <v>248</v>
      </c>
      <c r="C84" s="7" t="s">
        <v>263</v>
      </c>
      <c r="D84" t="s">
        <v>264</v>
      </c>
      <c r="E84" s="6" t="s">
        <v>265</v>
      </c>
      <c r="F84" t="s">
        <v>252</v>
      </c>
    </row>
    <row r="85" spans="1:6" ht="15.75" thickBot="1" x14ac:dyDescent="0.3">
      <c r="A85" s="2" t="s">
        <v>451</v>
      </c>
      <c r="B85" s="5" t="s">
        <v>248</v>
      </c>
      <c r="C85" s="4" t="s">
        <v>263</v>
      </c>
      <c r="D85" t="s">
        <v>264</v>
      </c>
      <c r="E85" s="6" t="s">
        <v>265</v>
      </c>
      <c r="F85" t="s">
        <v>252</v>
      </c>
    </row>
    <row r="86" spans="1:6" ht="15.75" thickBot="1" x14ac:dyDescent="0.3">
      <c r="A86" s="5" t="s">
        <v>452</v>
      </c>
      <c r="B86" s="5" t="s">
        <v>248</v>
      </c>
      <c r="C86" s="7" t="s">
        <v>453</v>
      </c>
      <c r="E86" s="6" t="s">
        <v>454</v>
      </c>
    </row>
    <row r="87" spans="1:6" ht="15.75" thickBot="1" x14ac:dyDescent="0.3">
      <c r="A87" s="5" t="s">
        <v>455</v>
      </c>
      <c r="B87" s="5" t="s">
        <v>248</v>
      </c>
      <c r="C87" s="7" t="s">
        <v>456</v>
      </c>
      <c r="E87" s="6" t="s">
        <v>457</v>
      </c>
    </row>
    <row r="88" spans="1:6" ht="15.75" thickBot="1" x14ac:dyDescent="0.3">
      <c r="A88" s="5" t="s">
        <v>458</v>
      </c>
      <c r="B88" s="5" t="s">
        <v>248</v>
      </c>
      <c r="C88" s="7" t="s">
        <v>263</v>
      </c>
      <c r="D88" t="s">
        <v>264</v>
      </c>
      <c r="E88" s="6" t="s">
        <v>265</v>
      </c>
      <c r="F88" t="s">
        <v>252</v>
      </c>
    </row>
    <row r="89" spans="1:6" ht="15.75" thickBot="1" x14ac:dyDescent="0.3">
      <c r="A89" s="2" t="s">
        <v>459</v>
      </c>
      <c r="B89" s="5"/>
      <c r="C89" s="4" t="s">
        <v>460</v>
      </c>
      <c r="E89" s="3" t="s">
        <v>461</v>
      </c>
    </row>
    <row r="90" spans="1:6" ht="15.75" thickBot="1" x14ac:dyDescent="0.3">
      <c r="A90" s="2" t="s">
        <v>462</v>
      </c>
      <c r="B90" s="5" t="s">
        <v>248</v>
      </c>
      <c r="C90" s="4" t="s">
        <v>463</v>
      </c>
      <c r="D90" t="s">
        <v>250</v>
      </c>
      <c r="E90" s="3" t="s">
        <v>464</v>
      </c>
      <c r="F90" t="s">
        <v>252</v>
      </c>
    </row>
    <row r="91" spans="1:6" ht="15.75" thickBot="1" x14ac:dyDescent="0.3">
      <c r="A91" s="5" t="s">
        <v>465</v>
      </c>
      <c r="B91" s="5" t="s">
        <v>248</v>
      </c>
      <c r="C91" s="7" t="s">
        <v>375</v>
      </c>
      <c r="D91" t="s">
        <v>250</v>
      </c>
      <c r="E91" s="6" t="s">
        <v>376</v>
      </c>
      <c r="F91" t="s">
        <v>252</v>
      </c>
    </row>
    <row r="92" spans="1:6" ht="15.75" thickBot="1" x14ac:dyDescent="0.3">
      <c r="A92" s="2" t="s">
        <v>466</v>
      </c>
      <c r="B92" s="5"/>
      <c r="C92" s="4" t="s">
        <v>467</v>
      </c>
      <c r="E92" s="3" t="s">
        <v>468</v>
      </c>
    </row>
    <row r="93" spans="1:6" ht="15.75" thickBot="1" x14ac:dyDescent="0.3">
      <c r="A93" s="2" t="s">
        <v>469</v>
      </c>
      <c r="B93" s="5"/>
      <c r="C93" s="4" t="s">
        <v>470</v>
      </c>
      <c r="E93" s="3" t="s">
        <v>471</v>
      </c>
    </row>
    <row r="94" spans="1:6" ht="15.75" thickBot="1" x14ac:dyDescent="0.3">
      <c r="A94" s="9" t="s">
        <v>472</v>
      </c>
      <c r="B94" s="5" t="s">
        <v>248</v>
      </c>
      <c r="C94" s="13" t="s">
        <v>473</v>
      </c>
      <c r="E94" s="11" t="s">
        <v>474</v>
      </c>
    </row>
    <row r="95" spans="1:6" ht="15.75" thickBot="1" x14ac:dyDescent="0.3">
      <c r="A95" s="2" t="s">
        <v>475</v>
      </c>
      <c r="B95" s="5" t="s">
        <v>248</v>
      </c>
      <c r="C95" s="4" t="s">
        <v>476</v>
      </c>
      <c r="E95" s="3" t="s">
        <v>477</v>
      </c>
    </row>
    <row r="96" spans="1:6" ht="15.75" thickBot="1" x14ac:dyDescent="0.3">
      <c r="A96" s="5" t="s">
        <v>478</v>
      </c>
      <c r="B96" s="5" t="s">
        <v>248</v>
      </c>
      <c r="C96" s="7" t="s">
        <v>479</v>
      </c>
      <c r="E96" s="6" t="s">
        <v>480</v>
      </c>
      <c r="F96" t="s">
        <v>252</v>
      </c>
    </row>
    <row r="97" spans="1:6" ht="15.75" thickBot="1" x14ac:dyDescent="0.3">
      <c r="A97" s="2" t="s">
        <v>481</v>
      </c>
      <c r="B97" s="5"/>
      <c r="C97" s="4" t="s">
        <v>482</v>
      </c>
      <c r="E97" s="3" t="s">
        <v>483</v>
      </c>
    </row>
    <row r="98" spans="1:6" ht="15.75" thickBot="1" x14ac:dyDescent="0.3">
      <c r="A98" s="5" t="s">
        <v>484</v>
      </c>
      <c r="B98" s="5" t="s">
        <v>248</v>
      </c>
      <c r="C98" s="7" t="s">
        <v>485</v>
      </c>
      <c r="E98" s="6" t="s">
        <v>486</v>
      </c>
    </row>
    <row r="99" spans="1:6" ht="15.75" thickBot="1" x14ac:dyDescent="0.3">
      <c r="A99" s="2" t="s">
        <v>487</v>
      </c>
      <c r="B99" s="5" t="s">
        <v>248</v>
      </c>
      <c r="C99" s="4" t="s">
        <v>488</v>
      </c>
      <c r="E99" s="3" t="s">
        <v>489</v>
      </c>
      <c r="F99" t="s">
        <v>252</v>
      </c>
    </row>
    <row r="100" spans="1:6" ht="15.75" thickBot="1" x14ac:dyDescent="0.3">
      <c r="A100" s="5" t="s">
        <v>490</v>
      </c>
      <c r="B100" s="5"/>
      <c r="C100" s="7" t="s">
        <v>491</v>
      </c>
      <c r="E100" s="6" t="s">
        <v>492</v>
      </c>
    </row>
    <row r="101" spans="1:6" ht="15.75" thickBot="1" x14ac:dyDescent="0.3">
      <c r="A101" s="5" t="s">
        <v>493</v>
      </c>
      <c r="B101" s="5"/>
      <c r="C101" s="7" t="s">
        <v>494</v>
      </c>
      <c r="E101" s="6" t="s">
        <v>495</v>
      </c>
    </row>
    <row r="102" spans="1:6" ht="15.75" thickBot="1" x14ac:dyDescent="0.3">
      <c r="A102" s="8" t="s">
        <v>496</v>
      </c>
      <c r="B102" s="5"/>
      <c r="C102" s="12" t="s">
        <v>497</v>
      </c>
      <c r="E102" s="10" t="s">
        <v>498</v>
      </c>
    </row>
    <row r="103" spans="1:6" ht="15.75" thickBot="1" x14ac:dyDescent="0.3">
      <c r="A103" s="2" t="s">
        <v>499</v>
      </c>
      <c r="B103" s="5"/>
      <c r="C103" s="4" t="s">
        <v>500</v>
      </c>
      <c r="E103" s="3" t="s">
        <v>501</v>
      </c>
    </row>
    <row r="104" spans="1:6" ht="15.75" thickBot="1" x14ac:dyDescent="0.3">
      <c r="A104" s="5" t="s">
        <v>502</v>
      </c>
      <c r="B104" s="5"/>
      <c r="C104" s="7" t="s">
        <v>254</v>
      </c>
      <c r="E104" s="6" t="s">
        <v>255</v>
      </c>
    </row>
    <row r="105" spans="1:6" ht="15.75" thickBot="1" x14ac:dyDescent="0.3">
      <c r="A105" s="2"/>
      <c r="B105" s="5"/>
      <c r="C105" s="4"/>
      <c r="E105" s="3"/>
    </row>
    <row r="106" spans="1:6" ht="15.75" thickBot="1" x14ac:dyDescent="0.3">
      <c r="A106" s="2"/>
      <c r="B106" s="5"/>
      <c r="C106" s="4"/>
      <c r="E106" s="3"/>
    </row>
    <row r="107" spans="1:6" ht="15.75" thickBot="1" x14ac:dyDescent="0.3">
      <c r="A107" s="2" t="s">
        <v>503</v>
      </c>
      <c r="B107" s="5"/>
      <c r="C107" s="4" t="s">
        <v>504</v>
      </c>
      <c r="E107" s="3" t="s">
        <v>505</v>
      </c>
    </row>
    <row r="108" spans="1:6" ht="15.75" thickBot="1" x14ac:dyDescent="0.3">
      <c r="A108" s="5" t="s">
        <v>506</v>
      </c>
      <c r="B108" s="5"/>
      <c r="C108" s="7" t="s">
        <v>263</v>
      </c>
      <c r="E108" s="6" t="s">
        <v>265</v>
      </c>
    </row>
    <row r="109" spans="1:6" ht="15.75" thickBot="1" x14ac:dyDescent="0.3">
      <c r="A109" s="2" t="s">
        <v>507</v>
      </c>
      <c r="B109" s="5"/>
      <c r="C109" s="4" t="s">
        <v>263</v>
      </c>
      <c r="E109" s="6" t="s">
        <v>265</v>
      </c>
    </row>
    <row r="110" spans="1:6" ht="15.75" thickBot="1" x14ac:dyDescent="0.3">
      <c r="A110" s="5" t="s">
        <v>508</v>
      </c>
      <c r="B110" s="5"/>
      <c r="C110" s="7" t="s">
        <v>509</v>
      </c>
      <c r="E110" s="6" t="s">
        <v>510</v>
      </c>
      <c r="F110" t="s">
        <v>252</v>
      </c>
    </row>
    <row r="111" spans="1:6" ht="15.75" thickBot="1" x14ac:dyDescent="0.3">
      <c r="A111" s="2" t="s">
        <v>511</v>
      </c>
      <c r="B111" s="5"/>
      <c r="C111" s="4" t="s">
        <v>512</v>
      </c>
      <c r="E111" s="3" t="s">
        <v>513</v>
      </c>
      <c r="F111" t="s">
        <v>252</v>
      </c>
    </row>
    <row r="112" spans="1:6" ht="15.75" thickBot="1" x14ac:dyDescent="0.3">
      <c r="A112" s="5" t="s">
        <v>514</v>
      </c>
      <c r="B112" s="5"/>
      <c r="C112" s="7" t="s">
        <v>254</v>
      </c>
      <c r="E112" s="6" t="s">
        <v>255</v>
      </c>
    </row>
    <row r="113" spans="1:6" ht="15.75" thickBot="1" x14ac:dyDescent="0.3">
      <c r="A113" s="2" t="s">
        <v>515</v>
      </c>
      <c r="B113" s="5"/>
      <c r="C113" s="4" t="s">
        <v>263</v>
      </c>
      <c r="E113" s="6" t="s">
        <v>265</v>
      </c>
      <c r="F113" t="s">
        <v>252</v>
      </c>
    </row>
    <row r="114" spans="1:6" ht="15.75" thickBot="1" x14ac:dyDescent="0.3">
      <c r="A114" s="5" t="s">
        <v>516</v>
      </c>
      <c r="B114" s="5"/>
      <c r="C114" s="7" t="s">
        <v>517</v>
      </c>
      <c r="E114" s="6" t="s">
        <v>518</v>
      </c>
      <c r="F114" t="s">
        <v>252</v>
      </c>
    </row>
    <row r="115" spans="1:6" ht="15.75" thickBot="1" x14ac:dyDescent="0.3">
      <c r="A115" s="2" t="s">
        <v>519</v>
      </c>
      <c r="B115" s="5"/>
      <c r="C115" s="4" t="s">
        <v>520</v>
      </c>
      <c r="E115" s="3" t="s">
        <v>521</v>
      </c>
    </row>
    <row r="116" spans="1:6" ht="15.75" thickBot="1" x14ac:dyDescent="0.3">
      <c r="A116" s="5" t="s">
        <v>522</v>
      </c>
      <c r="B116" s="5"/>
      <c r="C116" s="7" t="s">
        <v>520</v>
      </c>
      <c r="E116" s="6" t="s">
        <v>521</v>
      </c>
    </row>
    <row r="117" spans="1:6" ht="15.75" thickBot="1" x14ac:dyDescent="0.3">
      <c r="A117" s="5" t="s">
        <v>523</v>
      </c>
      <c r="B117" s="5"/>
      <c r="C117" s="7" t="s">
        <v>524</v>
      </c>
      <c r="E117" s="6" t="s">
        <v>525</v>
      </c>
    </row>
    <row r="118" spans="1:6" ht="15.75" thickBot="1" x14ac:dyDescent="0.3">
      <c r="A118" s="2" t="s">
        <v>526</v>
      </c>
      <c r="B118" s="5"/>
      <c r="C118" s="4" t="s">
        <v>527</v>
      </c>
      <c r="E118" s="3" t="s">
        <v>528</v>
      </c>
    </row>
    <row r="119" spans="1:6" ht="15.75" thickBot="1" x14ac:dyDescent="0.3">
      <c r="A119" s="5" t="s">
        <v>529</v>
      </c>
      <c r="B119" s="5"/>
      <c r="C119" s="7" t="s">
        <v>530</v>
      </c>
      <c r="E119" s="6" t="s">
        <v>531</v>
      </c>
    </row>
    <row r="120" spans="1:6" ht="15.75" thickBot="1" x14ac:dyDescent="0.3">
      <c r="A120" s="8" t="s">
        <v>532</v>
      </c>
      <c r="B120" s="5"/>
      <c r="C120" s="12" t="s">
        <v>533</v>
      </c>
      <c r="E120" s="3" t="s">
        <v>534</v>
      </c>
      <c r="F120" t="s">
        <v>252</v>
      </c>
    </row>
    <row r="121" spans="1:6" ht="15.75" thickBot="1" x14ac:dyDescent="0.3">
      <c r="A121" s="2" t="s">
        <v>535</v>
      </c>
      <c r="B121" s="5"/>
      <c r="C121" s="4" t="s">
        <v>536</v>
      </c>
      <c r="E121" s="3" t="s">
        <v>537</v>
      </c>
    </row>
    <row r="122" spans="1:6" ht="15.75" thickBot="1" x14ac:dyDescent="0.3">
      <c r="A122" s="5" t="s">
        <v>538</v>
      </c>
      <c r="B122" s="5"/>
      <c r="C122" s="7" t="s">
        <v>539</v>
      </c>
      <c r="E122" s="6" t="s">
        <v>540</v>
      </c>
      <c r="F122" t="s">
        <v>252</v>
      </c>
    </row>
    <row r="123" spans="1:6" ht="15.75" thickBot="1" x14ac:dyDescent="0.3">
      <c r="A123" s="2" t="s">
        <v>541</v>
      </c>
      <c r="B123" s="5"/>
      <c r="C123" s="4" t="s">
        <v>542</v>
      </c>
      <c r="E123" s="3" t="s">
        <v>543</v>
      </c>
      <c r="F123" t="s">
        <v>252</v>
      </c>
    </row>
    <row r="124" spans="1:6" ht="15.75" thickBot="1" x14ac:dyDescent="0.3">
      <c r="A124" s="2" t="s">
        <v>544</v>
      </c>
      <c r="B124" s="5"/>
      <c r="C124" s="4" t="s">
        <v>545</v>
      </c>
      <c r="E124" s="3" t="s">
        <v>546</v>
      </c>
    </row>
    <row r="125" spans="1:6" ht="15.75" thickBot="1" x14ac:dyDescent="0.3">
      <c r="A125" s="9" t="s">
        <v>547</v>
      </c>
      <c r="B125" s="5"/>
      <c r="C125" s="13" t="s">
        <v>548</v>
      </c>
      <c r="E125" s="6" t="s">
        <v>549</v>
      </c>
      <c r="F125" t="s">
        <v>252</v>
      </c>
    </row>
    <row r="126" spans="1:6" ht="15.75" thickBot="1" x14ac:dyDescent="0.3">
      <c r="A126" s="2" t="s">
        <v>273</v>
      </c>
      <c r="B126" s="5"/>
      <c r="C126" s="4" t="s">
        <v>274</v>
      </c>
      <c r="E126" s="3" t="s">
        <v>275</v>
      </c>
    </row>
    <row r="127" spans="1:6" ht="15.75" thickBot="1" x14ac:dyDescent="0.3">
      <c r="A127" s="5" t="s">
        <v>550</v>
      </c>
      <c r="B127" s="5"/>
      <c r="C127" s="7" t="s">
        <v>551</v>
      </c>
      <c r="E127" s="6" t="s">
        <v>552</v>
      </c>
    </row>
    <row r="128" spans="1:6" ht="15.75" thickBot="1" x14ac:dyDescent="0.3">
      <c r="A128" s="2" t="s">
        <v>553</v>
      </c>
      <c r="B128" s="5"/>
      <c r="C128" s="4" t="s">
        <v>554</v>
      </c>
      <c r="E128" s="3" t="s">
        <v>555</v>
      </c>
    </row>
    <row r="129" spans="1:6" ht="15.75" thickBot="1" x14ac:dyDescent="0.3">
      <c r="A129" s="5" t="s">
        <v>556</v>
      </c>
      <c r="B129" s="5"/>
      <c r="C129" s="7" t="s">
        <v>254</v>
      </c>
      <c r="E129" s="6" t="s">
        <v>255</v>
      </c>
    </row>
    <row r="130" spans="1:6" ht="15.75" thickBot="1" x14ac:dyDescent="0.3">
      <c r="A130" s="2" t="s">
        <v>557</v>
      </c>
      <c r="B130" s="5"/>
      <c r="C130" s="4" t="s">
        <v>558</v>
      </c>
      <c r="E130" s="3" t="s">
        <v>559</v>
      </c>
      <c r="F130" t="s">
        <v>252</v>
      </c>
    </row>
    <row r="131" spans="1:6" ht="15.75" thickBot="1" x14ac:dyDescent="0.3">
      <c r="A131" s="5" t="s">
        <v>560</v>
      </c>
      <c r="B131" s="5"/>
      <c r="C131" s="7" t="s">
        <v>561</v>
      </c>
      <c r="E131" s="6" t="s">
        <v>562</v>
      </c>
    </row>
    <row r="132" spans="1:6" ht="15.75" thickBot="1" x14ac:dyDescent="0.3">
      <c r="A132" s="2" t="s">
        <v>276</v>
      </c>
      <c r="B132" s="5"/>
      <c r="C132" s="4" t="s">
        <v>277</v>
      </c>
      <c r="E132" s="3" t="s">
        <v>278</v>
      </c>
      <c r="F132" t="s">
        <v>252</v>
      </c>
    </row>
    <row r="133" spans="1:6" ht="15.75" thickBot="1" x14ac:dyDescent="0.3">
      <c r="A133" s="5" t="s">
        <v>563</v>
      </c>
      <c r="B133" s="5"/>
      <c r="C133" s="7" t="s">
        <v>254</v>
      </c>
      <c r="E133" s="6" t="s">
        <v>255</v>
      </c>
    </row>
    <row r="134" spans="1:6" ht="15.75" thickBot="1" x14ac:dyDescent="0.3">
      <c r="A134" s="2" t="s">
        <v>564</v>
      </c>
      <c r="B134" s="5"/>
      <c r="C134" s="4" t="s">
        <v>254</v>
      </c>
      <c r="E134" s="3" t="s">
        <v>255</v>
      </c>
    </row>
    <row r="135" spans="1:6" ht="15.75" thickBot="1" x14ac:dyDescent="0.3">
      <c r="A135" s="9" t="s">
        <v>565</v>
      </c>
      <c r="B135" s="5"/>
      <c r="C135" s="13" t="s">
        <v>548</v>
      </c>
      <c r="E135" s="11" t="s">
        <v>549</v>
      </c>
      <c r="F135" t="s">
        <v>252</v>
      </c>
    </row>
    <row r="136" spans="1:6" ht="15.75" thickBot="1" x14ac:dyDescent="0.3">
      <c r="A136" s="2" t="s">
        <v>566</v>
      </c>
      <c r="B136" s="5"/>
      <c r="C136" s="4" t="s">
        <v>567</v>
      </c>
      <c r="E136" s="3" t="s">
        <v>568</v>
      </c>
      <c r="F136" t="s">
        <v>252</v>
      </c>
    </row>
    <row r="137" spans="1:6" ht="15.75" thickBot="1" x14ac:dyDescent="0.3">
      <c r="A137" s="2" t="s">
        <v>569</v>
      </c>
      <c r="B137" s="5"/>
      <c r="C137" s="4" t="s">
        <v>570</v>
      </c>
      <c r="E137" s="3" t="s">
        <v>571</v>
      </c>
      <c r="F137" t="s">
        <v>252</v>
      </c>
    </row>
    <row r="138" spans="1:6" ht="15.75" thickBot="1" x14ac:dyDescent="0.3">
      <c r="A138" s="5" t="s">
        <v>572</v>
      </c>
      <c r="B138" s="5"/>
      <c r="C138" s="7" t="s">
        <v>573</v>
      </c>
      <c r="E138" s="6" t="s">
        <v>574</v>
      </c>
    </row>
    <row r="139" spans="1:6" ht="15.75" thickBot="1" x14ac:dyDescent="0.3">
      <c r="A139" s="2" t="s">
        <v>575</v>
      </c>
      <c r="B139" s="5"/>
      <c r="C139" s="4" t="s">
        <v>254</v>
      </c>
      <c r="E139" s="3" t="s">
        <v>255</v>
      </c>
    </row>
    <row r="140" spans="1:6" ht="15.75" thickBot="1" x14ac:dyDescent="0.3">
      <c r="A140" s="2" t="s">
        <v>576</v>
      </c>
      <c r="B140" s="5"/>
      <c r="C140" s="4" t="s">
        <v>407</v>
      </c>
      <c r="E140" s="3" t="s">
        <v>408</v>
      </c>
    </row>
    <row r="141" spans="1:6" ht="15.75" thickBot="1" x14ac:dyDescent="0.3">
      <c r="A141" s="5" t="s">
        <v>577</v>
      </c>
      <c r="B141" s="5"/>
      <c r="C141" s="7" t="s">
        <v>260</v>
      </c>
      <c r="E141" s="6" t="s">
        <v>261</v>
      </c>
    </row>
    <row r="142" spans="1:6" ht="15.75" thickBot="1" x14ac:dyDescent="0.3">
      <c r="A142" s="2" t="s">
        <v>578</v>
      </c>
      <c r="B142" s="5"/>
      <c r="C142" s="4" t="s">
        <v>260</v>
      </c>
      <c r="E142" s="3" t="s">
        <v>261</v>
      </c>
    </row>
    <row r="143" spans="1:6" ht="15.75" thickBot="1" x14ac:dyDescent="0.3">
      <c r="A143" s="5" t="s">
        <v>579</v>
      </c>
      <c r="B143" s="5"/>
      <c r="C143" s="7" t="s">
        <v>580</v>
      </c>
      <c r="E143" s="6" t="s">
        <v>581</v>
      </c>
    </row>
    <row r="144" spans="1:6" ht="15.75" thickBot="1" x14ac:dyDescent="0.3">
      <c r="A144" s="2" t="s">
        <v>582</v>
      </c>
      <c r="B144" s="5"/>
      <c r="C144" s="4" t="s">
        <v>583</v>
      </c>
      <c r="E144" s="3" t="s">
        <v>584</v>
      </c>
    </row>
    <row r="145" spans="1:6" ht="15.75" thickBot="1" x14ac:dyDescent="0.3">
      <c r="A145" s="5" t="s">
        <v>585</v>
      </c>
      <c r="B145" s="5"/>
      <c r="C145" s="7" t="s">
        <v>586</v>
      </c>
      <c r="E145" s="6" t="s">
        <v>587</v>
      </c>
    </row>
    <row r="146" spans="1:6" ht="15.75" thickBot="1" x14ac:dyDescent="0.3">
      <c r="A146" s="8" t="s">
        <v>588</v>
      </c>
      <c r="B146" s="5"/>
      <c r="C146" s="12" t="s">
        <v>286</v>
      </c>
      <c r="E146" s="3" t="s">
        <v>287</v>
      </c>
      <c r="F146" t="s">
        <v>252</v>
      </c>
    </row>
    <row r="147" spans="1:6" ht="15.75" thickBot="1" x14ac:dyDescent="0.3">
      <c r="A147" s="5" t="s">
        <v>589</v>
      </c>
      <c r="B147" s="5"/>
      <c r="C147" s="7" t="s">
        <v>590</v>
      </c>
      <c r="E147" s="6" t="s">
        <v>591</v>
      </c>
    </row>
    <row r="148" spans="1:6" ht="15.75" thickBot="1" x14ac:dyDescent="0.3">
      <c r="A148" s="2" t="s">
        <v>592</v>
      </c>
      <c r="B148" s="5"/>
      <c r="C148" s="4" t="s">
        <v>593</v>
      </c>
      <c r="E148" s="3" t="s">
        <v>594</v>
      </c>
      <c r="F148" t="s">
        <v>252</v>
      </c>
    </row>
    <row r="149" spans="1:6" ht="15.75" thickBot="1" x14ac:dyDescent="0.3">
      <c r="A149" s="5" t="s">
        <v>595</v>
      </c>
      <c r="B149" s="5"/>
      <c r="C149" s="7" t="s">
        <v>548</v>
      </c>
      <c r="E149" s="6" t="s">
        <v>549</v>
      </c>
      <c r="F149" t="s">
        <v>252</v>
      </c>
    </row>
    <row r="150" spans="1:6" ht="15.75" thickBot="1" x14ac:dyDescent="0.3">
      <c r="A150" s="5" t="s">
        <v>596</v>
      </c>
      <c r="B150" s="5"/>
      <c r="C150" s="7" t="s">
        <v>597</v>
      </c>
      <c r="E150" s="6" t="s">
        <v>598</v>
      </c>
    </row>
    <row r="151" spans="1:6" ht="15.75" thickBot="1" x14ac:dyDescent="0.3">
      <c r="A151" s="2" t="s">
        <v>599</v>
      </c>
      <c r="B151" s="5"/>
      <c r="C151" s="4" t="s">
        <v>600</v>
      </c>
      <c r="E151" s="3" t="s">
        <v>601</v>
      </c>
    </row>
    <row r="152" spans="1:6" ht="15.75" thickBot="1" x14ac:dyDescent="0.3">
      <c r="A152" s="5" t="s">
        <v>602</v>
      </c>
      <c r="B152" s="5"/>
      <c r="C152" s="7" t="s">
        <v>603</v>
      </c>
      <c r="E152" s="6" t="s">
        <v>604</v>
      </c>
    </row>
    <row r="153" spans="1:6" ht="15.75" thickBot="1" x14ac:dyDescent="0.3">
      <c r="A153" s="2" t="s">
        <v>605</v>
      </c>
      <c r="B153" s="5"/>
      <c r="C153" s="4" t="s">
        <v>520</v>
      </c>
      <c r="E153" s="3" t="s">
        <v>521</v>
      </c>
    </row>
    <row r="154" spans="1:6" ht="15.75" thickBot="1" x14ac:dyDescent="0.3">
      <c r="A154" s="5" t="s">
        <v>606</v>
      </c>
      <c r="B154" s="5"/>
      <c r="C154" s="7" t="s">
        <v>607</v>
      </c>
      <c r="E154" s="6" t="s">
        <v>608</v>
      </c>
      <c r="F154" t="s">
        <v>252</v>
      </c>
    </row>
    <row r="155" spans="1:6" ht="15.75" thickBot="1" x14ac:dyDescent="0.3">
      <c r="A155" s="2" t="s">
        <v>609</v>
      </c>
      <c r="B155" s="5"/>
      <c r="C155" s="4" t="s">
        <v>254</v>
      </c>
      <c r="E155" s="3" t="s">
        <v>255</v>
      </c>
    </row>
    <row r="156" spans="1:6" ht="15.75" thickBot="1" x14ac:dyDescent="0.3">
      <c r="A156" s="2" t="s">
        <v>610</v>
      </c>
      <c r="B156" s="5"/>
      <c r="C156" s="4" t="s">
        <v>611</v>
      </c>
      <c r="E156" s="3" t="s">
        <v>612</v>
      </c>
    </row>
    <row r="157" spans="1:6" ht="15.75" thickBot="1" x14ac:dyDescent="0.3">
      <c r="A157" s="2" t="s">
        <v>613</v>
      </c>
      <c r="B157" s="5"/>
      <c r="C157" s="4" t="s">
        <v>614</v>
      </c>
      <c r="E157" s="3" t="s">
        <v>615</v>
      </c>
    </row>
    <row r="158" spans="1:6" ht="15.75" thickBot="1" x14ac:dyDescent="0.3">
      <c r="A158" s="2" t="s">
        <v>616</v>
      </c>
      <c r="B158" s="5"/>
      <c r="C158" s="4" t="s">
        <v>617</v>
      </c>
      <c r="E158" s="3" t="s">
        <v>618</v>
      </c>
    </row>
    <row r="159" spans="1:6" ht="15.75" thickBot="1" x14ac:dyDescent="0.3">
      <c r="A159" s="5" t="s">
        <v>619</v>
      </c>
      <c r="B159" s="5"/>
      <c r="C159" s="7" t="s">
        <v>590</v>
      </c>
      <c r="E159" s="6" t="s">
        <v>620</v>
      </c>
    </row>
    <row r="160" spans="1:6" ht="15.75" thickBot="1" x14ac:dyDescent="0.3">
      <c r="A160" s="2" t="s">
        <v>621</v>
      </c>
      <c r="B160" s="5"/>
      <c r="C160" s="4" t="s">
        <v>622</v>
      </c>
      <c r="E160" s="3" t="s">
        <v>623</v>
      </c>
    </row>
    <row r="161" spans="1:6" ht="15.75" thickBot="1" x14ac:dyDescent="0.3">
      <c r="A161" s="5" t="s">
        <v>624</v>
      </c>
      <c r="B161" s="5"/>
      <c r="C161" s="7" t="s">
        <v>263</v>
      </c>
      <c r="E161" s="6" t="s">
        <v>265</v>
      </c>
    </row>
    <row r="162" spans="1:6" ht="15.75" thickBot="1" x14ac:dyDescent="0.3">
      <c r="A162" s="2" t="s">
        <v>625</v>
      </c>
      <c r="B162" s="5"/>
      <c r="C162" s="4" t="s">
        <v>626</v>
      </c>
      <c r="E162" s="3" t="s">
        <v>627</v>
      </c>
      <c r="F162" t="s">
        <v>252</v>
      </c>
    </row>
    <row r="163" spans="1:6" ht="15.75" thickBot="1" x14ac:dyDescent="0.3">
      <c r="A163" s="5" t="s">
        <v>628</v>
      </c>
      <c r="B163" s="5"/>
      <c r="C163" s="7" t="s">
        <v>629</v>
      </c>
      <c r="E163" s="6" t="s">
        <v>630</v>
      </c>
    </row>
    <row r="164" spans="1:6" ht="15.75" thickBot="1" x14ac:dyDescent="0.3">
      <c r="A164" s="2" t="s">
        <v>631</v>
      </c>
      <c r="B164" s="5"/>
      <c r="C164" s="4" t="s">
        <v>632</v>
      </c>
      <c r="E164" s="3" t="s">
        <v>633</v>
      </c>
      <c r="F164" t="s">
        <v>252</v>
      </c>
    </row>
    <row r="165" spans="1:6" ht="15.75" thickBot="1" x14ac:dyDescent="0.3">
      <c r="A165" s="2" t="s">
        <v>634</v>
      </c>
      <c r="B165" s="5"/>
      <c r="C165" s="4" t="s">
        <v>635</v>
      </c>
      <c r="E165" s="3" t="s">
        <v>636</v>
      </c>
    </row>
    <row r="166" spans="1:6" ht="15.75" thickBot="1" x14ac:dyDescent="0.3">
      <c r="A166" s="5" t="s">
        <v>637</v>
      </c>
      <c r="B166" s="5"/>
      <c r="C166" s="7" t="s">
        <v>638</v>
      </c>
      <c r="E166" s="6" t="s">
        <v>639</v>
      </c>
      <c r="F166" t="s">
        <v>252</v>
      </c>
    </row>
    <row r="167" spans="1:6" ht="15.75" thickBot="1" x14ac:dyDescent="0.3">
      <c r="A167" s="5" t="s">
        <v>640</v>
      </c>
      <c r="B167" s="5"/>
      <c r="C167" s="7" t="s">
        <v>310</v>
      </c>
      <c r="E167" s="6" t="s">
        <v>311</v>
      </c>
    </row>
    <row r="168" spans="1:6" ht="15.75" thickBot="1" x14ac:dyDescent="0.3">
      <c r="A168" s="2" t="s">
        <v>641</v>
      </c>
      <c r="B168" s="5"/>
      <c r="C168" s="4" t="s">
        <v>520</v>
      </c>
      <c r="E168" s="3" t="s">
        <v>521</v>
      </c>
    </row>
    <row r="169" spans="1:6" ht="15.75" thickBot="1" x14ac:dyDescent="0.3">
      <c r="A169" s="5" t="s">
        <v>642</v>
      </c>
      <c r="B169" s="5"/>
      <c r="C169" s="7" t="s">
        <v>263</v>
      </c>
      <c r="E169" s="6" t="s">
        <v>265</v>
      </c>
    </row>
    <row r="170" spans="1:6" ht="15.75" thickBot="1" x14ac:dyDescent="0.3">
      <c r="A170" s="2" t="s">
        <v>643</v>
      </c>
      <c r="B170" s="5"/>
      <c r="C170" s="4" t="s">
        <v>254</v>
      </c>
      <c r="E170" s="3" t="s">
        <v>255</v>
      </c>
    </row>
    <row r="171" spans="1:6" ht="15.75" thickBot="1" x14ac:dyDescent="0.3">
      <c r="A171" s="5" t="s">
        <v>644</v>
      </c>
      <c r="B171" s="5"/>
      <c r="C171" s="7" t="s">
        <v>645</v>
      </c>
      <c r="E171" s="6" t="s">
        <v>646</v>
      </c>
      <c r="F171" t="s">
        <v>252</v>
      </c>
    </row>
    <row r="172" spans="1:6" ht="15.75" thickBot="1" x14ac:dyDescent="0.3">
      <c r="A172" s="2" t="s">
        <v>647</v>
      </c>
      <c r="B172" s="5"/>
      <c r="C172" s="4" t="s">
        <v>648</v>
      </c>
      <c r="E172" s="3" t="s">
        <v>649</v>
      </c>
    </row>
    <row r="173" spans="1:6" ht="15.75" thickBot="1" x14ac:dyDescent="0.3">
      <c r="A173" s="5" t="s">
        <v>650</v>
      </c>
      <c r="B173" s="5"/>
      <c r="C173" s="7" t="s">
        <v>651</v>
      </c>
      <c r="E173" s="6" t="s">
        <v>652</v>
      </c>
    </row>
    <row r="174" spans="1:6" ht="15.75" thickBot="1" x14ac:dyDescent="0.3">
      <c r="A174" s="2" t="s">
        <v>653</v>
      </c>
      <c r="B174" s="5"/>
      <c r="C174" s="4" t="s">
        <v>548</v>
      </c>
      <c r="E174" s="3" t="s">
        <v>549</v>
      </c>
      <c r="F174" t="s">
        <v>252</v>
      </c>
    </row>
    <row r="175" spans="1:6" ht="15.75" thickBot="1" x14ac:dyDescent="0.3">
      <c r="A175" s="5" t="s">
        <v>654</v>
      </c>
      <c r="B175" s="5"/>
      <c r="C175" s="7" t="s">
        <v>655</v>
      </c>
      <c r="E175" s="6" t="s">
        <v>656</v>
      </c>
    </row>
    <row r="176" spans="1:6" ht="15.75" thickBot="1" x14ac:dyDescent="0.3">
      <c r="A176" s="8" t="s">
        <v>657</v>
      </c>
      <c r="B176" s="5"/>
      <c r="C176" s="12" t="s">
        <v>658</v>
      </c>
      <c r="E176" s="10" t="s">
        <v>659</v>
      </c>
    </row>
    <row r="177" spans="1:6" ht="15.75" thickBot="1" x14ac:dyDescent="0.3">
      <c r="A177" s="5" t="s">
        <v>660</v>
      </c>
      <c r="B177" s="5"/>
      <c r="C177" s="7" t="s">
        <v>661</v>
      </c>
      <c r="E177" s="6" t="s">
        <v>662</v>
      </c>
    </row>
    <row r="178" spans="1:6" ht="15.75" thickBot="1" x14ac:dyDescent="0.3">
      <c r="A178" s="5" t="s">
        <v>663</v>
      </c>
      <c r="B178" s="5"/>
      <c r="C178" s="7" t="s">
        <v>664</v>
      </c>
      <c r="E178" s="6" t="s">
        <v>665</v>
      </c>
    </row>
    <row r="179" spans="1:6" ht="15.75" thickBot="1" x14ac:dyDescent="0.3">
      <c r="A179" s="2" t="s">
        <v>666</v>
      </c>
      <c r="B179" s="5"/>
      <c r="C179" s="4" t="s">
        <v>667</v>
      </c>
      <c r="E179" s="3" t="s">
        <v>668</v>
      </c>
    </row>
    <row r="180" spans="1:6" ht="15.75" thickBot="1" x14ac:dyDescent="0.3">
      <c r="A180" s="5" t="s">
        <v>669</v>
      </c>
      <c r="B180" s="5"/>
      <c r="C180" s="7" t="s">
        <v>670</v>
      </c>
      <c r="E180" s="6" t="s">
        <v>671</v>
      </c>
    </row>
    <row r="181" spans="1:6" ht="15.75" thickBot="1" x14ac:dyDescent="0.3">
      <c r="A181" s="2" t="s">
        <v>672</v>
      </c>
      <c r="B181" s="5"/>
      <c r="C181" s="4" t="s">
        <v>673</v>
      </c>
      <c r="E181" s="3" t="s">
        <v>674</v>
      </c>
    </row>
    <row r="182" spans="1:6" ht="15.75" thickBot="1" x14ac:dyDescent="0.3">
      <c r="A182" s="2" t="s">
        <v>675</v>
      </c>
      <c r="B182" s="5"/>
      <c r="C182" s="4" t="s">
        <v>260</v>
      </c>
      <c r="E182" s="3" t="s">
        <v>261</v>
      </c>
    </row>
    <row r="183" spans="1:6" ht="15.75" thickBot="1" x14ac:dyDescent="0.3">
      <c r="A183" s="5" t="s">
        <v>676</v>
      </c>
      <c r="B183" s="5"/>
      <c r="C183" s="7" t="s">
        <v>263</v>
      </c>
      <c r="E183" s="6" t="s">
        <v>265</v>
      </c>
    </row>
    <row r="184" spans="1:6" ht="15.75" thickBot="1" x14ac:dyDescent="0.3">
      <c r="A184" s="2" t="s">
        <v>677</v>
      </c>
      <c r="B184" s="5"/>
      <c r="C184" s="4" t="s">
        <v>678</v>
      </c>
      <c r="E184" s="3" t="s">
        <v>679</v>
      </c>
    </row>
    <row r="185" spans="1:6" ht="15.75" thickBot="1" x14ac:dyDescent="0.3">
      <c r="A185" s="5" t="s">
        <v>680</v>
      </c>
      <c r="B185" s="5"/>
      <c r="C185" s="7" t="s">
        <v>681</v>
      </c>
      <c r="E185" s="6" t="s">
        <v>682</v>
      </c>
    </row>
    <row r="186" spans="1:6" ht="15.75" thickBot="1" x14ac:dyDescent="0.3">
      <c r="A186" s="2" t="s">
        <v>683</v>
      </c>
      <c r="B186" s="5"/>
      <c r="C186" s="4" t="s">
        <v>684</v>
      </c>
      <c r="E186" s="3" t="s">
        <v>685</v>
      </c>
    </row>
    <row r="187" spans="1:6" ht="15.75" thickBot="1" x14ac:dyDescent="0.3">
      <c r="A187" s="5" t="s">
        <v>686</v>
      </c>
      <c r="B187" s="5"/>
      <c r="C187" s="7" t="s">
        <v>687</v>
      </c>
      <c r="E187" s="6" t="s">
        <v>688</v>
      </c>
    </row>
    <row r="188" spans="1:6" ht="15.75" thickBot="1" x14ac:dyDescent="0.3">
      <c r="A188" s="5" t="s">
        <v>689</v>
      </c>
      <c r="B188" s="5"/>
      <c r="C188" s="7" t="s">
        <v>690</v>
      </c>
      <c r="E188" s="6" t="s">
        <v>691</v>
      </c>
      <c r="F188" t="s">
        <v>252</v>
      </c>
    </row>
    <row r="189" spans="1:6" ht="15.75" thickBot="1" x14ac:dyDescent="0.3">
      <c r="A189" s="2" t="s">
        <v>692</v>
      </c>
      <c r="B189" s="5"/>
      <c r="C189" s="4" t="s">
        <v>693</v>
      </c>
      <c r="E189" s="3" t="s">
        <v>694</v>
      </c>
    </row>
    <row r="190" spans="1:6" ht="15.75" thickBot="1" x14ac:dyDescent="0.3">
      <c r="A190" s="2" t="s">
        <v>695</v>
      </c>
      <c r="B190" s="5"/>
      <c r="C190" s="4" t="s">
        <v>696</v>
      </c>
      <c r="E190" s="3" t="s">
        <v>697</v>
      </c>
    </row>
    <row r="191" spans="1:6" ht="15.75" thickBot="1" x14ac:dyDescent="0.3">
      <c r="A191" s="5" t="s">
        <v>698</v>
      </c>
      <c r="B191" s="5"/>
      <c r="C191" s="7" t="s">
        <v>548</v>
      </c>
      <c r="E191" s="6" t="s">
        <v>549</v>
      </c>
      <c r="F191" t="s">
        <v>252</v>
      </c>
    </row>
    <row r="192" spans="1:6" ht="15.75" thickBot="1" x14ac:dyDescent="0.3">
      <c r="A192" s="5" t="s">
        <v>699</v>
      </c>
      <c r="B192" s="5"/>
      <c r="C192" s="7" t="s">
        <v>254</v>
      </c>
      <c r="E192" s="6" t="s">
        <v>255</v>
      </c>
    </row>
    <row r="193" spans="1:6" ht="15.75" thickBot="1" x14ac:dyDescent="0.3">
      <c r="A193" s="2" t="s">
        <v>700</v>
      </c>
      <c r="B193" s="5"/>
      <c r="C193" s="4" t="s">
        <v>263</v>
      </c>
      <c r="E193" s="6" t="s">
        <v>265</v>
      </c>
    </row>
    <row r="194" spans="1:6" ht="15.75" thickBot="1" x14ac:dyDescent="0.3">
      <c r="A194" s="5" t="s">
        <v>701</v>
      </c>
      <c r="B194" s="5"/>
      <c r="C194" s="7" t="s">
        <v>702</v>
      </c>
      <c r="E194" s="6" t="s">
        <v>703</v>
      </c>
    </row>
    <row r="195" spans="1:6" ht="15.75" thickBot="1" x14ac:dyDescent="0.3">
      <c r="A195" s="9" t="s">
        <v>704</v>
      </c>
      <c r="B195" s="5"/>
      <c r="C195" s="13" t="s">
        <v>263</v>
      </c>
      <c r="E195" s="11" t="s">
        <v>265</v>
      </c>
    </row>
    <row r="196" spans="1:6" ht="15.75" thickBot="1" x14ac:dyDescent="0.3">
      <c r="A196" s="5" t="s">
        <v>705</v>
      </c>
      <c r="B196" s="5"/>
      <c r="C196" s="7" t="s">
        <v>254</v>
      </c>
      <c r="E196" s="6" t="s">
        <v>255</v>
      </c>
    </row>
    <row r="197" spans="1:6" ht="15.75" thickBot="1" x14ac:dyDescent="0.3">
      <c r="A197" s="8" t="s">
        <v>706</v>
      </c>
      <c r="B197" s="5"/>
      <c r="C197" s="12" t="s">
        <v>707</v>
      </c>
      <c r="E197" s="10" t="s">
        <v>708</v>
      </c>
      <c r="F197" t="s">
        <v>252</v>
      </c>
    </row>
    <row r="198" spans="1:6" ht="15.75" thickBot="1" x14ac:dyDescent="0.3">
      <c r="A198" s="2" t="s">
        <v>709</v>
      </c>
      <c r="B198" s="5"/>
      <c r="C198" s="4" t="s">
        <v>710</v>
      </c>
      <c r="E198" s="3" t="s">
        <v>711</v>
      </c>
    </row>
    <row r="199" spans="1:6" ht="15.75" thickBot="1" x14ac:dyDescent="0.3">
      <c r="A199" s="5" t="s">
        <v>712</v>
      </c>
      <c r="B199" s="5"/>
      <c r="C199" s="7" t="s">
        <v>263</v>
      </c>
      <c r="E199" s="6" t="s">
        <v>265</v>
      </c>
    </row>
    <row r="200" spans="1:6" ht="15.75" thickBot="1" x14ac:dyDescent="0.3">
      <c r="A200" s="2" t="s">
        <v>713</v>
      </c>
      <c r="B200" s="5"/>
      <c r="C200" s="4" t="s">
        <v>520</v>
      </c>
      <c r="E200" s="3" t="s">
        <v>521</v>
      </c>
    </row>
    <row r="201" spans="1:6" ht="15.75" thickBot="1" x14ac:dyDescent="0.3">
      <c r="A201" s="2" t="s">
        <v>714</v>
      </c>
      <c r="B201" s="5"/>
      <c r="C201" s="4" t="s">
        <v>715</v>
      </c>
      <c r="E201" s="3" t="s">
        <v>716</v>
      </c>
      <c r="F201" t="s">
        <v>252</v>
      </c>
    </row>
    <row r="202" spans="1:6" ht="15.75" thickBot="1" x14ac:dyDescent="0.3">
      <c r="A202" s="5" t="s">
        <v>717</v>
      </c>
      <c r="B202" s="5"/>
      <c r="C202" s="7" t="s">
        <v>260</v>
      </c>
      <c r="E202" s="6" t="s">
        <v>261</v>
      </c>
    </row>
    <row r="203" spans="1:6" ht="15.75" thickBot="1" x14ac:dyDescent="0.3">
      <c r="A203" s="2" t="s">
        <v>718</v>
      </c>
      <c r="B203" s="5"/>
      <c r="C203" s="4" t="s">
        <v>626</v>
      </c>
      <c r="E203" s="3" t="s">
        <v>627</v>
      </c>
      <c r="F203" t="s">
        <v>252</v>
      </c>
    </row>
    <row r="204" spans="1:6" ht="15.75" thickBot="1" x14ac:dyDescent="0.3">
      <c r="A204" s="2" t="s">
        <v>719</v>
      </c>
      <c r="B204" s="5"/>
      <c r="C204" s="4" t="s">
        <v>720</v>
      </c>
      <c r="E204" s="3" t="s">
        <v>721</v>
      </c>
    </row>
    <row r="205" spans="1:6" ht="15.75" thickBot="1" x14ac:dyDescent="0.3">
      <c r="A205" s="5" t="s">
        <v>722</v>
      </c>
      <c r="B205" s="5"/>
      <c r="C205" s="7" t="s">
        <v>548</v>
      </c>
      <c r="E205" s="6" t="s">
        <v>549</v>
      </c>
      <c r="F205" t="s">
        <v>252</v>
      </c>
    </row>
    <row r="206" spans="1:6" ht="15.75" thickBot="1" x14ac:dyDescent="0.3">
      <c r="A206" s="5" t="s">
        <v>723</v>
      </c>
      <c r="B206" s="5"/>
      <c r="C206" s="7" t="s">
        <v>407</v>
      </c>
      <c r="E206" s="6" t="s">
        <v>408</v>
      </c>
    </row>
    <row r="207" spans="1:6" ht="15.75" thickBot="1" x14ac:dyDescent="0.3">
      <c r="A207" s="2" t="s">
        <v>724</v>
      </c>
      <c r="B207" s="5"/>
      <c r="C207" s="4" t="s">
        <v>260</v>
      </c>
      <c r="E207" s="3" t="s">
        <v>261</v>
      </c>
    </row>
    <row r="208" spans="1:6" ht="15.75" thickBot="1" x14ac:dyDescent="0.3">
      <c r="A208" s="5" t="s">
        <v>725</v>
      </c>
      <c r="B208" s="5"/>
      <c r="C208" s="7" t="s">
        <v>254</v>
      </c>
      <c r="E208" s="6" t="s">
        <v>255</v>
      </c>
    </row>
    <row r="209" spans="1:5" ht="15.75" thickBot="1" x14ac:dyDescent="0.3">
      <c r="A209" s="2" t="s">
        <v>726</v>
      </c>
      <c r="B209" s="5"/>
      <c r="C209" s="4" t="s">
        <v>727</v>
      </c>
      <c r="E209" s="3" t="s">
        <v>728</v>
      </c>
    </row>
    <row r="210" spans="1:5" ht="15.75" thickBot="1" x14ac:dyDescent="0.3">
      <c r="A210" s="5" t="s">
        <v>729</v>
      </c>
      <c r="B210" s="5"/>
      <c r="C210" s="7" t="s">
        <v>730</v>
      </c>
      <c r="E210" s="6" t="s">
        <v>731</v>
      </c>
    </row>
    <row r="211" spans="1:5" ht="15.75" thickBot="1" x14ac:dyDescent="0.3">
      <c r="A211" s="5" t="s">
        <v>732</v>
      </c>
      <c r="B211" s="5"/>
      <c r="C211" s="7" t="s">
        <v>254</v>
      </c>
      <c r="E211" s="6" t="s">
        <v>255</v>
      </c>
    </row>
    <row r="212" spans="1:5" ht="15.75" thickBot="1" x14ac:dyDescent="0.3">
      <c r="A212" s="2" t="s">
        <v>733</v>
      </c>
      <c r="B212" s="5"/>
      <c r="C212" s="4" t="s">
        <v>346</v>
      </c>
      <c r="E212" s="3" t="s">
        <v>347</v>
      </c>
    </row>
    <row r="213" spans="1:5" ht="15.75" thickBot="1" x14ac:dyDescent="0.3">
      <c r="A213" s="5" t="s">
        <v>734</v>
      </c>
      <c r="B213" s="5"/>
      <c r="C213" s="7" t="s">
        <v>254</v>
      </c>
      <c r="E213" s="6" t="s">
        <v>255</v>
      </c>
    </row>
    <row r="214" spans="1:5" ht="15.75" thickBot="1" x14ac:dyDescent="0.3">
      <c r="A214" s="2" t="s">
        <v>735</v>
      </c>
      <c r="B214" s="5"/>
      <c r="C214" s="4" t="s">
        <v>736</v>
      </c>
      <c r="E214" s="3" t="s">
        <v>737</v>
      </c>
    </row>
    <row r="215" spans="1:5" ht="15.75" thickBot="1" x14ac:dyDescent="0.3">
      <c r="A215" s="5" t="s">
        <v>738</v>
      </c>
      <c r="B215" s="5"/>
      <c r="C215" s="7" t="s">
        <v>739</v>
      </c>
      <c r="E215" s="6" t="s">
        <v>740</v>
      </c>
    </row>
    <row r="216" spans="1:5" ht="15.75" thickBot="1" x14ac:dyDescent="0.3">
      <c r="A216" s="2" t="s">
        <v>741</v>
      </c>
      <c r="B216" s="5"/>
      <c r="C216" s="4" t="s">
        <v>407</v>
      </c>
      <c r="E216" s="3" t="s">
        <v>408</v>
      </c>
    </row>
    <row r="217" spans="1:5" ht="15.75" thickBot="1" x14ac:dyDescent="0.3">
      <c r="A217" s="5" t="s">
        <v>742</v>
      </c>
      <c r="B217" s="5"/>
      <c r="C217" s="7" t="s">
        <v>254</v>
      </c>
      <c r="E217" s="6" t="s">
        <v>255</v>
      </c>
    </row>
    <row r="218" spans="1:5" ht="15.75" thickBot="1" x14ac:dyDescent="0.3">
      <c r="A218" s="2" t="s">
        <v>743</v>
      </c>
      <c r="B218" s="5"/>
      <c r="C218" s="4" t="s">
        <v>263</v>
      </c>
      <c r="E218" s="6" t="s">
        <v>265</v>
      </c>
    </row>
    <row r="219" spans="1:5" ht="15.75" thickBot="1" x14ac:dyDescent="0.3">
      <c r="A219" s="5" t="s">
        <v>744</v>
      </c>
      <c r="B219" s="5"/>
      <c r="C219" s="7" t="s">
        <v>745</v>
      </c>
      <c r="E219" s="6" t="s">
        <v>746</v>
      </c>
    </row>
    <row r="220" spans="1:5" ht="15.75" thickBot="1" x14ac:dyDescent="0.3">
      <c r="A220" s="2" t="s">
        <v>747</v>
      </c>
      <c r="B220" s="5"/>
      <c r="C220" s="4" t="s">
        <v>254</v>
      </c>
      <c r="E220" s="3" t="s">
        <v>255</v>
      </c>
    </row>
    <row r="221" spans="1:5" ht="15.75" thickBot="1" x14ac:dyDescent="0.3">
      <c r="A221" s="5" t="s">
        <v>748</v>
      </c>
      <c r="B221" s="5"/>
      <c r="C221" s="7" t="s">
        <v>263</v>
      </c>
      <c r="E221" s="6" t="s">
        <v>265</v>
      </c>
    </row>
    <row r="222" spans="1:5" ht="15.75" thickBot="1" x14ac:dyDescent="0.3">
      <c r="A222" s="2" t="s">
        <v>749</v>
      </c>
      <c r="B222" s="5"/>
      <c r="C222" s="4" t="s">
        <v>530</v>
      </c>
      <c r="E222" s="3" t="s">
        <v>531</v>
      </c>
    </row>
    <row r="223" spans="1:5" ht="15.75" thickBot="1" x14ac:dyDescent="0.3">
      <c r="A223" s="5" t="s">
        <v>750</v>
      </c>
      <c r="B223" s="5"/>
      <c r="C223" s="7" t="s">
        <v>520</v>
      </c>
      <c r="E223" s="6" t="s">
        <v>521</v>
      </c>
    </row>
    <row r="224" spans="1:5" ht="15.75" thickBot="1" x14ac:dyDescent="0.3">
      <c r="A224" s="2" t="s">
        <v>751</v>
      </c>
      <c r="B224" s="5"/>
      <c r="C224" s="4" t="s">
        <v>520</v>
      </c>
      <c r="E224" s="3" t="s">
        <v>521</v>
      </c>
    </row>
    <row r="225" spans="1:6" ht="15.75" thickBot="1" x14ac:dyDescent="0.3">
      <c r="A225" s="5" t="s">
        <v>752</v>
      </c>
      <c r="B225" s="5"/>
      <c r="C225" s="7" t="s">
        <v>263</v>
      </c>
      <c r="E225" s="6" t="s">
        <v>265</v>
      </c>
    </row>
    <row r="226" spans="1:6" ht="15.75" thickBot="1" x14ac:dyDescent="0.3">
      <c r="A226" s="2" t="s">
        <v>753</v>
      </c>
      <c r="B226" s="5"/>
      <c r="C226" s="4" t="s">
        <v>263</v>
      </c>
      <c r="E226" s="6" t="s">
        <v>265</v>
      </c>
    </row>
    <row r="227" spans="1:6" ht="15.75" thickBot="1" x14ac:dyDescent="0.3">
      <c r="A227" s="5" t="s">
        <v>754</v>
      </c>
      <c r="B227" s="5"/>
      <c r="C227" s="7" t="s">
        <v>520</v>
      </c>
      <c r="E227" s="6" t="s">
        <v>521</v>
      </c>
    </row>
    <row r="228" spans="1:6" ht="15.75" thickBot="1" x14ac:dyDescent="0.3">
      <c r="A228" s="2" t="s">
        <v>755</v>
      </c>
      <c r="B228" s="5"/>
      <c r="C228" s="4" t="s">
        <v>756</v>
      </c>
      <c r="E228" s="3" t="s">
        <v>757</v>
      </c>
    </row>
    <row r="229" spans="1:6" ht="15.75" thickBot="1" x14ac:dyDescent="0.3">
      <c r="A229" s="2" t="s">
        <v>758</v>
      </c>
      <c r="B229" s="5"/>
      <c r="C229" s="4" t="s">
        <v>759</v>
      </c>
      <c r="E229" s="3" t="s">
        <v>760</v>
      </c>
      <c r="F229" t="s">
        <v>252</v>
      </c>
    </row>
    <row r="230" spans="1:6" ht="15.75" thickBot="1" x14ac:dyDescent="0.3">
      <c r="A230" s="2" t="s">
        <v>761</v>
      </c>
      <c r="B230" s="5"/>
      <c r="C230" s="4" t="s">
        <v>548</v>
      </c>
      <c r="E230" s="3" t="s">
        <v>549</v>
      </c>
      <c r="F230" t="s">
        <v>252</v>
      </c>
    </row>
    <row r="231" spans="1:6" ht="15.75" thickBot="1" x14ac:dyDescent="0.3">
      <c r="A231" s="5" t="s">
        <v>762</v>
      </c>
      <c r="B231" s="5"/>
      <c r="C231" s="7" t="s">
        <v>763</v>
      </c>
      <c r="E231" s="6" t="s">
        <v>764</v>
      </c>
      <c r="F231" t="s">
        <v>252</v>
      </c>
    </row>
    <row r="232" spans="1:6" ht="15.75" thickBot="1" x14ac:dyDescent="0.3">
      <c r="A232" s="5" t="s">
        <v>765</v>
      </c>
      <c r="B232" s="5"/>
      <c r="C232" s="7" t="s">
        <v>766</v>
      </c>
      <c r="E232" s="6" t="s">
        <v>767</v>
      </c>
    </row>
    <row r="233" spans="1:6" ht="15.75" thickBot="1" x14ac:dyDescent="0.3">
      <c r="A233" s="5" t="s">
        <v>768</v>
      </c>
      <c r="B233" s="5"/>
      <c r="C233" s="7" t="s">
        <v>254</v>
      </c>
      <c r="E233" s="6" t="s">
        <v>255</v>
      </c>
    </row>
    <row r="234" spans="1:6" ht="15.75" thickBot="1" x14ac:dyDescent="0.3">
      <c r="A234" s="8" t="s">
        <v>769</v>
      </c>
      <c r="B234" s="5"/>
      <c r="C234" s="12" t="s">
        <v>600</v>
      </c>
      <c r="E234" s="10" t="s">
        <v>601</v>
      </c>
    </row>
    <row r="235" spans="1:6" ht="15.75" thickBot="1" x14ac:dyDescent="0.3">
      <c r="A235" s="5" t="s">
        <v>770</v>
      </c>
      <c r="B235" s="5"/>
      <c r="C235" s="7" t="s">
        <v>771</v>
      </c>
      <c r="E235" s="6" t="s">
        <v>772</v>
      </c>
    </row>
    <row r="236" spans="1:6" ht="15.75" thickBot="1" x14ac:dyDescent="0.3">
      <c r="A236" s="2" t="s">
        <v>773</v>
      </c>
      <c r="B236" s="5"/>
      <c r="C236" s="4" t="s">
        <v>774</v>
      </c>
      <c r="E236" s="3" t="s">
        <v>775</v>
      </c>
    </row>
    <row r="237" spans="1:6" ht="15.75" thickBot="1" x14ac:dyDescent="0.3">
      <c r="A237" s="2" t="s">
        <v>776</v>
      </c>
      <c r="B237" s="5"/>
      <c r="C237" s="4" t="s">
        <v>249</v>
      </c>
      <c r="E237" s="3" t="s">
        <v>251</v>
      </c>
    </row>
    <row r="238" spans="1:6" ht="15.75" thickBot="1" x14ac:dyDescent="0.3">
      <c r="A238" s="2" t="s">
        <v>777</v>
      </c>
      <c r="B238" s="5"/>
      <c r="C238" s="4" t="s">
        <v>778</v>
      </c>
      <c r="E238" s="3" t="s">
        <v>779</v>
      </c>
    </row>
    <row r="239" spans="1:6" ht="15.75" thickBot="1" x14ac:dyDescent="0.3">
      <c r="A239" s="5" t="s">
        <v>780</v>
      </c>
      <c r="B239" s="5"/>
      <c r="C239" s="7" t="s">
        <v>781</v>
      </c>
      <c r="E239" s="6" t="s">
        <v>782</v>
      </c>
    </row>
    <row r="240" spans="1:6" ht="15.75" thickBot="1" x14ac:dyDescent="0.3">
      <c r="A240" s="2" t="s">
        <v>783</v>
      </c>
      <c r="B240" s="5"/>
      <c r="C240" s="4" t="s">
        <v>784</v>
      </c>
      <c r="E240" s="3" t="s">
        <v>785</v>
      </c>
    </row>
    <row r="241" spans="1:6" ht="15.75" thickBot="1" x14ac:dyDescent="0.3">
      <c r="A241" s="5" t="s">
        <v>786</v>
      </c>
      <c r="B241" s="5"/>
      <c r="C241" s="7" t="s">
        <v>413</v>
      </c>
      <c r="E241" s="6" t="s">
        <v>414</v>
      </c>
    </row>
    <row r="242" spans="1:6" ht="15.75" thickBot="1" x14ac:dyDescent="0.3">
      <c r="A242" s="2" t="s">
        <v>787</v>
      </c>
      <c r="B242" s="5"/>
      <c r="C242" s="4" t="s">
        <v>788</v>
      </c>
      <c r="E242" s="3" t="s">
        <v>789</v>
      </c>
    </row>
    <row r="243" spans="1:6" ht="15.75" thickBot="1" x14ac:dyDescent="0.3">
      <c r="A243" s="5" t="s">
        <v>790</v>
      </c>
      <c r="B243" s="5"/>
      <c r="C243" s="7" t="s">
        <v>791</v>
      </c>
      <c r="E243" s="6" t="s">
        <v>792</v>
      </c>
    </row>
    <row r="244" spans="1:6" ht="15.75" thickBot="1" x14ac:dyDescent="0.3">
      <c r="A244" s="2" t="s">
        <v>469</v>
      </c>
      <c r="B244" s="5"/>
      <c r="C244" s="4" t="s">
        <v>470</v>
      </c>
      <c r="E244" s="3" t="s">
        <v>471</v>
      </c>
    </row>
    <row r="245" spans="1:6" ht="15.75" thickBot="1" x14ac:dyDescent="0.3">
      <c r="A245" s="2" t="s">
        <v>793</v>
      </c>
      <c r="B245" s="5"/>
      <c r="C245" s="4" t="s">
        <v>254</v>
      </c>
      <c r="E245" s="3" t="s">
        <v>255</v>
      </c>
    </row>
    <row r="246" spans="1:6" ht="15.75" thickBot="1" x14ac:dyDescent="0.3">
      <c r="A246" s="5" t="s">
        <v>794</v>
      </c>
      <c r="B246" s="5"/>
      <c r="C246" s="7" t="s">
        <v>548</v>
      </c>
      <c r="E246" s="6" t="s">
        <v>549</v>
      </c>
      <c r="F246" t="s">
        <v>252</v>
      </c>
    </row>
    <row r="247" spans="1:6" ht="15.75" thickBot="1" x14ac:dyDescent="0.3">
      <c r="A247" s="2" t="s">
        <v>795</v>
      </c>
      <c r="B247" s="5"/>
      <c r="C247" s="4" t="s">
        <v>407</v>
      </c>
      <c r="E247" s="3" t="s">
        <v>408</v>
      </c>
    </row>
    <row r="248" spans="1:6" ht="15.75" thickBot="1" x14ac:dyDescent="0.3">
      <c r="A248" s="9" t="s">
        <v>796</v>
      </c>
      <c r="B248" s="5"/>
      <c r="C248" s="13" t="s">
        <v>797</v>
      </c>
      <c r="E248" s="11" t="s">
        <v>798</v>
      </c>
    </row>
    <row r="249" spans="1:6" ht="15.75" thickBot="1" x14ac:dyDescent="0.3">
      <c r="A249" s="5" t="s">
        <v>799</v>
      </c>
      <c r="B249" s="5"/>
      <c r="C249" s="7" t="s">
        <v>249</v>
      </c>
      <c r="E249" s="6" t="s">
        <v>251</v>
      </c>
    </row>
    <row r="250" spans="1:6" ht="15.75" thickBot="1" x14ac:dyDescent="0.3">
      <c r="A250" s="2" t="s">
        <v>800</v>
      </c>
      <c r="B250" s="5"/>
      <c r="C250" s="4" t="s">
        <v>801</v>
      </c>
      <c r="E250" s="3" t="s">
        <v>802</v>
      </c>
      <c r="F250" t="s">
        <v>252</v>
      </c>
    </row>
    <row r="251" spans="1:6" ht="15.75" thickBot="1" x14ac:dyDescent="0.3">
      <c r="A251" s="2" t="s">
        <v>803</v>
      </c>
      <c r="B251" s="5"/>
      <c r="C251" s="4" t="s">
        <v>804</v>
      </c>
      <c r="E251" s="3" t="s">
        <v>805</v>
      </c>
    </row>
    <row r="252" spans="1:6" ht="15.75" thickBot="1" x14ac:dyDescent="0.3">
      <c r="A252" s="5" t="s">
        <v>806</v>
      </c>
      <c r="B252" s="5"/>
      <c r="C252" s="7" t="s">
        <v>254</v>
      </c>
      <c r="E252" s="6" t="s">
        <v>255</v>
      </c>
    </row>
    <row r="253" spans="1:6" ht="15.75" thickBot="1" x14ac:dyDescent="0.3">
      <c r="A253" s="2" t="s">
        <v>807</v>
      </c>
      <c r="B253" s="5"/>
      <c r="C253" s="4" t="s">
        <v>260</v>
      </c>
      <c r="E253" s="3" t="s">
        <v>261</v>
      </c>
    </row>
    <row r="254" spans="1:6" ht="15.75" thickBot="1" x14ac:dyDescent="0.3">
      <c r="A254" s="2" t="s">
        <v>481</v>
      </c>
      <c r="B254" s="5"/>
      <c r="C254" s="4" t="s">
        <v>482</v>
      </c>
      <c r="E254" s="3" t="s">
        <v>483</v>
      </c>
    </row>
    <row r="255" spans="1:6" ht="15.75" thickBot="1" x14ac:dyDescent="0.3">
      <c r="A255" s="5" t="s">
        <v>808</v>
      </c>
      <c r="B255" s="5"/>
      <c r="C255" s="7" t="s">
        <v>809</v>
      </c>
      <c r="E255" s="6" t="s">
        <v>810</v>
      </c>
    </row>
    <row r="256" spans="1:6" ht="15.75" thickBot="1" x14ac:dyDescent="0.3">
      <c r="A256" s="2" t="s">
        <v>811</v>
      </c>
      <c r="B256" s="5"/>
      <c r="C256" s="4" t="s">
        <v>254</v>
      </c>
      <c r="E256" s="3" t="s">
        <v>255</v>
      </c>
    </row>
    <row r="257" spans="1:6" ht="15.75" thickBot="1" x14ac:dyDescent="0.3">
      <c r="A257" s="2" t="s">
        <v>812</v>
      </c>
      <c r="B257" s="5"/>
      <c r="C257" s="4" t="s">
        <v>813</v>
      </c>
      <c r="E257" s="3" t="s">
        <v>814</v>
      </c>
    </row>
    <row r="258" spans="1:6" ht="15.75" thickBot="1" x14ac:dyDescent="0.3">
      <c r="A258" s="9" t="s">
        <v>815</v>
      </c>
      <c r="B258" s="5"/>
      <c r="C258" s="13" t="s">
        <v>263</v>
      </c>
      <c r="E258" s="6" t="s">
        <v>265</v>
      </c>
    </row>
    <row r="259" spans="1:6" ht="15.75" thickBot="1" x14ac:dyDescent="0.3">
      <c r="A259" s="2" t="s">
        <v>816</v>
      </c>
      <c r="B259" s="5"/>
      <c r="C259" s="4" t="s">
        <v>817</v>
      </c>
      <c r="E259" s="3" t="s">
        <v>818</v>
      </c>
    </row>
    <row r="260" spans="1:6" ht="15.75" thickBot="1" x14ac:dyDescent="0.3">
      <c r="A260" s="8" t="s">
        <v>819</v>
      </c>
      <c r="B260" s="5"/>
      <c r="C260" s="12" t="s">
        <v>254</v>
      </c>
      <c r="E260" s="10" t="s">
        <v>255</v>
      </c>
    </row>
    <row r="261" spans="1:6" ht="15.75" thickBot="1" x14ac:dyDescent="0.3">
      <c r="A261" s="5" t="s">
        <v>820</v>
      </c>
      <c r="B261" s="5"/>
      <c r="C261" s="7" t="s">
        <v>626</v>
      </c>
      <c r="E261" s="6" t="s">
        <v>627</v>
      </c>
      <c r="F261" t="s">
        <v>252</v>
      </c>
    </row>
    <row r="262" spans="1:6" ht="15.75" thickBot="1" x14ac:dyDescent="0.3">
      <c r="A262" s="2" t="s">
        <v>499</v>
      </c>
      <c r="B262" s="5"/>
      <c r="C262" s="4" t="s">
        <v>500</v>
      </c>
      <c r="E262" s="3" t="s">
        <v>501</v>
      </c>
    </row>
    <row r="263" spans="1:6" x14ac:dyDescent="0.25">
      <c r="B263" s="17"/>
    </row>
  </sheetData>
  <autoFilter ref="A2:F262" xr:uid="{00000000-0009-0000-0000-000003000000}">
    <sortState xmlns:xlrd2="http://schemas.microsoft.com/office/spreadsheetml/2017/richdata2" ref="A3:F257">
      <sortCondition ref="B2:B257"/>
    </sortState>
  </autoFilter>
  <sortState xmlns:xlrd2="http://schemas.microsoft.com/office/spreadsheetml/2017/richdata2" ref="A2:C280">
    <sortCondition sortBy="fontColor" ref="A2:A280" dxfId="0"/>
  </sortState>
  <customSheetViews>
    <customSheetView guid="{F7FF67D5-EF92-42B3-840B-08854366A743}" showAutoFilter="1" state="hidden">
      <selection activeCell="A241" sqref="A241"/>
      <pageMargins left="0" right="0" top="0" bottom="0" header="0" footer="0"/>
      <pageSetup paperSize="9" orientation="portrait"/>
      <autoFilter ref="A2:F257" xr:uid="{C69DCC11-BEFF-460A-A9AA-466AE4206C04}">
        <sortState xmlns:xlrd2="http://schemas.microsoft.com/office/spreadsheetml/2017/richdata2" ref="A3:F255">
          <sortCondition ref="B2:B255"/>
        </sortState>
      </autoFilter>
    </customSheetView>
  </customSheetView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7ae4dc-bd01-4e97-b43a-acf2f26595a5">
      <Value>7</Value>
      <Value>21</Value>
    </TaxCatchAll>
    <Responsibility xmlns="74ed5f6d-1965-4574-9d86-b4579ebe7ed0">
      <UserInfo>
        <DisplayName/>
        <AccountId xsi:nil="true"/>
        <AccountType/>
      </UserInfo>
    </Responsibility>
    <Summary xmlns="74ed5f6d-1965-4574-9d86-b4579ebe7ed0" xsi:nil="true"/>
    <Reference xmlns="74ed5f6d-1965-4574-9d86-b4579ebe7ed0">true</Reference>
    <lcf76f155ced4ddcb4097134ff3c332f xmlns="74ed5f6d-1965-4574-9d86-b4579ebe7ed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PU Doc Mandatory</p:Name>
  <p:Description/>
  <p:Statement/>
  <p:PolicyItems>
    <p:PolicyItem featureId="Microsoft.Office.RecordsManagement.PolicyFeatures.Expiration" staticId="0x0101003EB3C2F8472C0A45AB78907E1198F41C|-522813845" UniqueId="a5234cc8-5e07-496c-80d4-fee2145907c7">
      <p:Name>Retention</p:Name>
      <p:Description>Automatic scheduling of content for processing, and performing a retention action on content that has reached its due date.</p:Description>
      <p:CustomData>
        <Schedules nextStageId="6">
          <Schedule type="Default">
            <stages>
              <data stageId="1">
                <formula id="Microsoft.Office.RecordsManagement.PolicyFeatures.Expiration.Formula.BuiltIn">
                  <number>9</number>
                  <property>Modified</property>
                  <propertyId>28cf69c5-fa48-462a-b5cd-27b6f9d2bd5f</propertyId>
                  <period>months</period>
                </formula>
                <action type="workflow" id="59094907-4a42-471e-9438-17aecaddf48c"/>
              </data>
              <data stageId="2">
                <formula id="Microsoft.Office.RecordsManagement.PolicyFeatures.Expiration.Formula.BuiltIn">
                  <number>10</number>
                  <property>Modified</property>
                  <propertyId>28cf69c5-fa48-462a-b5cd-27b6f9d2bd5f</propertyId>
                  <period>months</period>
                </formula>
                <action type="workflow" id="b13bcc55-c261-44c5-ad05-2f1d301a92f8"/>
              </data>
              <data stageId="3">
                <formula id="Microsoft.Office.RecordsManagement.PolicyFeatures.Expiration.Formula.BuiltIn">
                  <number>11</number>
                  <property>Modified</property>
                  <propertyId>28cf69c5-fa48-462a-b5cd-27b6f9d2bd5f</propertyId>
                  <period>months</period>
                </formula>
                <action type="workflow" id="94093722-a208-416d-9e12-0b32f7e58ab0"/>
              </data>
              <data stageId="4">
                <formula id="Microsoft.Office.RecordsManagement.PolicyFeatures.Expiration.Formula.BuiltIn">
                  <number>1</number>
                  <property>Modified</property>
                  <propertyId>28cf69c5-fa48-462a-b5cd-27b6f9d2bd5f</propertyId>
                  <period>years</period>
                </formula>
                <action type="workflow" id="68f6d8eb-c15e-4427-8dff-28faf926e035"/>
              </data>
              <data stageId="5">
                <formula id="Microsoft.Office.RecordsManagement.PolicyFeatures.Expiration.Formula.BuiltIn">
                  <number>1</number>
                  <property>Modified</property>
                  <propertyId>28cf69c5-fa48-462a-b5cd-27b6f9d2bd5f</propertyId>
                  <period>years</period>
                </formula>
                <action type="action" id="Microsoft.Office.RecordsManagement.PolicyFeatures.Expiration.Action.MoveToRecycleBin"/>
              </data>
            </stages>
          </Schedule>
        </Schedules>
      </p:CustomData>
    </p:PolicyItem>
  </p:PolicyItems>
</p:Policy>
</file>

<file path=customXml/item4.xml><?xml version="1.0" encoding="utf-8"?>
<?mso-contentType ?>
<SharedContentType xmlns="Microsoft.SharePoint.Taxonomy.ContentTypeSync" SourceId="c2436211-1ade-492a-a617-36d0ab6ef036" ContentTypeId="0x0101003EB3C2F8472C0A45AB78907E1198F41C"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337A3E2FE76FCA4A9D2B2E36FDEB5238" ma:contentTypeVersion="14" ma:contentTypeDescription="Create a new document." ma:contentTypeScope="" ma:versionID="63a675a74c4ee1501f0004cf12912e8c">
  <xsd:schema xmlns:xsd="http://www.w3.org/2001/XMLSchema" xmlns:xs="http://www.w3.org/2001/XMLSchema" xmlns:p="http://schemas.microsoft.com/office/2006/metadata/properties" xmlns:ns2="74ed5f6d-1965-4574-9d86-b4579ebe7ed0" xmlns:ns3="f67ae4dc-bd01-4e97-b43a-acf2f26595a5" targetNamespace="http://schemas.microsoft.com/office/2006/metadata/properties" ma:root="true" ma:fieldsID="e214df0851a9ccfbcf1ce3420951d089" ns2:_="" ns3:_="">
    <xsd:import namespace="74ed5f6d-1965-4574-9d86-b4579ebe7ed0"/>
    <xsd:import namespace="f67ae4dc-bd01-4e97-b43a-acf2f26595a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Summary" minOccurs="0"/>
                <xsd:element ref="ns2:Responsibility" minOccurs="0"/>
                <xsd:element ref="ns2:Refer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ed5f6d-1965-4574-9d86-b4579ebe7e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2436211-1ade-492a-a617-36d0ab6ef0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Summary" ma:index="19" nillable="true" ma:displayName="Summary" ma:format="Dropdown" ma:internalName="Summary">
      <xsd:simpleType>
        <xsd:restriction base="dms:Note">
          <xsd:maxLength value="255"/>
        </xsd:restriction>
      </xsd:simpleType>
    </xsd:element>
    <xsd:element name="Responsibility" ma:index="20" nillable="true" ma:displayName="Responsibility" ma:format="Dropdown" ma:list="UserInfo" ma:SharePointGroup="0" ma:internalName="Responsibilit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ference" ma:index="21" nillable="true" ma:displayName="Reference" ma:default="1" ma:format="Dropdown" ma:internalName="Referenc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67ae4dc-bd01-4e97-b43a-acf2f26595a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1893066f-d89f-4761-87dc-32ca1bb1a839}" ma:internalName="TaxCatchAll" ma:showField="CatchAllData" ma:web="f67ae4dc-bd01-4e97-b43a-acf2f26595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ct:contentTypeSchema xmlns:ct="http://schemas.microsoft.com/office/2006/metadata/contentType" xmlns:ma="http://schemas.microsoft.com/office/2006/metadata/properties/metaAttributes" ct:_="" ma:_="" ma:contentTypeName="PU Doc Mandatory" ma:contentTypeID="0x0101003EB3C2F8472C0A45AB78907E1198F41C002ACDABFC1719C94FB835D6BF2B6E5169" ma:contentTypeVersion="65" ma:contentTypeDescription="PU Document with mandatory keyword fields" ma:contentTypeScope="" ma:versionID="6f5a7fa24f9343e4f09bacda9d397216">
  <xsd:schema xmlns:xsd="http://www.w3.org/2001/XMLSchema" xmlns:xs="http://www.w3.org/2001/XMLSchema" xmlns:p="http://schemas.microsoft.com/office/2006/metadata/properties" xmlns:ns1="http://schemas.microsoft.com/sharepoint/v3" xmlns:ns2="89e50f9b-d687-48d2-ac14-a850e9ea868f" targetNamespace="http://schemas.microsoft.com/office/2006/metadata/properties" ma:root="true" ma:fieldsID="e4d94d2993d62c03d211612b51998cc3" ns1:_="" ns2:_="">
    <xsd:import namespace="http://schemas.microsoft.com/sharepoint/v3"/>
    <xsd:import namespace="89e50f9b-d687-48d2-ac14-a850e9ea868f"/>
    <xsd:element name="properties">
      <xsd:complexType>
        <xsd:sequence>
          <xsd:element name="documentManagement">
            <xsd:complexType>
              <xsd:all>
                <xsd:element ref="ns2:Updated_x0020_By" minOccurs="0"/>
                <xsd:element ref="ns2:o84547a7a14445de8df43754a12c7877" minOccurs="0"/>
                <xsd:element ref="ns2:TaxCatchAll" minOccurs="0"/>
                <xsd:element ref="ns2:TaxCatchAllLabel" minOccurs="0"/>
                <xsd:element ref="ns2:e255c15e4bfd47df9b3200d2374bb640" minOccurs="0"/>
                <xsd:element ref="ns1:_dlc_Exempt" minOccurs="0"/>
                <xsd:element ref="ns1:_dlc_ExpireDateSaved" minOccurs="0"/>
                <xsd:element ref="ns1:_dlc_ExpireDate" minOccurs="0"/>
                <xsd:element ref="ns2:Submit_x0020_for_x0020_Approval" minOccurs="0"/>
                <xsd:element ref="ns2:ODC_x0020_Delete" minOccurs="0"/>
                <xsd:element ref="ns2:Delete0" minOccurs="0"/>
                <xsd:element ref="ns2:Retain_x003f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element name="_dlc_ExpireDateSaved" ma:index="16" nillable="true" ma:displayName="Original Expiration Date" ma:hidden="true" ma:internalName="_dlc_ExpireDateSaved" ma:readOnly="true">
      <xsd:simpleType>
        <xsd:restriction base="dms:DateTime"/>
      </xsd:simpleType>
    </xsd:element>
    <xsd:element name="_dlc_ExpireDate" ma:index="1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9e50f9b-d687-48d2-ac14-a850e9ea868f" elementFormDefault="qualified">
    <xsd:import namespace="http://schemas.microsoft.com/office/2006/documentManagement/types"/>
    <xsd:import namespace="http://schemas.microsoft.com/office/infopath/2007/PartnerControls"/>
    <xsd:element name="Updated_x0020_By" ma:index="8" nillable="true" ma:displayName="Updated By" ma:list="UserInfo" ma:SharePointGroup="0" ma:internalName="Updated_x0020_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84547a7a14445de8df43754a12c7877" ma:index="9" ma:taxonomy="true" ma:internalName="o84547a7a14445de8df43754a12c7877" ma:taxonomyFieldName="Resource_x0020_Type_x0020_Keyword" ma:displayName="Resource Type Keyword" ma:readOnly="false" ma:default="" ma:fieldId="{884547a7-a144-45de-8df4-3754a12c7877}" ma:sspId="c2436211-1ade-492a-a617-36d0ab6ef036" ma:termSetId="3346d067-b0d7-4946-be42-fad5050a7fd8"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4e26949d-a2bd-4b9a-abd3-312f712e4e09}" ma:internalName="TaxCatchAll" ma:showField="CatchAllData" ma:web="31b38995-9348-4590-8e94-16353a39a299">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4e26949d-a2bd-4b9a-abd3-312f712e4e09}" ma:internalName="TaxCatchAllLabel" ma:readOnly="true" ma:showField="CatchAllDataLabel" ma:web="31b38995-9348-4590-8e94-16353a39a299">
      <xsd:complexType>
        <xsd:complexContent>
          <xsd:extension base="dms:MultiChoiceLookup">
            <xsd:sequence>
              <xsd:element name="Value" type="dms:Lookup" maxOccurs="unbounded" minOccurs="0" nillable="true"/>
            </xsd:sequence>
          </xsd:extension>
        </xsd:complexContent>
      </xsd:complexType>
    </xsd:element>
    <xsd:element name="e255c15e4bfd47df9b3200d2374bb640" ma:index="13" ma:taxonomy="true" ma:internalName="e255c15e4bfd47df9b3200d2374bb640" ma:taxonomyFieldName="Organisational_x0020_Keyword" ma:displayName="Organisational Keyword" ma:readOnly="false" ma:default="" ma:fieldId="{e255c15e-4bfd-47df-9b32-00d2374bb640}" ma:sspId="c2436211-1ade-492a-a617-36d0ab6ef036" ma:termSetId="ce396a08-9b33-46a1-8756-e02f32390db6" ma:anchorId="00000000-0000-0000-0000-000000000000" ma:open="false" ma:isKeyword="false">
      <xsd:complexType>
        <xsd:sequence>
          <xsd:element ref="pc:Terms" minOccurs="0" maxOccurs="1"/>
        </xsd:sequence>
      </xsd:complexType>
    </xsd:element>
    <xsd:element name="Submit_x0020_for_x0020_Approval" ma:index="18" nillable="true" ma:displayName="Publish" ma:internalName="Submit_x0020_for_x0020_Approval">
      <xsd:simpleType>
        <xsd:restriction base="dms:Text">
          <xsd:maxLength value="255"/>
        </xsd:restriction>
      </xsd:simpleType>
    </xsd:element>
    <xsd:element name="ODC_x0020_Delete" ma:index="19" nillable="true" ma:displayName="ODC Delete" ma:default="0" ma:internalName="ODC_x0020_Delete">
      <xsd:simpleType>
        <xsd:restriction base="dms:Boolean"/>
      </xsd:simpleType>
    </xsd:element>
    <xsd:element name="Delete0" ma:index="20" nillable="true" ma:displayName="Unpublish" ma:internalName="Delete0" ma:readOnly="false">
      <xsd:simpleType>
        <xsd:restriction base="dms:Text">
          <xsd:maxLength value="255"/>
        </xsd:restriction>
      </xsd:simpleType>
    </xsd:element>
    <xsd:element name="Retain_x003f_" ma:index="21" nillable="true" ma:displayName="Retain?" ma:default="0" ma:internalName="Retain_x003F_">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2A268D-FDB1-4D85-AF21-352397A86757}">
  <ds:schemaRefs>
    <ds:schemaRef ds:uri="http://schemas.microsoft.com/office/2006/metadata/properties"/>
    <ds:schemaRef ds:uri="http://schemas.microsoft.com/office/infopath/2007/PartnerControls"/>
    <ds:schemaRef ds:uri="89e50f9b-d687-48d2-ac14-a850e9ea868f"/>
    <ds:schemaRef ds:uri="http://schemas.microsoft.com/sharepoint/v3"/>
  </ds:schemaRefs>
</ds:datastoreItem>
</file>

<file path=customXml/itemProps2.xml><?xml version="1.0" encoding="utf-8"?>
<ds:datastoreItem xmlns:ds="http://schemas.openxmlformats.org/officeDocument/2006/customXml" ds:itemID="{B7D601D3-2F15-4E2C-AE5B-006433B5801C}">
  <ds:schemaRefs>
    <ds:schemaRef ds:uri="http://schemas.microsoft.com/sharepoint/v3/contenttype/forms"/>
  </ds:schemaRefs>
</ds:datastoreItem>
</file>

<file path=customXml/itemProps3.xml><?xml version="1.0" encoding="utf-8"?>
<ds:datastoreItem xmlns:ds="http://schemas.openxmlformats.org/officeDocument/2006/customXml" ds:itemID="{681032B3-DF80-436B-98C3-05EB9BCE416A}">
  <ds:schemaRefs>
    <ds:schemaRef ds:uri="office.server.policy"/>
  </ds:schemaRefs>
</ds:datastoreItem>
</file>

<file path=customXml/itemProps4.xml><?xml version="1.0" encoding="utf-8"?>
<ds:datastoreItem xmlns:ds="http://schemas.openxmlformats.org/officeDocument/2006/customXml" ds:itemID="{BE40769E-88A6-42BB-8D3E-35B73D7F45D8}">
  <ds:schemaRefs>
    <ds:schemaRef ds:uri="Microsoft.SharePoint.Taxonomy.ContentTypeSync"/>
  </ds:schemaRefs>
</ds:datastoreItem>
</file>

<file path=customXml/itemProps5.xml><?xml version="1.0" encoding="utf-8"?>
<ds:datastoreItem xmlns:ds="http://schemas.openxmlformats.org/officeDocument/2006/customXml" ds:itemID="{F066DE01-0D3B-48F1-8533-2962AC59E701}"/>
</file>

<file path=customXml/itemProps6.xml><?xml version="1.0" encoding="utf-8"?>
<ds:datastoreItem xmlns:ds="http://schemas.openxmlformats.org/officeDocument/2006/customXml" ds:itemID="{2B413F71-5702-4445-B86A-FC43639EC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e50f9b-d687-48d2-ac14-a850e9ea86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Payment Request Form</vt:lpstr>
      <vt:lpstr>Help Sheet</vt:lpstr>
      <vt:lpstr>Validation</vt:lpstr>
      <vt:lpstr>Countries</vt:lpstr>
      <vt:lpstr>'Payment Request Form'!Print_Area</vt:lpstr>
    </vt:vector>
  </TitlesOfParts>
  <Manager/>
  <Company>Plymouth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Payment Request Form</dc:title>
  <dc:subject/>
  <dc:creator>Jessica Jones</dc:creator>
  <cp:keywords/>
  <dc:description/>
  <cp:lastModifiedBy>Charlie Pearce</cp:lastModifiedBy>
  <cp:revision/>
  <dcterms:created xsi:type="dcterms:W3CDTF">2021-01-15T10:14:34Z</dcterms:created>
  <dcterms:modified xsi:type="dcterms:W3CDTF">2024-05-20T09:40:18Z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0x010100337A3E2FE76FCA4A9D2B2E36FDEB5238</vt:lpwstr>
  </property>
  <property fmtid="{D5CDD505-2E9C-101B-9397-08002B2CF9AE}" pid="3" name="_dlc_policyId">
    <vt:lpwstr>0x0101003EB3C2F8472C0A45AB78907E1198F41C|-522813845</vt:lpwstr>
  </property>
  <property fmtid="{D5CDD505-2E9C-101B-9397-08002B2CF9AE}" pid="4" name="SharedWithUsers">
    <vt:lpwstr>6179;#Marius Golubickis;#3105;#Jessica Richardson</vt:lpwstr>
  </property>
  <property fmtid="{D5CDD505-2E9C-101B-9397-08002B2CF9AE}" pid="5" name="ItemRetentionFormula">
    <vt:lpwstr>&lt;formula id="Microsoft.Office.RecordsManagement.PolicyFeatures.Expiration.Formula.BuiltIn"&gt;&lt;number&gt;9&lt;/number&gt;&lt;property&gt;Modified&lt;/property&gt;&lt;propertyId&gt;28cf69c5-fa48-462a-b5cd-27b6f9d2bd5f&lt;/propertyId&gt;&lt;period&gt;months&lt;/period&gt;&lt;/formula&gt;</vt:lpwstr>
  </property>
  <property fmtid="{D5CDD505-2E9C-101B-9397-08002B2CF9AE}" pid="6" name="Resource Type Keyword">
    <vt:lpwstr>21;#Templates and forms|1afef9a7-f53e-41a7-b820-5910c320b62e</vt:lpwstr>
  </property>
  <property fmtid="{D5CDD505-2E9C-101B-9397-08002B2CF9AE}" pid="7" name="Organisational Keyword">
    <vt:lpwstr>7;#Finance|3d309e6a-c4c0-4cbf-a9a0-23590fcd4ccb</vt:lpwstr>
  </property>
  <property fmtid="{D5CDD505-2E9C-101B-9397-08002B2CF9AE}" pid="8" name="Order">
    <vt:r8>2300</vt:r8>
  </property>
  <property fmtid="{D5CDD505-2E9C-101B-9397-08002B2CF9AE}" pid="9" name="xd_Signature">
    <vt:bool>false</vt:bool>
  </property>
  <property fmtid="{D5CDD505-2E9C-101B-9397-08002B2CF9AE}" pid="10" name="xd_ProgID">
    <vt:lpwstr/>
  </property>
  <property fmtid="{D5CDD505-2E9C-101B-9397-08002B2CF9AE}" pid="11" name="_ExtendedDescription">
    <vt:lpwstr/>
  </property>
  <property fmtid="{D5CDD505-2E9C-101B-9397-08002B2CF9AE}" pid="12" name="TriggerFlowInfo">
    <vt:lpwstr/>
  </property>
  <property fmtid="{D5CDD505-2E9C-101B-9397-08002B2CF9AE}" pid="13" name="ComplianceAssetId">
    <vt:lpwstr/>
  </property>
  <property fmtid="{D5CDD505-2E9C-101B-9397-08002B2CF9AE}" pid="14" name="TemplateUrl">
    <vt:lpwstr/>
  </property>
  <property fmtid="{D5CDD505-2E9C-101B-9397-08002B2CF9AE}" pid="15" name="Delete">
    <vt:lpwstr/>
  </property>
  <property fmtid="{D5CDD505-2E9C-101B-9397-08002B2CF9AE}" pid="16" name="_SourceUrl">
    <vt:lpwstr/>
  </property>
  <property fmtid="{D5CDD505-2E9C-101B-9397-08002B2CF9AE}" pid="17" name="_SharedFileIndex">
    <vt:lpwstr/>
  </property>
</Properties>
</file>