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timelines/timeline1.xml" ContentType="application/vnd.ms-excel.timeline+xml"/>
  <Override PartName="/xl/charts/chart10.xml" ContentType="application/vnd.openxmlformats-officedocument.drawingml.chart+xml"/>
  <Override PartName="/xl/charts/style1.xml" ContentType="application/vnd.ms-office.chartstyle+xml"/>
  <Override PartName="/xl/charts/colors1.xml" ContentType="application/vnd.ms-office.chartcolorstyle+xml"/>
  <Override PartName="/xl/charts/chart11.xml" ContentType="application/vnd.openxmlformats-officedocument.drawingml.chart+xml"/>
  <Override PartName="/xl/charts/style2.xml" ContentType="application/vnd.ms-office.chartstyle+xml"/>
  <Override PartName="/xl/charts/colors2.xml" ContentType="application/vnd.ms-office.chartcolorstyle+xml"/>
  <Override PartName="/xl/charts/chart12.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3.xml" ContentType="application/vnd.openxmlformats-officedocument.drawing+xml"/>
  <Override PartName="/xl/tables/table4.xml" ContentType="application/vnd.openxmlformats-officedocument.spreadsheetml.table+xml"/>
  <Override PartName="/xl/slicers/slicer2.xml" ContentType="application/vnd.ms-excel.slicer+xml"/>
  <Override PartName="/xl/charts/chart13.xml" ContentType="application/vnd.openxmlformats-officedocument.drawingml.chart+xml"/>
  <Override PartName="/xl/charts/style4.xml" ContentType="application/vnd.ms-office.chartstyle+xml"/>
  <Override PartName="/xl/charts/colors4.xml" ContentType="application/vnd.ms-office.chartcolorstyle+xml"/>
  <Override PartName="/xl/charts/chart14.xml" ContentType="application/vnd.openxmlformats-officedocument.drawingml.chart+xml"/>
  <Override PartName="/xl/charts/style5.xml" ContentType="application/vnd.ms-office.chartstyle+xml"/>
  <Override PartName="/xl/charts/colors5.xml" ContentType="application/vnd.ms-office.chartcolorstyle+xml"/>
  <Override PartName="/xl/charts/chart15.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abc\Desktop\DATA_ANALYSIS_PROJECT\excel_practice\"/>
    </mc:Choice>
  </mc:AlternateContent>
  <xr:revisionPtr revIDLastSave="0" documentId="13_ncr:1_{BACA96D3-BFC3-4DAC-9476-749A1BA033DD}" xr6:coauthVersionLast="47" xr6:coauthVersionMax="47" xr10:uidLastSave="{00000000-0000-0000-0000-000000000000}"/>
  <bookViews>
    <workbookView xWindow="-120" yWindow="-120" windowWidth="20730" windowHeight="11160" xr2:uid="{00000000-000D-0000-FFFF-FFFF00000000}"/>
  </bookViews>
  <sheets>
    <sheet name="Formula Practice" sheetId="2" r:id="rId1"/>
    <sheet name="DataVisulization Practice" sheetId="3" r:id="rId2"/>
    <sheet name=" Pivot Table Practice" sheetId="4" r:id="rId3"/>
    <sheet name="Sales Dashboard" sheetId="5" r:id="rId4"/>
    <sheet name="12th Result Dashboard " sheetId="6" r:id="rId5"/>
  </sheets>
  <definedNames>
    <definedName name="_xlnm._FilterDatabase" localSheetId="1" hidden="1">'DataVisulization Practice'!$A$24:$E$44</definedName>
    <definedName name="NativeTimeline_Date">#N/A</definedName>
    <definedName name="Slicer_Location_State">#N/A</definedName>
    <definedName name="Slicer_Salesman">#N/A</definedName>
  </definedNames>
  <calcPr calcId="191029"/>
  <pivotCaches>
    <pivotCache cacheId="0" r:id="rId6"/>
    <pivotCache cacheId="1" r:id="rId7"/>
    <pivotCache cacheId="2" r:id="rId8"/>
  </pivotCaches>
  <extLst>
    <ext xmlns:x14="http://schemas.microsoft.com/office/spreadsheetml/2009/9/main" uri="{BBE1A952-AA13-448e-AADC-164F8A28A991}">
      <x14:slicerCaches>
        <x14:slicerCache r:id="rId9"/>
        <x14:slicerCache r:id="rId10"/>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1"/>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22" i="6" l="1"/>
  <c r="H22" i="6" s="1"/>
  <c r="G23" i="6"/>
  <c r="H23" i="6" s="1"/>
  <c r="G24" i="6"/>
  <c r="H24" i="6" s="1"/>
  <c r="K7" i="6"/>
  <c r="K6" i="6"/>
  <c r="K5" i="6"/>
  <c r="L5" i="6"/>
  <c r="G6" i="6"/>
  <c r="G13" i="6"/>
  <c r="H13" i="6" s="1"/>
  <c r="G14" i="6"/>
  <c r="H14" i="6" s="1"/>
  <c r="G15" i="6"/>
  <c r="H15" i="6" s="1"/>
  <c r="G16" i="6"/>
  <c r="H16" i="6" s="1"/>
  <c r="G17" i="6"/>
  <c r="H17" i="6" s="1"/>
  <c r="G18" i="6"/>
  <c r="H18" i="6" s="1"/>
  <c r="G19" i="6"/>
  <c r="H19" i="6" s="1"/>
  <c r="G20" i="6"/>
  <c r="H20" i="6" s="1"/>
  <c r="G21" i="6"/>
  <c r="H21" i="6"/>
  <c r="G12" i="6"/>
  <c r="H12" i="6" s="1"/>
  <c r="H6" i="6"/>
  <c r="G2" i="6"/>
  <c r="H2" i="6" s="1"/>
  <c r="G3" i="6"/>
  <c r="H3" i="6" s="1"/>
  <c r="G4" i="6"/>
  <c r="H4" i="6" s="1"/>
  <c r="G5" i="6"/>
  <c r="H5" i="6" s="1"/>
  <c r="G7" i="6"/>
  <c r="H7" i="6" s="1"/>
  <c r="G8" i="6"/>
  <c r="H8" i="6" s="1"/>
  <c r="G9" i="6"/>
  <c r="H9" i="6" s="1"/>
  <c r="G10" i="6"/>
  <c r="H10" i="6" s="1"/>
  <c r="G11" i="6"/>
  <c r="H11" i="6" s="1"/>
  <c r="N11" i="5"/>
  <c r="N10" i="5"/>
  <c r="N9" i="5"/>
  <c r="N6" i="5"/>
  <c r="G226" i="2"/>
  <c r="G225" i="2"/>
  <c r="G224" i="2"/>
  <c r="G223" i="2"/>
  <c r="F223" i="2"/>
  <c r="H222" i="2"/>
  <c r="C218" i="2"/>
  <c r="C217" i="2"/>
  <c r="C216" i="2"/>
  <c r="C215" i="2"/>
  <c r="C214" i="2"/>
  <c r="C213" i="2"/>
  <c r="C212" i="2"/>
  <c r="C211" i="2"/>
  <c r="C210" i="2"/>
  <c r="H198" i="2"/>
  <c r="H197" i="2"/>
  <c r="H196" i="2"/>
  <c r="H195" i="2"/>
  <c r="G184" i="2"/>
  <c r="G183" i="2"/>
  <c r="G182" i="2"/>
  <c r="B177" i="2"/>
  <c r="B176" i="2"/>
  <c r="B175" i="2"/>
  <c r="E171" i="2"/>
  <c r="D171" i="2"/>
  <c r="C171" i="2"/>
  <c r="E170" i="2"/>
  <c r="D170" i="2"/>
  <c r="C170" i="2"/>
  <c r="E169" i="2"/>
  <c r="D169" i="2"/>
  <c r="C169" i="2"/>
  <c r="E168" i="2"/>
  <c r="D168" i="2"/>
  <c r="C168" i="2"/>
  <c r="E163" i="2"/>
  <c r="E162" i="2"/>
  <c r="F161" i="2"/>
  <c r="E161" i="2"/>
  <c r="E160" i="2"/>
  <c r="E159" i="2"/>
  <c r="G158" i="2"/>
  <c r="F158" i="2"/>
  <c r="E158" i="2"/>
  <c r="E157" i="2"/>
  <c r="E156" i="2"/>
  <c r="G155" i="2"/>
  <c r="F155" i="2"/>
  <c r="E155" i="2"/>
  <c r="H144" i="2"/>
  <c r="H143" i="2"/>
  <c r="H142" i="2"/>
  <c r="H141" i="2"/>
  <c r="G129" i="2"/>
  <c r="G128" i="2"/>
  <c r="G127" i="2"/>
  <c r="G126" i="2"/>
  <c r="G125" i="2"/>
  <c r="G124" i="2"/>
  <c r="G123" i="2"/>
  <c r="G122" i="2"/>
  <c r="G121" i="2"/>
  <c r="G120" i="2"/>
  <c r="G119" i="2"/>
  <c r="F100" i="2"/>
  <c r="G96" i="2"/>
  <c r="F96" i="2"/>
  <c r="G92" i="2"/>
  <c r="F92" i="2"/>
  <c r="E87" i="2"/>
  <c r="E86" i="2"/>
  <c r="E85" i="2"/>
  <c r="E84" i="2"/>
  <c r="E83" i="2"/>
  <c r="E82" i="2"/>
  <c r="E81" i="2"/>
  <c r="E80" i="2"/>
  <c r="E79" i="2"/>
  <c r="E78" i="2"/>
  <c r="E77" i="2"/>
  <c r="E76" i="2"/>
  <c r="E75" i="2"/>
  <c r="E74" i="2"/>
  <c r="E73" i="2"/>
  <c r="E72" i="2"/>
  <c r="E71" i="2"/>
  <c r="E70" i="2"/>
  <c r="E69" i="2"/>
  <c r="E68" i="2"/>
  <c r="I56" i="2"/>
  <c r="I55" i="2"/>
  <c r="I54" i="2"/>
  <c r="I53" i="2"/>
  <c r="G43" i="2"/>
  <c r="G42" i="2"/>
  <c r="G41" i="2"/>
  <c r="G33" i="2"/>
  <c r="G32" i="2"/>
  <c r="G31" i="2"/>
  <c r="G30" i="2"/>
  <c r="G29" i="2"/>
  <c r="G28" i="2"/>
  <c r="E24" i="2"/>
  <c r="E23" i="2"/>
  <c r="E22" i="2"/>
  <c r="E21" i="2"/>
  <c r="E20" i="2"/>
  <c r="E19" i="2"/>
  <c r="E18" i="2"/>
  <c r="E17" i="2"/>
  <c r="E16" i="2"/>
  <c r="E12" i="2"/>
  <c r="E11" i="2"/>
  <c r="E10" i="2"/>
  <c r="E9" i="2"/>
  <c r="E8" i="2"/>
  <c r="E7" i="2"/>
  <c r="E6" i="2"/>
  <c r="E5" i="2"/>
  <c r="E4" i="2"/>
</calcChain>
</file>

<file path=xl/sharedStrings.xml><?xml version="1.0" encoding="utf-8"?>
<sst xmlns="http://schemas.openxmlformats.org/spreadsheetml/2006/main" count="1971" uniqueCount="325">
  <si>
    <t xml:space="preserve">    </t>
  </si>
  <si>
    <t>parth</t>
  </si>
  <si>
    <t>And function</t>
  </si>
  <si>
    <t xml:space="preserve">    Name</t>
  </si>
  <si>
    <t>Type 1</t>
  </si>
  <si>
    <t>Speed</t>
  </si>
  <si>
    <t>Fire Type AND more than 70 Speed</t>
  </si>
  <si>
    <t xml:space="preserve">      Bulbasaur</t>
  </si>
  <si>
    <t>Grass</t>
  </si>
  <si>
    <t xml:space="preserve">      Ivysaur</t>
  </si>
  <si>
    <t xml:space="preserve">      Venusaur</t>
  </si>
  <si>
    <t xml:space="preserve">      Charmander</t>
  </si>
  <si>
    <t>Fire</t>
  </si>
  <si>
    <t xml:space="preserve">      Charmeleon</t>
  </si>
  <si>
    <t xml:space="preserve">      Charizard</t>
  </si>
  <si>
    <t xml:space="preserve">      Squirtle</t>
  </si>
  <si>
    <t>Water</t>
  </si>
  <si>
    <t xml:space="preserve">      Wartortle</t>
  </si>
  <si>
    <t xml:space="preserve">      Blastoise</t>
  </si>
  <si>
    <t>If with And function</t>
  </si>
  <si>
    <t xml:space="preserve">Average function </t>
  </si>
  <si>
    <t xml:space="preserve">    Trainer</t>
  </si>
  <si>
    <t>Pokeball</t>
  </si>
  <si>
    <t>Great Ball</t>
  </si>
  <si>
    <t>Ultraball</t>
  </si>
  <si>
    <t>Master Ball</t>
  </si>
  <si>
    <t>Average</t>
  </si>
  <si>
    <t xml:space="preserve">    Iva</t>
  </si>
  <si>
    <t xml:space="preserve">    Liam</t>
  </si>
  <si>
    <t xml:space="preserve">    Jenny</t>
  </si>
  <si>
    <t xml:space="preserve">    Iben</t>
  </si>
  <si>
    <t xml:space="preserve">    Adora</t>
  </si>
  <si>
    <t xml:space="preserve">    Kasper</t>
  </si>
  <si>
    <t xml:space="preserve">average function ignore text cell if present in average formula </t>
  </si>
  <si>
    <t>AverageIf function</t>
  </si>
  <si>
    <t xml:space="preserve">    Bulbasaur</t>
  </si>
  <si>
    <t>Type</t>
  </si>
  <si>
    <t>Average Speed</t>
  </si>
  <si>
    <t xml:space="preserve">    Ivysaur</t>
  </si>
  <si>
    <t xml:space="preserve">    Venusaur</t>
  </si>
  <si>
    <t xml:space="preserve">    Charmander</t>
  </si>
  <si>
    <t xml:space="preserve">    Charmeleon</t>
  </si>
  <si>
    <t xml:space="preserve">    Charizard</t>
  </si>
  <si>
    <t xml:space="preserve">    Squirtle</t>
  </si>
  <si>
    <t xml:space="preserve">    Wartortle</t>
  </si>
  <si>
    <t xml:space="preserve">    Blastoise</t>
  </si>
  <si>
    <t>AverageIfs function</t>
  </si>
  <si>
    <t>Defense</t>
  </si>
  <si>
    <t>Generation</t>
  </si>
  <si>
    <t>Gen.</t>
  </si>
  <si>
    <t>Average Defense</t>
  </si>
  <si>
    <t xml:space="preserve">    Chikorita</t>
  </si>
  <si>
    <t xml:space="preserve">    Bayleef</t>
  </si>
  <si>
    <t xml:space="preserve">    Meganium</t>
  </si>
  <si>
    <t xml:space="preserve">    Cyndaquil</t>
  </si>
  <si>
    <t xml:space="preserve">    Quilava</t>
  </si>
  <si>
    <t xml:space="preserve">    Typhlosion</t>
  </si>
  <si>
    <t>Concat function</t>
  </si>
  <si>
    <t>Total stats</t>
  </si>
  <si>
    <t xml:space="preserve">    Mankey</t>
  </si>
  <si>
    <t>Fighting</t>
  </si>
  <si>
    <t xml:space="preserve">    Poliwrath</t>
  </si>
  <si>
    <t xml:space="preserve">    Victreebel</t>
  </si>
  <si>
    <t xml:space="preserve">    Tentacool</t>
  </si>
  <si>
    <t xml:space="preserve">    Magneton</t>
  </si>
  <si>
    <t>Electric</t>
  </si>
  <si>
    <t xml:space="preserve">    Dewgong</t>
  </si>
  <si>
    <t xml:space="preserve">    Cloyster</t>
  </si>
  <si>
    <t xml:space="preserve">    Onix</t>
  </si>
  <si>
    <t>Rock</t>
  </si>
  <si>
    <t xml:space="preserve">    Dragonair</t>
  </si>
  <si>
    <t>Dragon</t>
  </si>
  <si>
    <t xml:space="preserve">    Pidgeotto</t>
  </si>
  <si>
    <t>Normal</t>
  </si>
  <si>
    <t xml:space="preserve">    Rattata</t>
  </si>
  <si>
    <t xml:space="preserve">    Beedrill</t>
  </si>
  <si>
    <t>Bug</t>
  </si>
  <si>
    <t xml:space="preserve">    Doduo</t>
  </si>
  <si>
    <t xml:space="preserve">    Kingler</t>
  </si>
  <si>
    <t xml:space="preserve">    Nidoqueen</t>
  </si>
  <si>
    <t>Poison</t>
  </si>
  <si>
    <t xml:space="preserve">    Hitmonchan</t>
  </si>
  <si>
    <t xml:space="preserve">    Arbok</t>
  </si>
  <si>
    <t xml:space="preserve">    Gastly</t>
  </si>
  <si>
    <t>Ghost</t>
  </si>
  <si>
    <t xml:space="preserve">    Magikarp</t>
  </si>
  <si>
    <t>Concated string</t>
  </si>
  <si>
    <t>Type 2</t>
  </si>
  <si>
    <t>Steel</t>
  </si>
  <si>
    <t>Ice</t>
  </si>
  <si>
    <t>Ground</t>
  </si>
  <si>
    <t>Flying</t>
  </si>
  <si>
    <t>string count by counta function</t>
  </si>
  <si>
    <t>string count by count function</t>
  </si>
  <si>
    <t>numrical count by count function</t>
  </si>
  <si>
    <t>numerical count by counta function</t>
  </si>
  <si>
    <t>count blank cell</t>
  </si>
  <si>
    <t>Count , Counta , CountBlank function</t>
  </si>
  <si>
    <t>Countif function</t>
  </si>
  <si>
    <t>Count category wise</t>
  </si>
  <si>
    <t>CountIFS function</t>
  </si>
  <si>
    <t xml:space="preserve">  Name</t>
  </si>
  <si>
    <t>Total</t>
  </si>
  <si>
    <t xml:space="preserve">  Bulbasaur</t>
  </si>
  <si>
    <t xml:space="preserve">  Ivysaur</t>
  </si>
  <si>
    <t xml:space="preserve">  Venusaur</t>
  </si>
  <si>
    <t xml:space="preserve">  Charmander</t>
  </si>
  <si>
    <t xml:space="preserve">  Charmeleon</t>
  </si>
  <si>
    <t xml:space="preserve">  Charizard</t>
  </si>
  <si>
    <t xml:space="preserve">  Squirtle</t>
  </si>
  <si>
    <t xml:space="preserve">  Wartortle</t>
  </si>
  <si>
    <t xml:space="preserve">  Blastoise</t>
  </si>
  <si>
    <t xml:space="preserve">  </t>
  </si>
  <si>
    <t>IT's Grass or not</t>
  </si>
  <si>
    <t xml:space="preserve">lower </t>
  </si>
  <si>
    <t>left</t>
  </si>
  <si>
    <t>min</t>
  </si>
  <si>
    <t>max</t>
  </si>
  <si>
    <t>median</t>
  </si>
  <si>
    <t>mode</t>
  </si>
  <si>
    <t>RAND function</t>
  </si>
  <si>
    <t>Left , Right , Lower function</t>
  </si>
  <si>
    <t>right</t>
  </si>
  <si>
    <t>STD</t>
  </si>
  <si>
    <t xml:space="preserve">If , max , min , mode , median , standard deviation function </t>
  </si>
  <si>
    <t>Sumif function</t>
  </si>
  <si>
    <t>Total Sum</t>
  </si>
  <si>
    <t xml:space="preserve">Sumifs function </t>
  </si>
  <si>
    <t>sum in each category</t>
  </si>
  <si>
    <t xml:space="preserve">Trim function </t>
  </si>
  <si>
    <t>Trimed name</t>
  </si>
  <si>
    <t>Left Spaced Name</t>
  </si>
  <si>
    <t>VLOOKUP function</t>
  </si>
  <si>
    <t xml:space="preserve">name </t>
  </si>
  <si>
    <t>gender</t>
  </si>
  <si>
    <t xml:space="preserve"> age</t>
  </si>
  <si>
    <t>stream</t>
  </si>
  <si>
    <t>male</t>
  </si>
  <si>
    <t>science</t>
  </si>
  <si>
    <t>person2</t>
  </si>
  <si>
    <t>female</t>
  </si>
  <si>
    <t>commerce</t>
  </si>
  <si>
    <t>person3</t>
  </si>
  <si>
    <t>5th standard</t>
  </si>
  <si>
    <t>person4</t>
  </si>
  <si>
    <t>engineering</t>
  </si>
  <si>
    <t>basic</t>
  </si>
  <si>
    <t>advanced</t>
  </si>
  <si>
    <t>Name</t>
  </si>
  <si>
    <t>Bulbasaur</t>
  </si>
  <si>
    <t>Ivysaur</t>
  </si>
  <si>
    <t>Venusaur</t>
  </si>
  <si>
    <t>Charmander</t>
  </si>
  <si>
    <t>Charmeleon</t>
  </si>
  <si>
    <t>Charizard</t>
  </si>
  <si>
    <t>Squirtle</t>
  </si>
  <si>
    <t>Wartortle</t>
  </si>
  <si>
    <t>Blastoise</t>
  </si>
  <si>
    <t>Caterpie</t>
  </si>
  <si>
    <t>Metapod</t>
  </si>
  <si>
    <t>Butterfree</t>
  </si>
  <si>
    <t>Weedle</t>
  </si>
  <si>
    <t>Kakuna</t>
  </si>
  <si>
    <t>Beedrill</t>
  </si>
  <si>
    <t>Pidgey</t>
  </si>
  <si>
    <t>Pidgeotto</t>
  </si>
  <si>
    <t>Rattata</t>
  </si>
  <si>
    <t>Raticate</t>
  </si>
  <si>
    <t>Go to Ato Z filter and filter value accordingly</t>
  </si>
  <si>
    <t>ID#</t>
  </si>
  <si>
    <t>Poisoin</t>
  </si>
  <si>
    <t>Pidgeot</t>
  </si>
  <si>
    <t>Advanced sorting by column no need to go again again</t>
  </si>
  <si>
    <t>HP</t>
  </si>
  <si>
    <t>Attack</t>
  </si>
  <si>
    <t xml:space="preserve">    Abra</t>
  </si>
  <si>
    <t>Psychic</t>
  </si>
  <si>
    <t xml:space="preserve">    Kadabra</t>
  </si>
  <si>
    <t xml:space="preserve">    Alakazam</t>
  </si>
  <si>
    <t xml:space="preserve">    Machop</t>
  </si>
  <si>
    <t xml:space="preserve">    Machoke</t>
  </si>
  <si>
    <t xml:space="preserve">    Machamp</t>
  </si>
  <si>
    <t xml:space="preserve">    Bellsprout</t>
  </si>
  <si>
    <t xml:space="preserve">    Weepinbell</t>
  </si>
  <si>
    <t xml:space="preserve">    Tentacruel</t>
  </si>
  <si>
    <t xml:space="preserve">    Geodude</t>
  </si>
  <si>
    <t xml:space="preserve">    Graveler</t>
  </si>
  <si>
    <t xml:space="preserve">    Golem</t>
  </si>
  <si>
    <t xml:space="preserve">    Ponyta</t>
  </si>
  <si>
    <t xml:space="preserve">    Rapidash</t>
  </si>
  <si>
    <t xml:space="preserve">    Slowpoke</t>
  </si>
  <si>
    <t xml:space="preserve">    SlowbroMega Slowbro</t>
  </si>
  <si>
    <t xml:space="preserve">    Magnemite</t>
  </si>
  <si>
    <t xml:space="preserve">    Farfetch'd</t>
  </si>
  <si>
    <t>Create table in insert and table also change format</t>
  </si>
  <si>
    <t>Remove duplicates : go to insert and tap remove duplicates</t>
  </si>
  <si>
    <t>Table into Normal view Range</t>
  </si>
  <si>
    <t>Conditional color formating</t>
  </si>
  <si>
    <t xml:space="preserve">        Name</t>
  </si>
  <si>
    <t xml:space="preserve">        Bulbasaur</t>
  </si>
  <si>
    <t xml:space="preserve">        Ivysaur</t>
  </si>
  <si>
    <t xml:space="preserve">        Venusaur</t>
  </si>
  <si>
    <t xml:space="preserve">        Charmander</t>
  </si>
  <si>
    <t xml:space="preserve">        Charmeleon</t>
  </si>
  <si>
    <t xml:space="preserve">        Charizard</t>
  </si>
  <si>
    <t xml:space="preserve">        Squirtle</t>
  </si>
  <si>
    <t xml:space="preserve">        Wartortle</t>
  </si>
  <si>
    <t xml:space="preserve">Formating </t>
  </si>
  <si>
    <t>Sp. Atk</t>
  </si>
  <si>
    <t>Sp. Def</t>
  </si>
  <si>
    <t xml:space="preserve">        Magikarp</t>
  </si>
  <si>
    <t xml:space="preserve">        Gyarados</t>
  </si>
  <si>
    <t xml:space="preserve">        Lapras</t>
  </si>
  <si>
    <t xml:space="preserve">        Ditto</t>
  </si>
  <si>
    <t xml:space="preserve">        Eevee</t>
  </si>
  <si>
    <t xml:space="preserve">        Vaporeon</t>
  </si>
  <si>
    <t xml:space="preserve">        Jolteon</t>
  </si>
  <si>
    <t xml:space="preserve">Top Bottom rule </t>
  </si>
  <si>
    <t xml:space="preserve">        Blastoise</t>
  </si>
  <si>
    <t xml:space="preserve">        Caterpie</t>
  </si>
  <si>
    <t xml:space="preserve">        Metapod</t>
  </si>
  <si>
    <t xml:space="preserve">        Butterfree</t>
  </si>
  <si>
    <t xml:space="preserve">        Weedle</t>
  </si>
  <si>
    <t xml:space="preserve">        Kakuna</t>
  </si>
  <si>
    <t xml:space="preserve">        Beedrill</t>
  </si>
  <si>
    <t xml:space="preserve">        Pidgey</t>
  </si>
  <si>
    <t xml:space="preserve">        Pidgeotto</t>
  </si>
  <si>
    <t xml:space="preserve">        Pidgeot</t>
  </si>
  <si>
    <t xml:space="preserve">        Rattata</t>
  </si>
  <si>
    <t xml:space="preserve">        Raticate</t>
  </si>
  <si>
    <t xml:space="preserve">        Spearow</t>
  </si>
  <si>
    <t xml:space="preserve">        Fearow</t>
  </si>
  <si>
    <t xml:space="preserve">        Ekans</t>
  </si>
  <si>
    <t xml:space="preserve">        Arbok</t>
  </si>
  <si>
    <t xml:space="preserve">        Pikachu</t>
  </si>
  <si>
    <t xml:space="preserve">        Raichu</t>
  </si>
  <si>
    <t xml:space="preserve">        Sandshrew</t>
  </si>
  <si>
    <t xml:space="preserve">        Sandslash</t>
  </si>
  <si>
    <t xml:space="preserve">        Nidoran♀</t>
  </si>
  <si>
    <t xml:space="preserve">        Nidorina</t>
  </si>
  <si>
    <t xml:space="preserve"> </t>
  </si>
  <si>
    <t>Line chart</t>
  </si>
  <si>
    <t>Bar Chart</t>
  </si>
  <si>
    <t xml:space="preserve">    Type</t>
  </si>
  <si>
    <t>Count Gen1</t>
  </si>
  <si>
    <t>Count Gen 2</t>
  </si>
  <si>
    <t xml:space="preserve">    Grass</t>
  </si>
  <si>
    <t xml:space="preserve">    Fire</t>
  </si>
  <si>
    <t xml:space="preserve">    Water</t>
  </si>
  <si>
    <t xml:space="preserve">    Bug</t>
  </si>
  <si>
    <t>Bar Chart 2</t>
  </si>
  <si>
    <t>Stacked bar chart and 100% stacked bar chart</t>
  </si>
  <si>
    <t>PIE chart and donut chart</t>
  </si>
  <si>
    <t>Radar chart</t>
  </si>
  <si>
    <t>Total Rating</t>
  </si>
  <si>
    <t>Support</t>
  </si>
  <si>
    <t>Matches</t>
  </si>
  <si>
    <t>Survival Rate</t>
  </si>
  <si>
    <t>Win ration</t>
  </si>
  <si>
    <t>Product Name</t>
  </si>
  <si>
    <t>Units Sold</t>
  </si>
  <si>
    <t>Unit Price</t>
  </si>
  <si>
    <t>Total Sales</t>
  </si>
  <si>
    <t>Date</t>
  </si>
  <si>
    <t>iPhone 13</t>
  </si>
  <si>
    <t>Samsung Galaxy S21</t>
  </si>
  <si>
    <t>Sony PS5</t>
  </si>
  <si>
    <t>Nike Air Max 90</t>
  </si>
  <si>
    <t>Ray-Ban Aviator Sunglasses</t>
  </si>
  <si>
    <t>Apple Watch Series 7</t>
  </si>
  <si>
    <t>Bose QuietComfort Earbuds</t>
  </si>
  <si>
    <t>Sony A7S III Camera</t>
  </si>
  <si>
    <t>Nintendo Switch OLED</t>
  </si>
  <si>
    <t>Adidas Ultraboost 21</t>
  </si>
  <si>
    <t>Microsoft Surface Laptop 4</t>
  </si>
  <si>
    <t>Canon EOS R5 Camera</t>
  </si>
  <si>
    <t>LG CX OLED TV</t>
  </si>
  <si>
    <t>Nike Air Force 1 '07 LV8</t>
  </si>
  <si>
    <t>GoPro Hero 10 Black</t>
  </si>
  <si>
    <t>Row Labels</t>
  </si>
  <si>
    <t>Grand Total</t>
  </si>
  <si>
    <t>Sum of Units Sold</t>
  </si>
  <si>
    <t>Values</t>
  </si>
  <si>
    <t>Sum of Unit Price</t>
  </si>
  <si>
    <t>No.</t>
  </si>
  <si>
    <t>Sum of No.</t>
  </si>
  <si>
    <t>Salesman</t>
  </si>
  <si>
    <t>Item Name</t>
  </si>
  <si>
    <t>Compony</t>
  </si>
  <si>
    <t>Qty</t>
  </si>
  <si>
    <t>Amount</t>
  </si>
  <si>
    <t>Vinod</t>
  </si>
  <si>
    <t>Laptop</t>
  </si>
  <si>
    <t>Dell</t>
  </si>
  <si>
    <t>Rahul</t>
  </si>
  <si>
    <t>Mobile</t>
  </si>
  <si>
    <t>Apple</t>
  </si>
  <si>
    <t>Ram</t>
  </si>
  <si>
    <t>Computer</t>
  </si>
  <si>
    <t>Hp</t>
  </si>
  <si>
    <t>Rohit</t>
  </si>
  <si>
    <t>Aman</t>
  </si>
  <si>
    <t>Hcl</t>
  </si>
  <si>
    <t>Sum of Amount</t>
  </si>
  <si>
    <t>ID</t>
  </si>
  <si>
    <t>Gender</t>
  </si>
  <si>
    <t>Maths Mark</t>
  </si>
  <si>
    <t>Physics Mark</t>
  </si>
  <si>
    <t>Chemistry Mark</t>
  </si>
  <si>
    <t>Location State</t>
  </si>
  <si>
    <t>Male</t>
  </si>
  <si>
    <t>Female</t>
  </si>
  <si>
    <t>Percentage</t>
  </si>
  <si>
    <t>Max of Maths Mark</t>
  </si>
  <si>
    <t>Max of Physics Mark</t>
  </si>
  <si>
    <t>Max of Chemistry Mark</t>
  </si>
  <si>
    <t>Goa</t>
  </si>
  <si>
    <t>Gujarat</t>
  </si>
  <si>
    <t>Haryana</t>
  </si>
  <si>
    <t>Kerala</t>
  </si>
  <si>
    <t>Punjab</t>
  </si>
  <si>
    <t>Average of Total</t>
  </si>
  <si>
    <t>Count of Gender</t>
  </si>
  <si>
    <t>Average of Percentage</t>
  </si>
  <si>
    <t>Bangalore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</si>
</sst>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6" formatCode="&quot;$&quot;#,##0_);[Red]\(&quot;$&quot;#,##0\)"/>
  </numFmts>
  <fonts count="6" x14ac:knownFonts="1">
    <font>
      <sz val="11"/>
      <color theme="1"/>
      <name val="Calibri"/>
      <family val="2"/>
      <scheme val="minor"/>
    </font>
    <font>
      <sz val="11"/>
      <color rgb="FFFF0000"/>
      <name val="Calibri"/>
      <family val="2"/>
      <scheme val="minor"/>
    </font>
    <font>
      <b/>
      <sz val="11"/>
      <color theme="0"/>
      <name val="Calibri"/>
      <family val="2"/>
      <scheme val="minor"/>
    </font>
    <font>
      <sz val="11"/>
      <color theme="1"/>
      <name val="Calibri"/>
      <family val="2"/>
      <scheme val="minor"/>
    </font>
    <font>
      <sz val="16"/>
      <color theme="1"/>
      <name val="Calibri"/>
      <family val="2"/>
      <scheme val="minor"/>
    </font>
    <font>
      <sz val="9.6"/>
      <color theme="1"/>
      <name val="Segoe UI"/>
      <family val="2"/>
    </font>
  </fonts>
  <fills count="8">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rgb="FFFFC000"/>
        <bgColor indexed="64"/>
      </patternFill>
    </fill>
    <fill>
      <patternFill patternType="solid">
        <fgColor theme="4"/>
        <bgColor theme="4"/>
      </patternFill>
    </fill>
    <fill>
      <patternFill patternType="solid">
        <fgColor theme="4" tint="0.79998168889431442"/>
        <bgColor theme="4" tint="0.79998168889431442"/>
      </patternFill>
    </fill>
    <fill>
      <patternFill patternType="solid">
        <fgColor theme="0"/>
        <bgColor indexed="64"/>
      </patternFill>
    </fill>
  </fills>
  <borders count="9">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4" tint="0.39997558519241921"/>
      </left>
      <right/>
      <top/>
      <bottom style="thin">
        <color theme="4" tint="0.39997558519241921"/>
      </bottom>
      <diagonal/>
    </border>
    <border>
      <left/>
      <right/>
      <top/>
      <bottom style="thin">
        <color theme="4" tint="0.39997558519241921"/>
      </bottom>
      <diagonal/>
    </border>
    <border>
      <left/>
      <right style="thin">
        <color theme="4" tint="0.39997558519241921"/>
      </right>
      <top/>
      <bottom style="thin">
        <color theme="4" tint="0.39997558519241921"/>
      </bottom>
      <diagonal/>
    </border>
    <border>
      <left style="thin">
        <color indexed="64"/>
      </left>
      <right style="thin">
        <color indexed="64"/>
      </right>
      <top style="thin">
        <color indexed="64"/>
      </top>
      <bottom style="thin">
        <color indexed="64"/>
      </bottom>
      <diagonal/>
    </border>
    <border>
      <left style="medium">
        <color rgb="FFD9D9E3"/>
      </left>
      <right/>
      <top/>
      <bottom style="medium">
        <color rgb="FFD9D9E3"/>
      </bottom>
      <diagonal/>
    </border>
  </borders>
  <cellStyleXfs count="2">
    <xf numFmtId="0" fontId="0" fillId="0" borderId="0"/>
    <xf numFmtId="0" fontId="4" fillId="0" borderId="0"/>
  </cellStyleXfs>
  <cellXfs count="38">
    <xf numFmtId="0" fontId="0" fillId="0" borderId="0" xfId="0"/>
    <xf numFmtId="0" fontId="1" fillId="2" borderId="0" xfId="0" applyFont="1" applyFill="1"/>
    <xf numFmtId="0" fontId="0" fillId="2" borderId="0" xfId="0" applyFill="1"/>
    <xf numFmtId="0" fontId="1" fillId="3" borderId="0" xfId="0" applyFont="1" applyFill="1" applyAlignment="1">
      <alignment vertical="center"/>
    </xf>
    <xf numFmtId="0" fontId="0" fillId="0" borderId="0" xfId="0" applyAlignment="1">
      <alignment vertical="center"/>
    </xf>
    <xf numFmtId="0" fontId="0" fillId="0" borderId="0" xfId="0" applyAlignment="1"/>
    <xf numFmtId="0" fontId="0" fillId="2" borderId="0" xfId="0" applyFill="1" applyAlignment="1">
      <alignment horizontal="center"/>
    </xf>
    <xf numFmtId="0" fontId="0" fillId="2" borderId="0" xfId="0" applyFill="1" applyAlignment="1">
      <alignment horizontal="right"/>
    </xf>
    <xf numFmtId="0" fontId="0" fillId="0" borderId="0" xfId="0" applyAlignment="1">
      <alignment horizontal="center" vertical="center"/>
    </xf>
    <xf numFmtId="0" fontId="0" fillId="0" borderId="0" xfId="0" applyAlignment="1">
      <alignment horizontal="center"/>
    </xf>
    <xf numFmtId="0" fontId="0" fillId="0" borderId="0" xfId="0" applyAlignment="1">
      <alignment horizontal="left"/>
    </xf>
    <xf numFmtId="0" fontId="0" fillId="0" borderId="0" xfId="0" applyAlignment="1">
      <alignment horizontal="right"/>
    </xf>
    <xf numFmtId="0" fontId="1" fillId="2" borderId="0" xfId="0" applyFont="1" applyFill="1" applyAlignment="1">
      <alignment vertical="center"/>
    </xf>
    <xf numFmtId="0" fontId="0" fillId="2" borderId="0" xfId="0" applyFill="1" applyAlignment="1">
      <alignment horizontal="left"/>
    </xf>
    <xf numFmtId="0" fontId="0" fillId="4" borderId="0" xfId="0" applyFill="1"/>
    <xf numFmtId="0" fontId="0" fillId="3" borderId="0" xfId="0" applyFill="1"/>
    <xf numFmtId="0" fontId="2" fillId="5" borderId="1" xfId="0" applyFont="1" applyFill="1" applyBorder="1"/>
    <xf numFmtId="0" fontId="2" fillId="5" borderId="2" xfId="0" applyFont="1" applyFill="1" applyBorder="1"/>
    <xf numFmtId="0" fontId="2" fillId="5" borderId="3" xfId="0" applyFont="1" applyFill="1" applyBorder="1"/>
    <xf numFmtId="0" fontId="0" fillId="6" borderId="4" xfId="0" applyFont="1" applyFill="1" applyBorder="1"/>
    <xf numFmtId="0" fontId="0" fillId="6" borderId="5" xfId="0" applyFont="1" applyFill="1" applyBorder="1"/>
    <xf numFmtId="0" fontId="0" fillId="6" borderId="6" xfId="0" applyFont="1" applyFill="1" applyBorder="1"/>
    <xf numFmtId="0" fontId="0" fillId="0" borderId="4" xfId="0" applyFont="1" applyBorder="1"/>
    <xf numFmtId="0" fontId="0" fillId="0" borderId="5" xfId="0" applyFont="1" applyBorder="1"/>
    <xf numFmtId="0" fontId="0" fillId="0" borderId="6" xfId="0" applyFont="1" applyBorder="1"/>
    <xf numFmtId="0" fontId="1" fillId="2" borderId="0" xfId="0" applyFont="1" applyFill="1" applyAlignment="1">
      <alignment horizontal="center" vertical="center"/>
    </xf>
    <xf numFmtId="6" fontId="0" fillId="0" borderId="0" xfId="0" applyNumberFormat="1" applyAlignment="1">
      <alignment horizontal="center" vertical="center"/>
    </xf>
    <xf numFmtId="14" fontId="0" fillId="0" borderId="0" xfId="0" applyNumberFormat="1" applyAlignment="1">
      <alignment horizontal="center" vertical="center"/>
    </xf>
    <xf numFmtId="0" fontId="0" fillId="0" borderId="0" xfId="0" pivotButton="1"/>
    <xf numFmtId="0" fontId="0" fillId="0" borderId="0" xfId="0" applyNumberFormat="1"/>
    <xf numFmtId="14" fontId="0" fillId="0" borderId="0" xfId="0" applyNumberFormat="1" applyAlignment="1">
      <alignment horizontal="left"/>
    </xf>
    <xf numFmtId="0" fontId="0" fillId="0" borderId="0" xfId="0" applyAlignment="1">
      <alignment horizontal="left" indent="1"/>
    </xf>
    <xf numFmtId="14" fontId="3" fillId="7" borderId="7" xfId="1" applyNumberFormat="1" applyFont="1" applyFill="1" applyBorder="1" applyAlignment="1">
      <alignment horizontal="center" vertical="center"/>
    </xf>
    <xf numFmtId="9" fontId="0" fillId="0" borderId="0" xfId="0" applyNumberFormat="1"/>
    <xf numFmtId="0" fontId="0" fillId="0" borderId="0" xfId="0" applyNumberFormat="1" applyAlignment="1">
      <alignment horizontal="center" vertical="center"/>
    </xf>
    <xf numFmtId="0" fontId="5" fillId="0" borderId="8" xfId="0" applyFont="1" applyBorder="1" applyAlignment="1">
      <alignment horizontal="center" vertical="center" wrapText="1"/>
    </xf>
    <xf numFmtId="2" fontId="0" fillId="0" borderId="0" xfId="0" applyNumberFormat="1" applyAlignment="1">
      <alignment horizontal="center" vertical="center"/>
    </xf>
    <xf numFmtId="2" fontId="0" fillId="0" borderId="0" xfId="0" applyNumberFormat="1"/>
  </cellXfs>
  <cellStyles count="2">
    <cellStyle name="Normal" xfId="0" builtinId="0"/>
    <cellStyle name="Normal 2" xfId="1" xr:uid="{00000000-0005-0000-0000-000001000000}"/>
  </cellStyles>
  <dxfs count="37">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numFmt numFmtId="2" formatCode="0.00"/>
    </dxf>
    <dxf>
      <numFmt numFmtId="2" formatCode="0.00"/>
    </dxf>
    <dxf>
      <numFmt numFmtId="2" formatCode="0.00"/>
    </dxf>
    <dxf>
      <alignment horizontal="center" vertical="center" textRotation="0" wrapText="0" relativeIndent="0" justifyLastLine="0" shrinkToFit="0" readingOrder="0"/>
    </dxf>
    <dxf>
      <alignment horizontal="center" vertical="center" textRotation="0" wrapText="0" relativeIndent="0" justifyLastLine="0" shrinkToFit="0" readingOrder="0"/>
    </dxf>
    <dxf>
      <alignment horizontal="center" vertical="center" textRotation="0" wrapText="0" relativeIndent="0" justifyLastLine="0" shrinkToFit="0" readingOrder="0"/>
    </dxf>
    <dxf>
      <alignment horizontal="center" vertical="center" textRotation="0" wrapText="0" relativeIndent="0" justifyLastLine="0" shrinkToFit="0" readingOrder="0"/>
    </dxf>
    <dxf>
      <alignment horizontal="center" vertical="center" textRotation="0" wrapText="0" relativeIndent="0" justifyLastLine="0" shrinkToFit="0" readingOrder="0"/>
    </dxf>
    <dxf>
      <alignment horizontal="center" vertical="center" textRotation="0" wrapText="0" relativeIndent="0" justifyLastLine="0" shrinkToFit="0" readingOrder="0"/>
    </dxf>
    <dxf>
      <alignment horizontal="center" vertical="center" textRotation="0" wrapText="0" relativeIndent="0" justifyLastLine="0" shrinkToFit="0" readingOrder="0"/>
    </dxf>
    <dxf>
      <alignment horizontal="center" vertical="center" textRotation="0" wrapText="0" relativeIndent="0" justifyLastLine="0" shrinkToFit="0" readingOrder="0"/>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6500"/>
      </font>
      <fill>
        <patternFill>
          <bgColor rgb="FFFFEB9C"/>
        </patternFill>
      </fill>
    </dxf>
  </dxfs>
  <tableStyles count="0" defaultTableStyle="TableStyleMedium2" defaultPivotStyle="PivotStyleLight16"/>
  <colors>
    <mruColors>
      <color rgb="FF0523FF"/>
      <color rgb="FFFF33CC"/>
      <color rgb="FF70FF29"/>
      <color rgb="FFFFCC00"/>
      <color rgb="FF73DBF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3.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11/relationships/timelineCache" Target="timelineCaches/timelineCache1.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aredStrings" Target="sharedStrings.xml"/></Relationships>
</file>

<file path=xl/charts/_rels/chart10.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1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1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1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1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41"/>
    </mc:Choice>
    <mc:Fallback>
      <c:style val="41"/>
    </mc:Fallback>
  </mc:AlternateContent>
  <c:chart>
    <c:autoTitleDeleted val="0"/>
    <c:plotArea>
      <c:layout>
        <c:manualLayout>
          <c:layoutTarget val="inner"/>
          <c:xMode val="edge"/>
          <c:yMode val="edge"/>
          <c:x val="7.5981544907783402E-2"/>
          <c:y val="5.1400554097404488E-2"/>
          <c:w val="0.71352565234278498"/>
          <c:h val="0.74127474240392466"/>
        </c:manualLayout>
      </c:layout>
      <c:lineChart>
        <c:grouping val="standard"/>
        <c:varyColors val="0"/>
        <c:ser>
          <c:idx val="0"/>
          <c:order val="0"/>
          <c:marker>
            <c:symbol val="none"/>
          </c:marker>
          <c:val>
            <c:numRef>
              <c:f>'DataVisulization Practice'!$A$169:$A$178</c:f>
              <c:numCache>
                <c:formatCode>General</c:formatCode>
                <c:ptCount val="10"/>
                <c:pt idx="0">
                  <c:v>2</c:v>
                </c:pt>
                <c:pt idx="1">
                  <c:v>4</c:v>
                </c:pt>
                <c:pt idx="2">
                  <c:v>6</c:v>
                </c:pt>
                <c:pt idx="3">
                  <c:v>8</c:v>
                </c:pt>
                <c:pt idx="4">
                  <c:v>10</c:v>
                </c:pt>
                <c:pt idx="5">
                  <c:v>1</c:v>
                </c:pt>
                <c:pt idx="6">
                  <c:v>2</c:v>
                </c:pt>
                <c:pt idx="7">
                  <c:v>16</c:v>
                </c:pt>
                <c:pt idx="8">
                  <c:v>3</c:v>
                </c:pt>
                <c:pt idx="9">
                  <c:v>5</c:v>
                </c:pt>
              </c:numCache>
            </c:numRef>
          </c:val>
          <c:smooth val="0"/>
          <c:extLst>
            <c:ext xmlns:c16="http://schemas.microsoft.com/office/drawing/2014/chart" uri="{C3380CC4-5D6E-409C-BE32-E72D297353CC}">
              <c16:uniqueId val="{00000000-4FC6-4BE1-9B73-293A1A3D4699}"/>
            </c:ext>
          </c:extLst>
        </c:ser>
        <c:dLbls>
          <c:showLegendKey val="0"/>
          <c:showVal val="0"/>
          <c:showCatName val="0"/>
          <c:showSerName val="0"/>
          <c:showPercent val="0"/>
          <c:showBubbleSize val="0"/>
        </c:dLbls>
        <c:smooth val="0"/>
        <c:axId val="116587136"/>
        <c:axId val="117055872"/>
      </c:lineChart>
      <c:catAx>
        <c:axId val="116587136"/>
        <c:scaling>
          <c:orientation val="minMax"/>
        </c:scaling>
        <c:delete val="0"/>
        <c:axPos val="b"/>
        <c:majorTickMark val="out"/>
        <c:minorTickMark val="none"/>
        <c:tickLblPos val="nextTo"/>
        <c:crossAx val="117055872"/>
        <c:crosses val="autoZero"/>
        <c:auto val="1"/>
        <c:lblAlgn val="ctr"/>
        <c:lblOffset val="100"/>
        <c:noMultiLvlLbl val="0"/>
      </c:catAx>
      <c:valAx>
        <c:axId val="117055872"/>
        <c:scaling>
          <c:orientation val="minMax"/>
        </c:scaling>
        <c:delete val="0"/>
        <c:axPos val="l"/>
        <c:majorGridlines/>
        <c:numFmt formatCode="General" sourceLinked="1"/>
        <c:majorTickMark val="out"/>
        <c:minorTickMark val="none"/>
        <c:tickLblPos val="nextTo"/>
        <c:crossAx val="116587136"/>
        <c:crosses val="autoZero"/>
        <c:crossBetween val="between"/>
      </c:valAx>
    </c:plotArea>
    <c:legend>
      <c:legendPos val="r"/>
      <c:overlay val="0"/>
    </c:legend>
    <c:plotVisOnly val="1"/>
    <c:dispBlanksAs val="gap"/>
    <c:showDLblsOverMax val="0"/>
  </c:chart>
  <c:printSettings>
    <c:headerFooter/>
    <c:pageMargins b="0.75000000000000022" l="0.70000000000000018" r="0.70000000000000018" t="0.75000000000000022" header="0.3000000000000001" footer="0.3000000000000001"/>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solidFill>
              <a:schemeClr val="accent1">
                <a:lumMod val="75000"/>
              </a:schemeClr>
            </a:solidFill>
          </c:spPr>
          <c:dPt>
            <c:idx val="0"/>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01-4EBE-46C4-B4DE-23525999053E}"/>
              </c:ext>
            </c:extLst>
          </c:dPt>
          <c:dPt>
            <c:idx val="1"/>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03-4EBE-46C4-B4DE-23525999053E}"/>
              </c:ext>
            </c:extLst>
          </c:dPt>
          <c:dPt>
            <c:idx val="2"/>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02-6116-47A9-9235-1CE2BBBBBC10}"/>
              </c:ext>
            </c:extLst>
          </c:dPt>
          <c:dPt>
            <c:idx val="3"/>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07-4EBE-46C4-B4DE-23525999053E}"/>
              </c:ext>
            </c:extLst>
          </c:dPt>
          <c:dPt>
            <c:idx val="4"/>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09-4EBE-46C4-B4DE-23525999053E}"/>
              </c:ext>
            </c:extLst>
          </c:dPt>
          <c:dPt>
            <c:idx val="5"/>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0B-4EBE-46C4-B4DE-23525999053E}"/>
              </c:ext>
            </c:extLst>
          </c:dPt>
          <c:dPt>
            <c:idx val="6"/>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0D-4EBE-46C4-B4DE-23525999053E}"/>
              </c:ext>
            </c:extLst>
          </c:dPt>
          <c:dPt>
            <c:idx val="7"/>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0F-4EBE-46C4-B4DE-23525999053E}"/>
              </c:ext>
            </c:extLst>
          </c:dPt>
          <c:dPt>
            <c:idx val="8"/>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11-4EBE-46C4-B4DE-23525999053E}"/>
              </c:ext>
            </c:extLst>
          </c:dPt>
          <c:dPt>
            <c:idx val="9"/>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13-4EBE-46C4-B4DE-23525999053E}"/>
              </c:ext>
            </c:extLst>
          </c:dPt>
          <c:dPt>
            <c:idx val="10"/>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15-4EBE-46C4-B4DE-23525999053E}"/>
              </c:ext>
            </c:extLst>
          </c:dPt>
          <c:dPt>
            <c:idx val="11"/>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17-4EBE-46C4-B4DE-23525999053E}"/>
              </c:ext>
            </c:extLst>
          </c:dPt>
          <c:dPt>
            <c:idx val="12"/>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19-4EBE-46C4-B4DE-23525999053E}"/>
              </c:ext>
            </c:extLst>
          </c:dPt>
          <c:dPt>
            <c:idx val="13"/>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1B-4EBE-46C4-B4DE-23525999053E}"/>
              </c:ext>
            </c:extLst>
          </c:dPt>
          <c:dPt>
            <c:idx val="14"/>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1D-4EBE-46C4-B4DE-23525999053E}"/>
              </c:ext>
            </c:extLst>
          </c:dPt>
          <c:dPt>
            <c:idx val="15"/>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1F-4EBE-46C4-B4DE-23525999053E}"/>
              </c:ext>
            </c:extLst>
          </c:dPt>
          <c:dPt>
            <c:idx val="16"/>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21-4EBE-46C4-B4DE-23525999053E}"/>
              </c:ext>
            </c:extLst>
          </c:dPt>
          <c:dPt>
            <c:idx val="17"/>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23-4EBE-46C4-B4DE-23525999053E}"/>
              </c:ext>
            </c:extLst>
          </c:dPt>
          <c:dPt>
            <c:idx val="18"/>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25-4EBE-46C4-B4DE-23525999053E}"/>
              </c:ext>
            </c:extLst>
          </c:dPt>
          <c:dPt>
            <c:idx val="19"/>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27-4EBE-46C4-B4DE-23525999053E}"/>
              </c:ext>
            </c:extLst>
          </c:dPt>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00-6116-47A9-9235-1CE2BBBBBC10}"/>
            </c:ext>
          </c:extLst>
        </c:ser>
        <c:dLbls>
          <c:showLegendKey val="0"/>
          <c:showVal val="0"/>
          <c:showCatName val="0"/>
          <c:showSerName val="0"/>
          <c:showPercent val="0"/>
          <c:showBubbleSize val="0"/>
          <c:showLeaderLines val="1"/>
        </c:dLbls>
        <c:firstSliceAng val="0"/>
        <c:holeSize val="60"/>
      </c:doughnutChart>
      <c:doughnutChart>
        <c:varyColors val="1"/>
        <c:ser>
          <c:idx val="1"/>
          <c:order val="1"/>
          <c:tx>
            <c:strRef>
              <c:f>'Sales Dashboard'!$L$9</c:f>
              <c:strCache>
                <c:ptCount val="1"/>
                <c:pt idx="0">
                  <c:v>Computer</c:v>
                </c:pt>
              </c:strCache>
            </c:strRef>
          </c:tx>
          <c:dPt>
            <c:idx val="0"/>
            <c:bubble3D val="0"/>
            <c:spPr>
              <a:noFill/>
              <a:ln w="19050">
                <a:solidFill>
                  <a:schemeClr val="lt1"/>
                </a:solidFill>
              </a:ln>
              <a:effectLst/>
            </c:spPr>
            <c:extLst>
              <c:ext xmlns:c16="http://schemas.microsoft.com/office/drawing/2014/chart" uri="{C3380CC4-5D6E-409C-BE32-E72D297353CC}">
                <c16:uniqueId val="{00000004-6116-47A9-9235-1CE2BBBBBC10}"/>
              </c:ext>
            </c:extLst>
          </c:dPt>
          <c:dPt>
            <c:idx val="1"/>
            <c:bubble3D val="0"/>
            <c:spPr>
              <a:solidFill>
                <a:schemeClr val="bg1">
                  <a:alpha val="85000"/>
                </a:schemeClr>
              </a:solidFill>
              <a:ln w="19050">
                <a:solidFill>
                  <a:schemeClr val="lt1"/>
                </a:solidFill>
              </a:ln>
              <a:effectLst/>
            </c:spPr>
            <c:extLst>
              <c:ext xmlns:c16="http://schemas.microsoft.com/office/drawing/2014/chart" uri="{C3380CC4-5D6E-409C-BE32-E72D297353CC}">
                <c16:uniqueId val="{00000005-6116-47A9-9235-1CE2BBBBBC10}"/>
              </c:ext>
            </c:extLst>
          </c:dPt>
          <c:val>
            <c:numRef>
              <c:f>('Sales Dashboard'!$M$9,'Sales Dashboard'!$N$9)</c:f>
              <c:numCache>
                <c:formatCode>0%</c:formatCode>
                <c:ptCount val="2"/>
                <c:pt idx="0">
                  <c:v>0.43082547461589471</c:v>
                </c:pt>
                <c:pt idx="1">
                  <c:v>0.56917452538410529</c:v>
                </c:pt>
              </c:numCache>
            </c:numRef>
          </c:val>
          <c:extLst>
            <c:ext xmlns:c16="http://schemas.microsoft.com/office/drawing/2014/chart" uri="{C3380CC4-5D6E-409C-BE32-E72D297353CC}">
              <c16:uniqueId val="{00000003-6116-47A9-9235-1CE2BBBBBC10}"/>
            </c:ext>
          </c:extLst>
        </c:ser>
        <c:dLbls>
          <c:showLegendKey val="0"/>
          <c:showVal val="0"/>
          <c:showCatName val="0"/>
          <c:showSerName val="0"/>
          <c:showPercent val="0"/>
          <c:showBubbleSize val="0"/>
          <c:showLeaderLines val="1"/>
        </c:dLbls>
        <c:firstSliceAng val="0"/>
        <c:holeSize val="6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solidFill>
              <a:schemeClr val="accent2">
                <a:lumMod val="75000"/>
              </a:schemeClr>
            </a:solidFill>
          </c:spPr>
          <c:dPt>
            <c:idx val="0"/>
            <c:bubble3D val="0"/>
            <c:spPr>
              <a:solidFill>
                <a:schemeClr val="accent2">
                  <a:lumMod val="75000"/>
                </a:schemeClr>
              </a:solidFill>
              <a:ln w="19050">
                <a:solidFill>
                  <a:schemeClr val="lt1"/>
                </a:solidFill>
              </a:ln>
              <a:effectLst/>
            </c:spPr>
            <c:extLst>
              <c:ext xmlns:c16="http://schemas.microsoft.com/office/drawing/2014/chart" uri="{C3380CC4-5D6E-409C-BE32-E72D297353CC}">
                <c16:uniqueId val="{00000001-A3C2-4340-9AA9-EEDED2B41885}"/>
              </c:ext>
            </c:extLst>
          </c:dPt>
          <c:dPt>
            <c:idx val="1"/>
            <c:bubble3D val="0"/>
            <c:spPr>
              <a:solidFill>
                <a:schemeClr val="accent2">
                  <a:lumMod val="75000"/>
                </a:schemeClr>
              </a:solidFill>
              <a:ln w="19050">
                <a:solidFill>
                  <a:schemeClr val="lt1"/>
                </a:solidFill>
              </a:ln>
              <a:effectLst/>
            </c:spPr>
            <c:extLst>
              <c:ext xmlns:c16="http://schemas.microsoft.com/office/drawing/2014/chart" uri="{C3380CC4-5D6E-409C-BE32-E72D297353CC}">
                <c16:uniqueId val="{00000003-A3C2-4340-9AA9-EEDED2B41885}"/>
              </c:ext>
            </c:extLst>
          </c:dPt>
          <c:dPt>
            <c:idx val="2"/>
            <c:bubble3D val="0"/>
            <c:spPr>
              <a:solidFill>
                <a:schemeClr val="accent2">
                  <a:lumMod val="75000"/>
                </a:schemeClr>
              </a:solidFill>
              <a:ln w="19050">
                <a:solidFill>
                  <a:schemeClr val="lt1"/>
                </a:solidFill>
              </a:ln>
              <a:effectLst/>
            </c:spPr>
            <c:extLst>
              <c:ext xmlns:c16="http://schemas.microsoft.com/office/drawing/2014/chart" uri="{C3380CC4-5D6E-409C-BE32-E72D297353CC}">
                <c16:uniqueId val="{00000005-A3C2-4340-9AA9-EEDED2B41885}"/>
              </c:ext>
            </c:extLst>
          </c:dPt>
          <c:dPt>
            <c:idx val="3"/>
            <c:bubble3D val="0"/>
            <c:spPr>
              <a:solidFill>
                <a:schemeClr val="accent2">
                  <a:lumMod val="75000"/>
                </a:schemeClr>
              </a:solidFill>
              <a:ln w="19050">
                <a:solidFill>
                  <a:schemeClr val="lt1"/>
                </a:solidFill>
              </a:ln>
              <a:effectLst/>
            </c:spPr>
            <c:extLst>
              <c:ext xmlns:c16="http://schemas.microsoft.com/office/drawing/2014/chart" uri="{C3380CC4-5D6E-409C-BE32-E72D297353CC}">
                <c16:uniqueId val="{00000007-A3C2-4340-9AA9-EEDED2B41885}"/>
              </c:ext>
            </c:extLst>
          </c:dPt>
          <c:dPt>
            <c:idx val="4"/>
            <c:bubble3D val="0"/>
            <c:spPr>
              <a:solidFill>
                <a:schemeClr val="accent2">
                  <a:lumMod val="75000"/>
                </a:schemeClr>
              </a:solidFill>
              <a:ln w="19050">
                <a:solidFill>
                  <a:schemeClr val="lt1"/>
                </a:solidFill>
              </a:ln>
              <a:effectLst/>
            </c:spPr>
            <c:extLst>
              <c:ext xmlns:c16="http://schemas.microsoft.com/office/drawing/2014/chart" uri="{C3380CC4-5D6E-409C-BE32-E72D297353CC}">
                <c16:uniqueId val="{00000009-A3C2-4340-9AA9-EEDED2B41885}"/>
              </c:ext>
            </c:extLst>
          </c:dPt>
          <c:dPt>
            <c:idx val="5"/>
            <c:bubble3D val="0"/>
            <c:spPr>
              <a:solidFill>
                <a:schemeClr val="accent2">
                  <a:lumMod val="75000"/>
                </a:schemeClr>
              </a:solidFill>
              <a:ln w="19050">
                <a:solidFill>
                  <a:schemeClr val="lt1"/>
                </a:solidFill>
              </a:ln>
              <a:effectLst/>
            </c:spPr>
            <c:extLst>
              <c:ext xmlns:c16="http://schemas.microsoft.com/office/drawing/2014/chart" uri="{C3380CC4-5D6E-409C-BE32-E72D297353CC}">
                <c16:uniqueId val="{0000000B-A3C2-4340-9AA9-EEDED2B41885}"/>
              </c:ext>
            </c:extLst>
          </c:dPt>
          <c:dPt>
            <c:idx val="6"/>
            <c:bubble3D val="0"/>
            <c:spPr>
              <a:solidFill>
                <a:schemeClr val="accent2">
                  <a:lumMod val="75000"/>
                </a:schemeClr>
              </a:solidFill>
              <a:ln w="19050">
                <a:solidFill>
                  <a:schemeClr val="lt1"/>
                </a:solidFill>
              </a:ln>
              <a:effectLst/>
            </c:spPr>
            <c:extLst>
              <c:ext xmlns:c16="http://schemas.microsoft.com/office/drawing/2014/chart" uri="{C3380CC4-5D6E-409C-BE32-E72D297353CC}">
                <c16:uniqueId val="{0000000D-A3C2-4340-9AA9-EEDED2B41885}"/>
              </c:ext>
            </c:extLst>
          </c:dPt>
          <c:dPt>
            <c:idx val="7"/>
            <c:bubble3D val="0"/>
            <c:spPr>
              <a:solidFill>
                <a:schemeClr val="accent2">
                  <a:lumMod val="75000"/>
                </a:schemeClr>
              </a:solidFill>
              <a:ln w="19050">
                <a:solidFill>
                  <a:schemeClr val="lt1"/>
                </a:solidFill>
              </a:ln>
              <a:effectLst/>
            </c:spPr>
            <c:extLst>
              <c:ext xmlns:c16="http://schemas.microsoft.com/office/drawing/2014/chart" uri="{C3380CC4-5D6E-409C-BE32-E72D297353CC}">
                <c16:uniqueId val="{0000000F-A3C2-4340-9AA9-EEDED2B41885}"/>
              </c:ext>
            </c:extLst>
          </c:dPt>
          <c:dPt>
            <c:idx val="8"/>
            <c:bubble3D val="0"/>
            <c:spPr>
              <a:solidFill>
                <a:schemeClr val="accent2">
                  <a:lumMod val="75000"/>
                </a:schemeClr>
              </a:solidFill>
              <a:ln w="19050">
                <a:solidFill>
                  <a:schemeClr val="lt1"/>
                </a:solidFill>
              </a:ln>
              <a:effectLst/>
            </c:spPr>
            <c:extLst>
              <c:ext xmlns:c16="http://schemas.microsoft.com/office/drawing/2014/chart" uri="{C3380CC4-5D6E-409C-BE32-E72D297353CC}">
                <c16:uniqueId val="{00000011-A3C2-4340-9AA9-EEDED2B41885}"/>
              </c:ext>
            </c:extLst>
          </c:dPt>
          <c:dPt>
            <c:idx val="9"/>
            <c:bubble3D val="0"/>
            <c:spPr>
              <a:solidFill>
                <a:schemeClr val="accent2">
                  <a:lumMod val="75000"/>
                </a:schemeClr>
              </a:solidFill>
              <a:ln w="19050">
                <a:solidFill>
                  <a:schemeClr val="lt1"/>
                </a:solidFill>
              </a:ln>
              <a:effectLst/>
            </c:spPr>
            <c:extLst>
              <c:ext xmlns:c16="http://schemas.microsoft.com/office/drawing/2014/chart" uri="{C3380CC4-5D6E-409C-BE32-E72D297353CC}">
                <c16:uniqueId val="{00000013-A3C2-4340-9AA9-EEDED2B41885}"/>
              </c:ext>
            </c:extLst>
          </c:dPt>
          <c:dPt>
            <c:idx val="10"/>
            <c:bubble3D val="0"/>
            <c:spPr>
              <a:solidFill>
                <a:schemeClr val="accent2">
                  <a:lumMod val="75000"/>
                </a:schemeClr>
              </a:solidFill>
              <a:ln w="19050">
                <a:solidFill>
                  <a:schemeClr val="lt1"/>
                </a:solidFill>
              </a:ln>
              <a:effectLst/>
            </c:spPr>
            <c:extLst>
              <c:ext xmlns:c16="http://schemas.microsoft.com/office/drawing/2014/chart" uri="{C3380CC4-5D6E-409C-BE32-E72D297353CC}">
                <c16:uniqueId val="{00000015-A3C2-4340-9AA9-EEDED2B41885}"/>
              </c:ext>
            </c:extLst>
          </c:dPt>
          <c:dPt>
            <c:idx val="11"/>
            <c:bubble3D val="0"/>
            <c:spPr>
              <a:solidFill>
                <a:schemeClr val="accent2">
                  <a:lumMod val="75000"/>
                </a:schemeClr>
              </a:solidFill>
              <a:ln w="19050">
                <a:solidFill>
                  <a:schemeClr val="lt1"/>
                </a:solidFill>
              </a:ln>
              <a:effectLst/>
            </c:spPr>
            <c:extLst>
              <c:ext xmlns:c16="http://schemas.microsoft.com/office/drawing/2014/chart" uri="{C3380CC4-5D6E-409C-BE32-E72D297353CC}">
                <c16:uniqueId val="{00000017-A3C2-4340-9AA9-EEDED2B41885}"/>
              </c:ext>
            </c:extLst>
          </c:dPt>
          <c:dPt>
            <c:idx val="12"/>
            <c:bubble3D val="0"/>
            <c:spPr>
              <a:solidFill>
                <a:schemeClr val="accent2">
                  <a:lumMod val="75000"/>
                </a:schemeClr>
              </a:solidFill>
              <a:ln w="19050">
                <a:solidFill>
                  <a:schemeClr val="lt1"/>
                </a:solidFill>
              </a:ln>
              <a:effectLst/>
            </c:spPr>
            <c:extLst>
              <c:ext xmlns:c16="http://schemas.microsoft.com/office/drawing/2014/chart" uri="{C3380CC4-5D6E-409C-BE32-E72D297353CC}">
                <c16:uniqueId val="{00000019-A3C2-4340-9AA9-EEDED2B41885}"/>
              </c:ext>
            </c:extLst>
          </c:dPt>
          <c:dPt>
            <c:idx val="13"/>
            <c:bubble3D val="0"/>
            <c:spPr>
              <a:solidFill>
                <a:schemeClr val="accent2">
                  <a:lumMod val="75000"/>
                </a:schemeClr>
              </a:solidFill>
              <a:ln w="19050">
                <a:solidFill>
                  <a:schemeClr val="lt1"/>
                </a:solidFill>
              </a:ln>
              <a:effectLst/>
            </c:spPr>
            <c:extLst>
              <c:ext xmlns:c16="http://schemas.microsoft.com/office/drawing/2014/chart" uri="{C3380CC4-5D6E-409C-BE32-E72D297353CC}">
                <c16:uniqueId val="{0000001B-A3C2-4340-9AA9-EEDED2B41885}"/>
              </c:ext>
            </c:extLst>
          </c:dPt>
          <c:dPt>
            <c:idx val="14"/>
            <c:bubble3D val="0"/>
            <c:spPr>
              <a:solidFill>
                <a:schemeClr val="accent2">
                  <a:lumMod val="75000"/>
                </a:schemeClr>
              </a:solidFill>
              <a:ln w="19050">
                <a:solidFill>
                  <a:schemeClr val="lt1"/>
                </a:solidFill>
              </a:ln>
              <a:effectLst/>
            </c:spPr>
            <c:extLst>
              <c:ext xmlns:c16="http://schemas.microsoft.com/office/drawing/2014/chart" uri="{C3380CC4-5D6E-409C-BE32-E72D297353CC}">
                <c16:uniqueId val="{0000001D-A3C2-4340-9AA9-EEDED2B41885}"/>
              </c:ext>
            </c:extLst>
          </c:dPt>
          <c:dPt>
            <c:idx val="15"/>
            <c:bubble3D val="0"/>
            <c:spPr>
              <a:solidFill>
                <a:schemeClr val="accent2">
                  <a:lumMod val="75000"/>
                </a:schemeClr>
              </a:solidFill>
              <a:ln w="19050">
                <a:solidFill>
                  <a:schemeClr val="lt1"/>
                </a:solidFill>
              </a:ln>
              <a:effectLst/>
            </c:spPr>
            <c:extLst>
              <c:ext xmlns:c16="http://schemas.microsoft.com/office/drawing/2014/chart" uri="{C3380CC4-5D6E-409C-BE32-E72D297353CC}">
                <c16:uniqueId val="{0000001F-A3C2-4340-9AA9-EEDED2B41885}"/>
              </c:ext>
            </c:extLst>
          </c:dPt>
          <c:dPt>
            <c:idx val="16"/>
            <c:bubble3D val="0"/>
            <c:spPr>
              <a:solidFill>
                <a:schemeClr val="accent2">
                  <a:lumMod val="75000"/>
                </a:schemeClr>
              </a:solidFill>
              <a:ln w="19050">
                <a:solidFill>
                  <a:schemeClr val="lt1"/>
                </a:solidFill>
              </a:ln>
              <a:effectLst/>
            </c:spPr>
            <c:extLst>
              <c:ext xmlns:c16="http://schemas.microsoft.com/office/drawing/2014/chart" uri="{C3380CC4-5D6E-409C-BE32-E72D297353CC}">
                <c16:uniqueId val="{00000021-A3C2-4340-9AA9-EEDED2B41885}"/>
              </c:ext>
            </c:extLst>
          </c:dPt>
          <c:dPt>
            <c:idx val="17"/>
            <c:bubble3D val="0"/>
            <c:spPr>
              <a:solidFill>
                <a:schemeClr val="accent2">
                  <a:lumMod val="75000"/>
                </a:schemeClr>
              </a:solidFill>
              <a:ln w="19050">
                <a:solidFill>
                  <a:schemeClr val="lt1"/>
                </a:solidFill>
              </a:ln>
              <a:effectLst/>
            </c:spPr>
            <c:extLst>
              <c:ext xmlns:c16="http://schemas.microsoft.com/office/drawing/2014/chart" uri="{C3380CC4-5D6E-409C-BE32-E72D297353CC}">
                <c16:uniqueId val="{00000023-A3C2-4340-9AA9-EEDED2B41885}"/>
              </c:ext>
            </c:extLst>
          </c:dPt>
          <c:dPt>
            <c:idx val="18"/>
            <c:bubble3D val="0"/>
            <c:spPr>
              <a:solidFill>
                <a:schemeClr val="accent2">
                  <a:lumMod val="75000"/>
                </a:schemeClr>
              </a:solidFill>
              <a:ln w="19050">
                <a:solidFill>
                  <a:schemeClr val="lt1"/>
                </a:solidFill>
              </a:ln>
              <a:effectLst/>
            </c:spPr>
            <c:extLst>
              <c:ext xmlns:c16="http://schemas.microsoft.com/office/drawing/2014/chart" uri="{C3380CC4-5D6E-409C-BE32-E72D297353CC}">
                <c16:uniqueId val="{00000025-A3C2-4340-9AA9-EEDED2B41885}"/>
              </c:ext>
            </c:extLst>
          </c:dPt>
          <c:dPt>
            <c:idx val="19"/>
            <c:bubble3D val="0"/>
            <c:spPr>
              <a:solidFill>
                <a:schemeClr val="accent2">
                  <a:lumMod val="75000"/>
                </a:schemeClr>
              </a:solidFill>
              <a:ln w="19050">
                <a:solidFill>
                  <a:schemeClr val="lt1"/>
                </a:solidFill>
              </a:ln>
              <a:effectLst/>
            </c:spPr>
            <c:extLst>
              <c:ext xmlns:c16="http://schemas.microsoft.com/office/drawing/2014/chart" uri="{C3380CC4-5D6E-409C-BE32-E72D297353CC}">
                <c16:uniqueId val="{00000027-A3C2-4340-9AA9-EEDED2B41885}"/>
              </c:ext>
            </c:extLst>
          </c:dPt>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28-A3C2-4340-9AA9-EEDED2B41885}"/>
            </c:ext>
          </c:extLst>
        </c:ser>
        <c:dLbls>
          <c:showLegendKey val="0"/>
          <c:showVal val="0"/>
          <c:showCatName val="0"/>
          <c:showSerName val="0"/>
          <c:showPercent val="0"/>
          <c:showBubbleSize val="0"/>
          <c:showLeaderLines val="1"/>
        </c:dLbls>
        <c:firstSliceAng val="0"/>
        <c:holeSize val="60"/>
      </c:doughnutChart>
      <c:doughnutChart>
        <c:varyColors val="1"/>
        <c:ser>
          <c:idx val="1"/>
          <c:order val="1"/>
          <c:tx>
            <c:strRef>
              <c:f>'Sales Dashboard'!$L$10</c:f>
              <c:strCache>
                <c:ptCount val="1"/>
                <c:pt idx="0">
                  <c:v>Laptop</c:v>
                </c:pt>
              </c:strCache>
            </c:strRef>
          </c:tx>
          <c:dPt>
            <c:idx val="0"/>
            <c:bubble3D val="0"/>
            <c:spPr>
              <a:noFill/>
              <a:ln w="19050">
                <a:solidFill>
                  <a:schemeClr val="lt1"/>
                </a:solidFill>
              </a:ln>
              <a:effectLst/>
            </c:spPr>
            <c:extLst>
              <c:ext xmlns:c16="http://schemas.microsoft.com/office/drawing/2014/chart" uri="{C3380CC4-5D6E-409C-BE32-E72D297353CC}">
                <c16:uniqueId val="{0000002B-A3C2-4340-9AA9-EEDED2B41885}"/>
              </c:ext>
            </c:extLst>
          </c:dPt>
          <c:dPt>
            <c:idx val="1"/>
            <c:bubble3D val="0"/>
            <c:spPr>
              <a:solidFill>
                <a:schemeClr val="bg1">
                  <a:alpha val="85000"/>
                </a:schemeClr>
              </a:solidFill>
              <a:ln w="19050">
                <a:solidFill>
                  <a:schemeClr val="lt1"/>
                </a:solidFill>
              </a:ln>
              <a:effectLst/>
            </c:spPr>
            <c:extLst>
              <c:ext xmlns:c16="http://schemas.microsoft.com/office/drawing/2014/chart" uri="{C3380CC4-5D6E-409C-BE32-E72D297353CC}">
                <c16:uniqueId val="{0000002C-A3C2-4340-9AA9-EEDED2B41885}"/>
              </c:ext>
            </c:extLst>
          </c:dPt>
          <c:val>
            <c:numRef>
              <c:f>('Sales Dashboard'!$M$10,'Sales Dashboard'!$N$10)</c:f>
              <c:numCache>
                <c:formatCode>0%</c:formatCode>
                <c:ptCount val="2"/>
                <c:pt idx="0">
                  <c:v>0.28861051225217654</c:v>
                </c:pt>
                <c:pt idx="1">
                  <c:v>0.71138948774782351</c:v>
                </c:pt>
              </c:numCache>
            </c:numRef>
          </c:val>
          <c:extLst>
            <c:ext xmlns:c16="http://schemas.microsoft.com/office/drawing/2014/chart" uri="{C3380CC4-5D6E-409C-BE32-E72D297353CC}">
              <c16:uniqueId val="{0000002A-A3C2-4340-9AA9-EEDED2B41885}"/>
            </c:ext>
          </c:extLst>
        </c:ser>
        <c:dLbls>
          <c:showLegendKey val="0"/>
          <c:showVal val="0"/>
          <c:showCatName val="0"/>
          <c:showSerName val="0"/>
          <c:showPercent val="0"/>
          <c:showBubbleSize val="0"/>
          <c:showLeaderLines val="1"/>
        </c:dLbls>
        <c:firstSliceAng val="0"/>
        <c:holeSize val="6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solidFill>
              <a:schemeClr val="accent4">
                <a:lumMod val="75000"/>
              </a:schemeClr>
            </a:solidFill>
          </c:spPr>
          <c:dPt>
            <c:idx val="0"/>
            <c:bubble3D val="0"/>
            <c:spPr>
              <a:solidFill>
                <a:schemeClr val="accent4">
                  <a:lumMod val="75000"/>
                </a:schemeClr>
              </a:solidFill>
              <a:ln w="19050">
                <a:solidFill>
                  <a:schemeClr val="lt1"/>
                </a:solidFill>
              </a:ln>
              <a:effectLst/>
            </c:spPr>
            <c:extLst>
              <c:ext xmlns:c16="http://schemas.microsoft.com/office/drawing/2014/chart" uri="{C3380CC4-5D6E-409C-BE32-E72D297353CC}">
                <c16:uniqueId val="{00000001-7453-483D-AB72-A604428731C1}"/>
              </c:ext>
            </c:extLst>
          </c:dPt>
          <c:dPt>
            <c:idx val="1"/>
            <c:bubble3D val="0"/>
            <c:spPr>
              <a:solidFill>
                <a:schemeClr val="accent4">
                  <a:lumMod val="75000"/>
                </a:schemeClr>
              </a:solidFill>
              <a:ln w="19050">
                <a:solidFill>
                  <a:schemeClr val="lt1"/>
                </a:solidFill>
              </a:ln>
              <a:effectLst/>
            </c:spPr>
            <c:extLst>
              <c:ext xmlns:c16="http://schemas.microsoft.com/office/drawing/2014/chart" uri="{C3380CC4-5D6E-409C-BE32-E72D297353CC}">
                <c16:uniqueId val="{00000003-7453-483D-AB72-A604428731C1}"/>
              </c:ext>
            </c:extLst>
          </c:dPt>
          <c:dPt>
            <c:idx val="2"/>
            <c:bubble3D val="0"/>
            <c:spPr>
              <a:solidFill>
                <a:schemeClr val="accent4">
                  <a:lumMod val="75000"/>
                </a:schemeClr>
              </a:solidFill>
              <a:ln w="19050">
                <a:solidFill>
                  <a:schemeClr val="lt1"/>
                </a:solidFill>
              </a:ln>
              <a:effectLst/>
            </c:spPr>
            <c:extLst>
              <c:ext xmlns:c16="http://schemas.microsoft.com/office/drawing/2014/chart" uri="{C3380CC4-5D6E-409C-BE32-E72D297353CC}">
                <c16:uniqueId val="{00000005-7453-483D-AB72-A604428731C1}"/>
              </c:ext>
            </c:extLst>
          </c:dPt>
          <c:dPt>
            <c:idx val="3"/>
            <c:bubble3D val="0"/>
            <c:spPr>
              <a:solidFill>
                <a:schemeClr val="accent4">
                  <a:lumMod val="75000"/>
                </a:schemeClr>
              </a:solidFill>
              <a:ln w="19050">
                <a:solidFill>
                  <a:schemeClr val="lt1"/>
                </a:solidFill>
              </a:ln>
              <a:effectLst/>
            </c:spPr>
            <c:extLst>
              <c:ext xmlns:c16="http://schemas.microsoft.com/office/drawing/2014/chart" uri="{C3380CC4-5D6E-409C-BE32-E72D297353CC}">
                <c16:uniqueId val="{00000007-7453-483D-AB72-A604428731C1}"/>
              </c:ext>
            </c:extLst>
          </c:dPt>
          <c:dPt>
            <c:idx val="4"/>
            <c:bubble3D val="0"/>
            <c:spPr>
              <a:solidFill>
                <a:schemeClr val="accent4">
                  <a:lumMod val="75000"/>
                </a:schemeClr>
              </a:solidFill>
              <a:ln w="19050">
                <a:solidFill>
                  <a:schemeClr val="lt1"/>
                </a:solidFill>
              </a:ln>
              <a:effectLst/>
            </c:spPr>
            <c:extLst>
              <c:ext xmlns:c16="http://schemas.microsoft.com/office/drawing/2014/chart" uri="{C3380CC4-5D6E-409C-BE32-E72D297353CC}">
                <c16:uniqueId val="{00000009-7453-483D-AB72-A604428731C1}"/>
              </c:ext>
            </c:extLst>
          </c:dPt>
          <c:dPt>
            <c:idx val="5"/>
            <c:bubble3D val="0"/>
            <c:spPr>
              <a:solidFill>
                <a:schemeClr val="accent4">
                  <a:lumMod val="75000"/>
                </a:schemeClr>
              </a:solidFill>
              <a:ln w="19050">
                <a:solidFill>
                  <a:schemeClr val="lt1"/>
                </a:solidFill>
              </a:ln>
              <a:effectLst/>
            </c:spPr>
            <c:extLst>
              <c:ext xmlns:c16="http://schemas.microsoft.com/office/drawing/2014/chart" uri="{C3380CC4-5D6E-409C-BE32-E72D297353CC}">
                <c16:uniqueId val="{0000000B-7453-483D-AB72-A604428731C1}"/>
              </c:ext>
            </c:extLst>
          </c:dPt>
          <c:dPt>
            <c:idx val="6"/>
            <c:bubble3D val="0"/>
            <c:spPr>
              <a:solidFill>
                <a:schemeClr val="accent4">
                  <a:lumMod val="75000"/>
                </a:schemeClr>
              </a:solidFill>
              <a:ln w="19050">
                <a:solidFill>
                  <a:schemeClr val="lt1"/>
                </a:solidFill>
              </a:ln>
              <a:effectLst/>
            </c:spPr>
            <c:extLst>
              <c:ext xmlns:c16="http://schemas.microsoft.com/office/drawing/2014/chart" uri="{C3380CC4-5D6E-409C-BE32-E72D297353CC}">
                <c16:uniqueId val="{0000000D-7453-483D-AB72-A604428731C1}"/>
              </c:ext>
            </c:extLst>
          </c:dPt>
          <c:dPt>
            <c:idx val="7"/>
            <c:bubble3D val="0"/>
            <c:spPr>
              <a:solidFill>
                <a:schemeClr val="accent4">
                  <a:lumMod val="75000"/>
                </a:schemeClr>
              </a:solidFill>
              <a:ln w="19050">
                <a:solidFill>
                  <a:schemeClr val="lt1"/>
                </a:solidFill>
              </a:ln>
              <a:effectLst/>
            </c:spPr>
            <c:extLst>
              <c:ext xmlns:c16="http://schemas.microsoft.com/office/drawing/2014/chart" uri="{C3380CC4-5D6E-409C-BE32-E72D297353CC}">
                <c16:uniqueId val="{0000000F-7453-483D-AB72-A604428731C1}"/>
              </c:ext>
            </c:extLst>
          </c:dPt>
          <c:dPt>
            <c:idx val="8"/>
            <c:bubble3D val="0"/>
            <c:spPr>
              <a:solidFill>
                <a:schemeClr val="accent4">
                  <a:lumMod val="75000"/>
                </a:schemeClr>
              </a:solidFill>
              <a:ln w="19050">
                <a:solidFill>
                  <a:schemeClr val="lt1"/>
                </a:solidFill>
              </a:ln>
              <a:effectLst/>
            </c:spPr>
            <c:extLst>
              <c:ext xmlns:c16="http://schemas.microsoft.com/office/drawing/2014/chart" uri="{C3380CC4-5D6E-409C-BE32-E72D297353CC}">
                <c16:uniqueId val="{00000011-7453-483D-AB72-A604428731C1}"/>
              </c:ext>
            </c:extLst>
          </c:dPt>
          <c:dPt>
            <c:idx val="9"/>
            <c:bubble3D val="0"/>
            <c:spPr>
              <a:solidFill>
                <a:schemeClr val="accent4">
                  <a:lumMod val="75000"/>
                </a:schemeClr>
              </a:solidFill>
              <a:ln w="19050">
                <a:solidFill>
                  <a:schemeClr val="lt1"/>
                </a:solidFill>
              </a:ln>
              <a:effectLst/>
            </c:spPr>
            <c:extLst>
              <c:ext xmlns:c16="http://schemas.microsoft.com/office/drawing/2014/chart" uri="{C3380CC4-5D6E-409C-BE32-E72D297353CC}">
                <c16:uniqueId val="{00000013-7453-483D-AB72-A604428731C1}"/>
              </c:ext>
            </c:extLst>
          </c:dPt>
          <c:dPt>
            <c:idx val="10"/>
            <c:bubble3D val="0"/>
            <c:spPr>
              <a:solidFill>
                <a:schemeClr val="accent4">
                  <a:lumMod val="75000"/>
                </a:schemeClr>
              </a:solidFill>
              <a:ln w="19050">
                <a:solidFill>
                  <a:schemeClr val="lt1"/>
                </a:solidFill>
              </a:ln>
              <a:effectLst/>
            </c:spPr>
            <c:extLst>
              <c:ext xmlns:c16="http://schemas.microsoft.com/office/drawing/2014/chart" uri="{C3380CC4-5D6E-409C-BE32-E72D297353CC}">
                <c16:uniqueId val="{00000015-7453-483D-AB72-A604428731C1}"/>
              </c:ext>
            </c:extLst>
          </c:dPt>
          <c:dPt>
            <c:idx val="11"/>
            <c:bubble3D val="0"/>
            <c:spPr>
              <a:solidFill>
                <a:schemeClr val="accent4">
                  <a:lumMod val="75000"/>
                </a:schemeClr>
              </a:solidFill>
              <a:ln w="19050">
                <a:solidFill>
                  <a:schemeClr val="lt1"/>
                </a:solidFill>
              </a:ln>
              <a:effectLst/>
            </c:spPr>
            <c:extLst>
              <c:ext xmlns:c16="http://schemas.microsoft.com/office/drawing/2014/chart" uri="{C3380CC4-5D6E-409C-BE32-E72D297353CC}">
                <c16:uniqueId val="{00000017-7453-483D-AB72-A604428731C1}"/>
              </c:ext>
            </c:extLst>
          </c:dPt>
          <c:dPt>
            <c:idx val="12"/>
            <c:bubble3D val="0"/>
            <c:spPr>
              <a:solidFill>
                <a:schemeClr val="accent4">
                  <a:lumMod val="75000"/>
                </a:schemeClr>
              </a:solidFill>
              <a:ln w="19050">
                <a:solidFill>
                  <a:schemeClr val="lt1"/>
                </a:solidFill>
              </a:ln>
              <a:effectLst/>
            </c:spPr>
            <c:extLst>
              <c:ext xmlns:c16="http://schemas.microsoft.com/office/drawing/2014/chart" uri="{C3380CC4-5D6E-409C-BE32-E72D297353CC}">
                <c16:uniqueId val="{00000019-7453-483D-AB72-A604428731C1}"/>
              </c:ext>
            </c:extLst>
          </c:dPt>
          <c:dPt>
            <c:idx val="13"/>
            <c:bubble3D val="0"/>
            <c:spPr>
              <a:solidFill>
                <a:schemeClr val="accent4">
                  <a:lumMod val="75000"/>
                </a:schemeClr>
              </a:solidFill>
              <a:ln w="19050">
                <a:solidFill>
                  <a:schemeClr val="lt1"/>
                </a:solidFill>
              </a:ln>
              <a:effectLst/>
            </c:spPr>
            <c:extLst>
              <c:ext xmlns:c16="http://schemas.microsoft.com/office/drawing/2014/chart" uri="{C3380CC4-5D6E-409C-BE32-E72D297353CC}">
                <c16:uniqueId val="{0000001B-7453-483D-AB72-A604428731C1}"/>
              </c:ext>
            </c:extLst>
          </c:dPt>
          <c:dPt>
            <c:idx val="14"/>
            <c:bubble3D val="0"/>
            <c:spPr>
              <a:solidFill>
                <a:schemeClr val="accent4">
                  <a:lumMod val="75000"/>
                </a:schemeClr>
              </a:solidFill>
              <a:ln w="19050">
                <a:solidFill>
                  <a:schemeClr val="lt1"/>
                </a:solidFill>
              </a:ln>
              <a:effectLst/>
            </c:spPr>
            <c:extLst>
              <c:ext xmlns:c16="http://schemas.microsoft.com/office/drawing/2014/chart" uri="{C3380CC4-5D6E-409C-BE32-E72D297353CC}">
                <c16:uniqueId val="{0000001D-7453-483D-AB72-A604428731C1}"/>
              </c:ext>
            </c:extLst>
          </c:dPt>
          <c:dPt>
            <c:idx val="15"/>
            <c:bubble3D val="0"/>
            <c:spPr>
              <a:solidFill>
                <a:schemeClr val="accent4">
                  <a:lumMod val="75000"/>
                </a:schemeClr>
              </a:solidFill>
              <a:ln w="19050">
                <a:solidFill>
                  <a:schemeClr val="lt1"/>
                </a:solidFill>
              </a:ln>
              <a:effectLst/>
            </c:spPr>
            <c:extLst>
              <c:ext xmlns:c16="http://schemas.microsoft.com/office/drawing/2014/chart" uri="{C3380CC4-5D6E-409C-BE32-E72D297353CC}">
                <c16:uniqueId val="{0000001F-7453-483D-AB72-A604428731C1}"/>
              </c:ext>
            </c:extLst>
          </c:dPt>
          <c:dPt>
            <c:idx val="16"/>
            <c:bubble3D val="0"/>
            <c:spPr>
              <a:solidFill>
                <a:schemeClr val="accent4">
                  <a:lumMod val="75000"/>
                </a:schemeClr>
              </a:solidFill>
              <a:ln w="19050">
                <a:solidFill>
                  <a:schemeClr val="lt1"/>
                </a:solidFill>
              </a:ln>
              <a:effectLst/>
            </c:spPr>
            <c:extLst>
              <c:ext xmlns:c16="http://schemas.microsoft.com/office/drawing/2014/chart" uri="{C3380CC4-5D6E-409C-BE32-E72D297353CC}">
                <c16:uniqueId val="{00000021-7453-483D-AB72-A604428731C1}"/>
              </c:ext>
            </c:extLst>
          </c:dPt>
          <c:dPt>
            <c:idx val="17"/>
            <c:bubble3D val="0"/>
            <c:spPr>
              <a:solidFill>
                <a:schemeClr val="accent4">
                  <a:lumMod val="75000"/>
                </a:schemeClr>
              </a:solidFill>
              <a:ln w="19050">
                <a:solidFill>
                  <a:schemeClr val="lt1"/>
                </a:solidFill>
              </a:ln>
              <a:effectLst/>
            </c:spPr>
            <c:extLst>
              <c:ext xmlns:c16="http://schemas.microsoft.com/office/drawing/2014/chart" uri="{C3380CC4-5D6E-409C-BE32-E72D297353CC}">
                <c16:uniqueId val="{00000023-7453-483D-AB72-A604428731C1}"/>
              </c:ext>
            </c:extLst>
          </c:dPt>
          <c:dPt>
            <c:idx val="18"/>
            <c:bubble3D val="0"/>
            <c:spPr>
              <a:solidFill>
                <a:schemeClr val="accent4">
                  <a:lumMod val="75000"/>
                </a:schemeClr>
              </a:solidFill>
              <a:ln w="19050">
                <a:solidFill>
                  <a:schemeClr val="lt1"/>
                </a:solidFill>
              </a:ln>
              <a:effectLst/>
            </c:spPr>
            <c:extLst>
              <c:ext xmlns:c16="http://schemas.microsoft.com/office/drawing/2014/chart" uri="{C3380CC4-5D6E-409C-BE32-E72D297353CC}">
                <c16:uniqueId val="{00000025-7453-483D-AB72-A604428731C1}"/>
              </c:ext>
            </c:extLst>
          </c:dPt>
          <c:dPt>
            <c:idx val="19"/>
            <c:bubble3D val="0"/>
            <c:spPr>
              <a:solidFill>
                <a:schemeClr val="accent4">
                  <a:lumMod val="75000"/>
                </a:schemeClr>
              </a:solidFill>
              <a:ln w="19050">
                <a:solidFill>
                  <a:schemeClr val="lt1"/>
                </a:solidFill>
              </a:ln>
              <a:effectLst/>
            </c:spPr>
            <c:extLst>
              <c:ext xmlns:c16="http://schemas.microsoft.com/office/drawing/2014/chart" uri="{C3380CC4-5D6E-409C-BE32-E72D297353CC}">
                <c16:uniqueId val="{00000027-7453-483D-AB72-A604428731C1}"/>
              </c:ext>
            </c:extLst>
          </c:dPt>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28-7453-483D-AB72-A604428731C1}"/>
            </c:ext>
          </c:extLst>
        </c:ser>
        <c:dLbls>
          <c:showLegendKey val="0"/>
          <c:showVal val="0"/>
          <c:showCatName val="0"/>
          <c:showSerName val="0"/>
          <c:showPercent val="0"/>
          <c:showBubbleSize val="0"/>
          <c:showLeaderLines val="1"/>
        </c:dLbls>
        <c:firstSliceAng val="0"/>
        <c:holeSize val="60"/>
      </c:doughnutChart>
      <c:doughnutChart>
        <c:varyColors val="1"/>
        <c:ser>
          <c:idx val="1"/>
          <c:order val="1"/>
          <c:tx>
            <c:strRef>
              <c:f>'Sales Dashboard'!$L$11</c:f>
              <c:strCache>
                <c:ptCount val="1"/>
                <c:pt idx="0">
                  <c:v>Mobile</c:v>
                </c:pt>
              </c:strCache>
            </c:strRef>
          </c:tx>
          <c:dPt>
            <c:idx val="0"/>
            <c:bubble3D val="0"/>
            <c:spPr>
              <a:noFill/>
              <a:ln w="19050">
                <a:solidFill>
                  <a:schemeClr val="lt1"/>
                </a:solidFill>
              </a:ln>
              <a:effectLst/>
            </c:spPr>
            <c:extLst>
              <c:ext xmlns:c16="http://schemas.microsoft.com/office/drawing/2014/chart" uri="{C3380CC4-5D6E-409C-BE32-E72D297353CC}">
                <c16:uniqueId val="{0000002B-7453-483D-AB72-A604428731C1}"/>
              </c:ext>
            </c:extLst>
          </c:dPt>
          <c:dPt>
            <c:idx val="1"/>
            <c:bubble3D val="0"/>
            <c:spPr>
              <a:solidFill>
                <a:schemeClr val="bg1">
                  <a:alpha val="85000"/>
                </a:schemeClr>
              </a:solidFill>
              <a:ln w="19050">
                <a:solidFill>
                  <a:schemeClr val="lt1"/>
                </a:solidFill>
              </a:ln>
              <a:effectLst/>
            </c:spPr>
            <c:extLst>
              <c:ext xmlns:c16="http://schemas.microsoft.com/office/drawing/2014/chart" uri="{C3380CC4-5D6E-409C-BE32-E72D297353CC}">
                <c16:uniqueId val="{0000002C-7453-483D-AB72-A604428731C1}"/>
              </c:ext>
            </c:extLst>
          </c:dPt>
          <c:val>
            <c:numRef>
              <c:f>('Sales Dashboard'!$M$11,'Sales Dashboard'!$N$11)</c:f>
              <c:numCache>
                <c:formatCode>0%</c:formatCode>
                <c:ptCount val="2"/>
                <c:pt idx="0">
                  <c:v>0.28056401313192869</c:v>
                </c:pt>
                <c:pt idx="1">
                  <c:v>0.71943598686807131</c:v>
                </c:pt>
              </c:numCache>
            </c:numRef>
          </c:val>
          <c:extLst>
            <c:ext xmlns:c16="http://schemas.microsoft.com/office/drawing/2014/chart" uri="{C3380CC4-5D6E-409C-BE32-E72D297353CC}">
              <c16:uniqueId val="{00000029-7453-483D-AB72-A604428731C1}"/>
            </c:ext>
          </c:extLst>
        </c:ser>
        <c:dLbls>
          <c:showLegendKey val="0"/>
          <c:showVal val="0"/>
          <c:showCatName val="0"/>
          <c:showSerName val="0"/>
          <c:showPercent val="0"/>
          <c:showBubbleSize val="0"/>
          <c:showLeaderLines val="1"/>
        </c:dLbls>
        <c:firstSliceAng val="0"/>
        <c:holeSize val="6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solidFill>
          <a:schemeClr val="tx1"/>
        </a:solidFill>
        <a:ln>
          <a:noFill/>
        </a:ln>
        <a:effectLst/>
      </c:spPr>
      <c:txPr>
        <a:bodyPr rot="0" spcFirstLastPara="1" vertOverflow="ellipsis" vert="horz" wrap="square" anchor="ctr" anchorCtr="1"/>
        <a:lstStyle/>
        <a:p>
          <a:pPr>
            <a:defRPr sz="1600" b="0" i="0" u="none" strike="noStrike" kern="1200" spc="0" baseline="0">
              <a:solidFill>
                <a:srgbClr val="0523FF"/>
              </a:solidFill>
              <a:latin typeface="+mn-lt"/>
              <a:ea typeface="+mn-ea"/>
              <a:cs typeface="+mn-cs"/>
            </a:defRPr>
          </a:pPr>
          <a:endParaRPr lang="en-US"/>
        </a:p>
      </c:txPr>
    </c:title>
    <c:autoTitleDeleted val="0"/>
    <c:plotArea>
      <c:layout/>
      <c:doughnutChart>
        <c:varyColors val="1"/>
        <c:ser>
          <c:idx val="0"/>
          <c:order val="0"/>
          <c:tx>
            <c:strRef>
              <c:f>'12th Result Dashboard '!$K$5</c:f>
              <c:strCache>
                <c:ptCount val="1"/>
                <c:pt idx="0">
                  <c:v>Overall Result of Punjab</c:v>
                </c:pt>
              </c:strCache>
            </c:strRef>
          </c:tx>
          <c:explosion val="1"/>
          <c:dPt>
            <c:idx val="0"/>
            <c:bubble3D val="0"/>
            <c:spPr>
              <a:solidFill>
                <a:srgbClr val="FF33CC"/>
              </a:solidFill>
              <a:ln w="19050">
                <a:noFill/>
              </a:ln>
              <a:effectLst/>
            </c:spPr>
            <c:extLst>
              <c:ext xmlns:c16="http://schemas.microsoft.com/office/drawing/2014/chart" uri="{C3380CC4-5D6E-409C-BE32-E72D297353CC}">
                <c16:uniqueId val="{00000003-4946-4BBE-A340-82D38977EF0C}"/>
              </c:ext>
            </c:extLst>
          </c:dPt>
          <c:dPt>
            <c:idx val="1"/>
            <c:bubble3D val="0"/>
            <c:spPr>
              <a:solidFill>
                <a:schemeClr val="bg1">
                  <a:alpha val="0"/>
                </a:schemeClr>
              </a:solidFill>
              <a:ln w="19050">
                <a:noFill/>
              </a:ln>
              <a:effectLst/>
            </c:spPr>
            <c:extLst>
              <c:ext xmlns:c16="http://schemas.microsoft.com/office/drawing/2014/chart" uri="{C3380CC4-5D6E-409C-BE32-E72D297353CC}">
                <c16:uniqueId val="{00000002-4946-4BBE-A340-82D38977EF0C}"/>
              </c:ext>
            </c:extLst>
          </c:dPt>
          <c:val>
            <c:numRef>
              <c:f>('12th Result Dashboard '!$L$4,'12th Result Dashboard '!$L$5)</c:f>
              <c:numCache>
                <c:formatCode>0.00</c:formatCode>
                <c:ptCount val="2"/>
                <c:pt idx="0">
                  <c:v>50.416666666666671</c:v>
                </c:pt>
                <c:pt idx="1">
                  <c:v>49.583333333333329</c:v>
                </c:pt>
              </c:numCache>
            </c:numRef>
          </c:val>
          <c:extLst>
            <c:ext xmlns:c16="http://schemas.microsoft.com/office/drawing/2014/chart" uri="{C3380CC4-5D6E-409C-BE32-E72D297353CC}">
              <c16:uniqueId val="{00000000-4946-4BBE-A340-82D38977EF0C}"/>
            </c:ext>
          </c:extLst>
        </c:ser>
        <c:dLbls>
          <c:showLegendKey val="0"/>
          <c:showVal val="0"/>
          <c:showCatName val="0"/>
          <c:showSerName val="0"/>
          <c:showPercent val="0"/>
          <c:showBubbleSize val="0"/>
          <c:showLeaderLines val="1"/>
        </c:dLbls>
        <c:firstSliceAng val="0"/>
        <c:holeSize val="59"/>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709428449456603"/>
          <c:y val="0.13541162893423261"/>
          <c:w val="0.79101388990499677"/>
          <c:h val="0.56135936280577758"/>
        </c:manualLayout>
      </c:layout>
      <c:barChart>
        <c:barDir val="col"/>
        <c:grouping val="clustered"/>
        <c:varyColors val="0"/>
        <c:ser>
          <c:idx val="0"/>
          <c:order val="0"/>
          <c:spPr>
            <a:solidFill>
              <a:schemeClr val="accent1"/>
            </a:solidFill>
            <a:ln>
              <a:noFill/>
            </a:ln>
            <a:effectLst/>
          </c:spPr>
          <c:invertIfNegative val="0"/>
          <c:dPt>
            <c:idx val="0"/>
            <c:invertIfNegative val="0"/>
            <c:bubble3D val="0"/>
            <c:spPr>
              <a:solidFill>
                <a:schemeClr val="bg1">
                  <a:lumMod val="85000"/>
                </a:schemeClr>
              </a:solidFill>
              <a:ln>
                <a:noFill/>
              </a:ln>
              <a:effectLst/>
            </c:spPr>
            <c:extLst>
              <c:ext xmlns:c16="http://schemas.microsoft.com/office/drawing/2014/chart" uri="{C3380CC4-5D6E-409C-BE32-E72D297353CC}">
                <c16:uniqueId val="{00000003-2974-41BD-B0B1-4E868474E7E4}"/>
              </c:ext>
            </c:extLst>
          </c:dPt>
          <c:dPt>
            <c:idx val="1"/>
            <c:invertIfNegative val="0"/>
            <c:bubble3D val="0"/>
            <c:spPr>
              <a:solidFill>
                <a:schemeClr val="bg1">
                  <a:lumMod val="75000"/>
                </a:schemeClr>
              </a:solidFill>
              <a:ln>
                <a:noFill/>
              </a:ln>
              <a:effectLst/>
            </c:spPr>
            <c:extLst>
              <c:ext xmlns:c16="http://schemas.microsoft.com/office/drawing/2014/chart" uri="{C3380CC4-5D6E-409C-BE32-E72D297353CC}">
                <c16:uniqueId val="{00000004-2974-41BD-B0B1-4E868474E7E4}"/>
              </c:ext>
            </c:extLst>
          </c:dPt>
          <c:dPt>
            <c:idx val="2"/>
            <c:invertIfNegative val="0"/>
            <c:bubble3D val="0"/>
            <c:spPr>
              <a:solidFill>
                <a:schemeClr val="bg1">
                  <a:lumMod val="65000"/>
                </a:schemeClr>
              </a:solidFill>
              <a:ln>
                <a:noFill/>
              </a:ln>
              <a:effectLst/>
            </c:spPr>
            <c:extLst>
              <c:ext xmlns:c16="http://schemas.microsoft.com/office/drawing/2014/chart" uri="{C3380CC4-5D6E-409C-BE32-E72D297353CC}">
                <c16:uniqueId val="{00000005-2974-41BD-B0B1-4E868474E7E4}"/>
              </c:ext>
            </c:extLst>
          </c:dPt>
          <c:cat>
            <c:strLit>
              <c:ptCount val="3"/>
              <c:pt idx="0">
                <c:v>Maths </c:v>
              </c:pt>
              <c:pt idx="1">
                <c:v> Physics </c:v>
              </c:pt>
              <c:pt idx="2">
                <c:v> Chemistry</c:v>
              </c:pt>
            </c:strLit>
          </c:cat>
          <c:val>
            <c:numRef>
              <c:f>('12th Result Dashboard '!$N$3,'12th Result Dashboard '!$O$3,'12th Result Dashboard '!$P$3)</c:f>
              <c:numCache>
                <c:formatCode>General</c:formatCode>
                <c:ptCount val="3"/>
                <c:pt idx="0">
                  <c:v>70</c:v>
                </c:pt>
                <c:pt idx="1">
                  <c:v>75</c:v>
                </c:pt>
                <c:pt idx="2">
                  <c:v>80</c:v>
                </c:pt>
              </c:numCache>
            </c:numRef>
          </c:val>
          <c:extLst>
            <c:ext xmlns:c16="http://schemas.microsoft.com/office/drawing/2014/chart" uri="{C3380CC4-5D6E-409C-BE32-E72D297353CC}">
              <c16:uniqueId val="{00000002-2974-41BD-B0B1-4E868474E7E4}"/>
            </c:ext>
          </c:extLst>
        </c:ser>
        <c:dLbls>
          <c:showLegendKey val="0"/>
          <c:showVal val="0"/>
          <c:showCatName val="0"/>
          <c:showSerName val="0"/>
          <c:showPercent val="0"/>
          <c:showBubbleSize val="0"/>
        </c:dLbls>
        <c:gapWidth val="219"/>
        <c:overlap val="-27"/>
        <c:axId val="434015680"/>
        <c:axId val="434011744"/>
      </c:barChart>
      <c:catAx>
        <c:axId val="4340156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rgbClr val="FFFF00"/>
                </a:solidFill>
                <a:latin typeface="+mn-lt"/>
                <a:ea typeface="+mn-ea"/>
                <a:cs typeface="+mn-cs"/>
              </a:defRPr>
            </a:pPr>
            <a:endParaRPr lang="en-US"/>
          </a:p>
        </c:txPr>
        <c:crossAx val="434011744"/>
        <c:crosses val="autoZero"/>
        <c:auto val="1"/>
        <c:lblAlgn val="ctr"/>
        <c:lblOffset val="100"/>
        <c:noMultiLvlLbl val="0"/>
      </c:catAx>
      <c:valAx>
        <c:axId val="434011744"/>
        <c:scaling>
          <c:orientation val="minMax"/>
          <c:min val="0"/>
        </c:scaling>
        <c:delete val="1"/>
        <c:axPos val="l"/>
        <c:numFmt formatCode="General" sourceLinked="1"/>
        <c:majorTickMark val="none"/>
        <c:minorTickMark val="none"/>
        <c:tickLblPos val="nextTo"/>
        <c:crossAx val="4340156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noFill/>
      <a:round/>
    </a:ln>
    <a:effectLst/>
  </c:spPr>
  <c:txPr>
    <a:bodyPr/>
    <a:lstStyle/>
    <a:p>
      <a:pPr>
        <a:defRPr sz="1200" b="1" i="0" baseline="0">
          <a:solidFill>
            <a:srgbClr val="FFFF00"/>
          </a:solidFill>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[excel_formulas_3 (Repaired).xlsx]12th Result Dashboard !PivotTable5</c:name>
    <c:fmtId val="0"/>
  </c:pivotSource>
  <c:chart>
    <c:title>
      <c:tx>
        <c:rich>
          <a:bodyPr rot="0" spcFirstLastPara="1" vertOverflow="ellipsis" vert="horz" wrap="square" anchor="ctr" anchorCtr="1"/>
          <a:lstStyle/>
          <a:p>
            <a:pPr>
              <a:defRPr sz="1600" b="0" i="0" u="none" strike="noStrike" kern="1200" spc="0" baseline="0">
                <a:solidFill>
                  <a:srgbClr val="70FF29"/>
                </a:solidFill>
                <a:latin typeface="+mn-lt"/>
                <a:ea typeface="+mn-ea"/>
                <a:cs typeface="+mn-cs"/>
              </a:defRPr>
            </a:pPr>
            <a:r>
              <a:rPr lang="en-US" sz="1600">
                <a:solidFill>
                  <a:srgbClr val="0523FF"/>
                </a:solidFill>
              </a:rPr>
              <a:t>State</a:t>
            </a:r>
            <a:r>
              <a:rPr lang="en-US" sz="1600" baseline="0">
                <a:solidFill>
                  <a:srgbClr val="0523FF"/>
                </a:solidFill>
              </a:rPr>
              <a:t> wise student performance</a:t>
            </a:r>
            <a:endParaRPr lang="en-US" sz="1600">
              <a:solidFill>
                <a:srgbClr val="0523FF"/>
              </a:solidFill>
            </a:endParaRPr>
          </a:p>
        </c:rich>
      </c:tx>
      <c:layout>
        <c:manualLayout>
          <c:xMode val="edge"/>
          <c:yMode val="edge"/>
          <c:x val="0.31038646139768356"/>
          <c:y val="6.4553613492018311E-2"/>
        </c:manualLayout>
      </c:layout>
      <c:overlay val="0"/>
      <c:spPr>
        <a:noFill/>
        <a:ln>
          <a:noFill/>
        </a:ln>
        <a:effectLst/>
      </c:spPr>
      <c:txPr>
        <a:bodyPr rot="0" spcFirstLastPara="1" vertOverflow="ellipsis" vert="horz" wrap="square" anchor="ctr" anchorCtr="1"/>
        <a:lstStyle/>
        <a:p>
          <a:pPr>
            <a:defRPr sz="1600" b="0" i="0" u="none" strike="noStrike" kern="1200" spc="0" baseline="0">
              <a:solidFill>
                <a:srgbClr val="70FF29"/>
              </a:solidFill>
              <a:latin typeface="+mn-lt"/>
              <a:ea typeface="+mn-ea"/>
              <a:cs typeface="+mn-cs"/>
            </a:defRPr>
          </a:pPr>
          <a:endParaRPr lang="en-US"/>
        </a:p>
      </c:txPr>
    </c:title>
    <c:autoTitleDeleted val="0"/>
    <c:pivotFmts>
      <c:pivotFmt>
        <c:idx val="0"/>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897665104621781"/>
          <c:y val="0.17500715261323133"/>
          <c:w val="0.67325790841185074"/>
          <c:h val="0.65164133543279756"/>
        </c:manualLayout>
      </c:layout>
      <c:barChart>
        <c:barDir val="col"/>
        <c:grouping val="clustered"/>
        <c:varyColors val="0"/>
        <c:ser>
          <c:idx val="0"/>
          <c:order val="0"/>
          <c:tx>
            <c:strRef>
              <c:f>'12th Result Dashboard '!$K$9</c:f>
              <c:strCache>
                <c:ptCount val="1"/>
                <c:pt idx="0">
                  <c:v>Total</c:v>
                </c:pt>
              </c:strCache>
            </c:strRef>
          </c:tx>
          <c:spPr>
            <a:solidFill>
              <a:srgbClr val="00B0F0"/>
            </a:solidFill>
            <a:ln>
              <a:noFill/>
            </a:ln>
            <a:effectLst/>
          </c:spPr>
          <c:invertIfNegative val="0"/>
          <c:cat>
            <c:strRef>
              <c:f>'12th Result Dashboard '!$J$10:$J$16</c:f>
              <c:strCache>
                <c:ptCount val="6"/>
                <c:pt idx="0">
                  <c:v>Haryana</c:v>
                </c:pt>
                <c:pt idx="1">
                  <c:v>Gujarat</c:v>
                </c:pt>
                <c:pt idx="2">
                  <c:v>Goa</c:v>
                </c:pt>
                <c:pt idx="3">
                  <c:v>Kerala</c:v>
                </c:pt>
                <c:pt idx="4">
                  <c:v>Bangalore</c:v>
                </c:pt>
                <c:pt idx="5">
                  <c:v>Punjab</c:v>
                </c:pt>
              </c:strCache>
            </c:strRef>
          </c:cat>
          <c:val>
            <c:numRef>
              <c:f>'12th Result Dashboard '!$K$10:$K$16</c:f>
              <c:numCache>
                <c:formatCode>0.00</c:formatCode>
                <c:ptCount val="6"/>
                <c:pt idx="0">
                  <c:v>76.500000000000014</c:v>
                </c:pt>
                <c:pt idx="1">
                  <c:v>66.933333333333323</c:v>
                </c:pt>
                <c:pt idx="2">
                  <c:v>66.416666666666671</c:v>
                </c:pt>
                <c:pt idx="3">
                  <c:v>62.666666666666671</c:v>
                </c:pt>
                <c:pt idx="4">
                  <c:v>62</c:v>
                </c:pt>
                <c:pt idx="5">
                  <c:v>50.416666666666671</c:v>
                </c:pt>
              </c:numCache>
            </c:numRef>
          </c:val>
          <c:extLst>
            <c:ext xmlns:c16="http://schemas.microsoft.com/office/drawing/2014/chart" uri="{C3380CC4-5D6E-409C-BE32-E72D297353CC}">
              <c16:uniqueId val="{00000002-2395-4725-90F5-A6DEBA8B9A98}"/>
            </c:ext>
          </c:extLst>
        </c:ser>
        <c:dLbls>
          <c:showLegendKey val="0"/>
          <c:showVal val="0"/>
          <c:showCatName val="0"/>
          <c:showSerName val="0"/>
          <c:showPercent val="0"/>
          <c:showBubbleSize val="0"/>
        </c:dLbls>
        <c:gapWidth val="219"/>
        <c:overlap val="-27"/>
        <c:axId val="545907280"/>
        <c:axId val="545916136"/>
      </c:barChart>
      <c:catAx>
        <c:axId val="545907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rgbClr val="FF0000"/>
                </a:solidFill>
                <a:latin typeface="+mn-lt"/>
                <a:ea typeface="+mn-ea"/>
                <a:cs typeface="+mn-cs"/>
              </a:defRPr>
            </a:pPr>
            <a:endParaRPr lang="en-US"/>
          </a:p>
        </c:txPr>
        <c:crossAx val="545916136"/>
        <c:crosses val="autoZero"/>
        <c:auto val="1"/>
        <c:lblAlgn val="ctr"/>
        <c:lblOffset val="100"/>
        <c:noMultiLvlLbl val="0"/>
      </c:catAx>
      <c:valAx>
        <c:axId val="545916136"/>
        <c:scaling>
          <c:orientation val="minMax"/>
        </c:scaling>
        <c:delete val="1"/>
        <c:axPos val="l"/>
        <c:numFmt formatCode="0.00" sourceLinked="1"/>
        <c:majorTickMark val="none"/>
        <c:minorTickMark val="none"/>
        <c:tickLblPos val="nextTo"/>
        <c:crossAx val="5459072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2672055373609313E-2"/>
          <c:y val="4.2584871728186501E-2"/>
          <c:w val="0.52726894757624299"/>
          <c:h val="0.70269864062305498"/>
        </c:manualLayout>
      </c:layout>
      <c:barChart>
        <c:barDir val="col"/>
        <c:grouping val="clustered"/>
        <c:varyColors val="0"/>
        <c:ser>
          <c:idx val="0"/>
          <c:order val="0"/>
          <c:tx>
            <c:strRef>
              <c:f>'DataVisulization Practice'!$A$186</c:f>
              <c:strCache>
                <c:ptCount val="1"/>
                <c:pt idx="0">
                  <c:v>    Bulbasaur</c:v>
                </c:pt>
              </c:strCache>
            </c:strRef>
          </c:tx>
          <c:invertIfNegative val="0"/>
          <c:trendline>
            <c:trendlineType val="linear"/>
            <c:dispRSqr val="0"/>
            <c:dispEq val="0"/>
          </c:trendline>
          <c:trendline>
            <c:trendlineType val="linear"/>
            <c:dispRSqr val="0"/>
            <c:dispEq val="0"/>
          </c:trendline>
          <c:cat>
            <c:strRef>
              <c:f>'DataVisulization Practice'!$B$185:$G$185</c:f>
              <c:strCache>
                <c:ptCount val="6"/>
                <c:pt idx="0">
                  <c:v>HP</c:v>
                </c:pt>
                <c:pt idx="1">
                  <c:v>Attack</c:v>
                </c:pt>
                <c:pt idx="2">
                  <c:v>Defense</c:v>
                </c:pt>
                <c:pt idx="3">
                  <c:v>Sp. Atk</c:v>
                </c:pt>
                <c:pt idx="4">
                  <c:v>Sp. Def</c:v>
                </c:pt>
                <c:pt idx="5">
                  <c:v>Speed</c:v>
                </c:pt>
              </c:strCache>
            </c:strRef>
          </c:cat>
          <c:val>
            <c:numRef>
              <c:f>'DataVisulization Practice'!$B$186:$G$186</c:f>
              <c:numCache>
                <c:formatCode>General</c:formatCode>
                <c:ptCount val="6"/>
                <c:pt idx="0">
                  <c:v>45</c:v>
                </c:pt>
                <c:pt idx="1">
                  <c:v>49</c:v>
                </c:pt>
                <c:pt idx="2">
                  <c:v>49</c:v>
                </c:pt>
                <c:pt idx="3">
                  <c:v>65</c:v>
                </c:pt>
                <c:pt idx="4">
                  <c:v>65</c:v>
                </c:pt>
                <c:pt idx="5">
                  <c:v>45</c:v>
                </c:pt>
              </c:numCache>
            </c:numRef>
          </c:val>
          <c:extLst>
            <c:ext xmlns:c16="http://schemas.microsoft.com/office/drawing/2014/chart" uri="{C3380CC4-5D6E-409C-BE32-E72D297353CC}">
              <c16:uniqueId val="{00000002-4310-4881-995E-E5D394CDEA02}"/>
            </c:ext>
          </c:extLst>
        </c:ser>
        <c:ser>
          <c:idx val="1"/>
          <c:order val="1"/>
          <c:tx>
            <c:strRef>
              <c:f>'DataVisulization Practice'!$A$187</c:f>
              <c:strCache>
                <c:ptCount val="1"/>
                <c:pt idx="0">
                  <c:v>    Charmander</c:v>
                </c:pt>
              </c:strCache>
            </c:strRef>
          </c:tx>
          <c:invertIfNegative val="0"/>
          <c:cat>
            <c:strRef>
              <c:f>'DataVisulization Practice'!$B$185:$G$185</c:f>
              <c:strCache>
                <c:ptCount val="6"/>
                <c:pt idx="0">
                  <c:v>HP</c:v>
                </c:pt>
                <c:pt idx="1">
                  <c:v>Attack</c:v>
                </c:pt>
                <c:pt idx="2">
                  <c:v>Defense</c:v>
                </c:pt>
                <c:pt idx="3">
                  <c:v>Sp. Atk</c:v>
                </c:pt>
                <c:pt idx="4">
                  <c:v>Sp. Def</c:v>
                </c:pt>
                <c:pt idx="5">
                  <c:v>Speed</c:v>
                </c:pt>
              </c:strCache>
            </c:strRef>
          </c:cat>
          <c:val>
            <c:numRef>
              <c:f>'DataVisulization Practice'!$B$187:$G$187</c:f>
              <c:numCache>
                <c:formatCode>General</c:formatCode>
                <c:ptCount val="6"/>
                <c:pt idx="0">
                  <c:v>39</c:v>
                </c:pt>
                <c:pt idx="1">
                  <c:v>52</c:v>
                </c:pt>
                <c:pt idx="2">
                  <c:v>43</c:v>
                </c:pt>
                <c:pt idx="3">
                  <c:v>60</c:v>
                </c:pt>
                <c:pt idx="4">
                  <c:v>50</c:v>
                </c:pt>
                <c:pt idx="5">
                  <c:v>65</c:v>
                </c:pt>
              </c:numCache>
            </c:numRef>
          </c:val>
          <c:extLst>
            <c:ext xmlns:c16="http://schemas.microsoft.com/office/drawing/2014/chart" uri="{C3380CC4-5D6E-409C-BE32-E72D297353CC}">
              <c16:uniqueId val="{00000003-4310-4881-995E-E5D394CDEA02}"/>
            </c:ext>
          </c:extLst>
        </c:ser>
        <c:ser>
          <c:idx val="2"/>
          <c:order val="2"/>
          <c:tx>
            <c:strRef>
              <c:f>'DataVisulization Practice'!$A$188</c:f>
              <c:strCache>
                <c:ptCount val="1"/>
                <c:pt idx="0">
                  <c:v>    Squirtle</c:v>
                </c:pt>
              </c:strCache>
            </c:strRef>
          </c:tx>
          <c:invertIfNegative val="0"/>
          <c:cat>
            <c:strRef>
              <c:f>'DataVisulization Practice'!$B$185:$G$185</c:f>
              <c:strCache>
                <c:ptCount val="6"/>
                <c:pt idx="0">
                  <c:v>HP</c:v>
                </c:pt>
                <c:pt idx="1">
                  <c:v>Attack</c:v>
                </c:pt>
                <c:pt idx="2">
                  <c:v>Defense</c:v>
                </c:pt>
                <c:pt idx="3">
                  <c:v>Sp. Atk</c:v>
                </c:pt>
                <c:pt idx="4">
                  <c:v>Sp. Def</c:v>
                </c:pt>
                <c:pt idx="5">
                  <c:v>Speed</c:v>
                </c:pt>
              </c:strCache>
            </c:strRef>
          </c:cat>
          <c:val>
            <c:numRef>
              <c:f>'DataVisulization Practice'!$B$188:$G$188</c:f>
              <c:numCache>
                <c:formatCode>General</c:formatCode>
                <c:ptCount val="6"/>
                <c:pt idx="0">
                  <c:v>44</c:v>
                </c:pt>
                <c:pt idx="1">
                  <c:v>48</c:v>
                </c:pt>
                <c:pt idx="2">
                  <c:v>65</c:v>
                </c:pt>
                <c:pt idx="3">
                  <c:v>50</c:v>
                </c:pt>
                <c:pt idx="4">
                  <c:v>64</c:v>
                </c:pt>
                <c:pt idx="5">
                  <c:v>43</c:v>
                </c:pt>
              </c:numCache>
            </c:numRef>
          </c:val>
          <c:extLst>
            <c:ext xmlns:c16="http://schemas.microsoft.com/office/drawing/2014/chart" uri="{C3380CC4-5D6E-409C-BE32-E72D297353CC}">
              <c16:uniqueId val="{00000004-4310-4881-995E-E5D394CDEA02}"/>
            </c:ext>
          </c:extLst>
        </c:ser>
        <c:dLbls>
          <c:showLegendKey val="0"/>
          <c:showVal val="0"/>
          <c:showCatName val="0"/>
          <c:showSerName val="0"/>
          <c:showPercent val="0"/>
          <c:showBubbleSize val="0"/>
        </c:dLbls>
        <c:gapWidth val="150"/>
        <c:axId val="117083136"/>
        <c:axId val="117097216"/>
      </c:barChart>
      <c:catAx>
        <c:axId val="117083136"/>
        <c:scaling>
          <c:orientation val="minMax"/>
        </c:scaling>
        <c:delete val="0"/>
        <c:axPos val="b"/>
        <c:numFmt formatCode="General" sourceLinked="0"/>
        <c:majorTickMark val="out"/>
        <c:minorTickMark val="none"/>
        <c:tickLblPos val="nextTo"/>
        <c:crossAx val="117097216"/>
        <c:crosses val="autoZero"/>
        <c:auto val="1"/>
        <c:lblAlgn val="ctr"/>
        <c:lblOffset val="100"/>
        <c:noMultiLvlLbl val="0"/>
      </c:catAx>
      <c:valAx>
        <c:axId val="117097216"/>
        <c:scaling>
          <c:orientation val="minMax"/>
        </c:scaling>
        <c:delete val="0"/>
        <c:axPos val="l"/>
        <c:majorGridlines/>
        <c:numFmt formatCode="General" sourceLinked="1"/>
        <c:majorTickMark val="out"/>
        <c:minorTickMark val="none"/>
        <c:tickLblPos val="nextTo"/>
        <c:crossAx val="117083136"/>
        <c:crosses val="autoZero"/>
        <c:crossBetween val="between"/>
      </c:valAx>
      <c:spPr>
        <a:noFill/>
        <a:ln w="25400">
          <a:noFill/>
        </a:ln>
      </c:spPr>
    </c:plotArea>
    <c:legend>
      <c:legendPos val="r"/>
      <c:layout>
        <c:manualLayout>
          <c:xMode val="edge"/>
          <c:yMode val="edge"/>
          <c:x val="0.67282465797970004"/>
          <c:y val="0.34411258937460437"/>
          <c:w val="0.29400785078856295"/>
          <c:h val="0.31752149515793293"/>
        </c:manualLayout>
      </c:layout>
      <c:overlay val="0"/>
    </c:legend>
    <c:plotVisOnly val="1"/>
    <c:dispBlanksAs val="gap"/>
    <c:showDLblsOverMax val="0"/>
  </c:chart>
  <c:printSettings>
    <c:headerFooter/>
    <c:pageMargins b="0.75000000000000022" l="0.70000000000000018" r="0.70000000000000018" t="0.75000000000000022" header="0.3000000000000001" footer="0.3000000000000001"/>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barChart>
        <c:barDir val="bar"/>
        <c:grouping val="clustered"/>
        <c:varyColors val="0"/>
        <c:ser>
          <c:idx val="0"/>
          <c:order val="0"/>
          <c:tx>
            <c:strRef>
              <c:f>'DataVisulization Practice'!$B$191</c:f>
              <c:strCache>
                <c:ptCount val="1"/>
                <c:pt idx="0">
                  <c:v>Count Gen1</c:v>
                </c:pt>
              </c:strCache>
            </c:strRef>
          </c:tx>
          <c:invertIfNegative val="0"/>
          <c:cat>
            <c:strRef>
              <c:f>'DataVisulization Practice'!$A$192:$A$196</c:f>
              <c:strCache>
                <c:ptCount val="5"/>
                <c:pt idx="0">
                  <c:v>    Grass</c:v>
                </c:pt>
                <c:pt idx="1">
                  <c:v>    Fire</c:v>
                </c:pt>
                <c:pt idx="2">
                  <c:v>    Water</c:v>
                </c:pt>
                <c:pt idx="3">
                  <c:v>    Bug</c:v>
                </c:pt>
                <c:pt idx="4">
                  <c:v>  </c:v>
                </c:pt>
              </c:strCache>
            </c:strRef>
          </c:cat>
          <c:val>
            <c:numRef>
              <c:f>'DataVisulization Practice'!$B$192:$B$196</c:f>
              <c:numCache>
                <c:formatCode>General</c:formatCode>
                <c:ptCount val="5"/>
                <c:pt idx="0">
                  <c:v>12</c:v>
                </c:pt>
                <c:pt idx="1">
                  <c:v>12</c:v>
                </c:pt>
                <c:pt idx="2">
                  <c:v>30</c:v>
                </c:pt>
                <c:pt idx="3">
                  <c:v>13</c:v>
                </c:pt>
              </c:numCache>
            </c:numRef>
          </c:val>
          <c:extLst>
            <c:ext xmlns:c16="http://schemas.microsoft.com/office/drawing/2014/chart" uri="{C3380CC4-5D6E-409C-BE32-E72D297353CC}">
              <c16:uniqueId val="{00000000-53AC-414C-A923-3A9DB5A5AE23}"/>
            </c:ext>
          </c:extLst>
        </c:ser>
        <c:dLbls>
          <c:showLegendKey val="0"/>
          <c:showVal val="0"/>
          <c:showCatName val="0"/>
          <c:showSerName val="0"/>
          <c:showPercent val="0"/>
          <c:showBubbleSize val="0"/>
        </c:dLbls>
        <c:gapWidth val="150"/>
        <c:axId val="117248000"/>
        <c:axId val="117249536"/>
      </c:barChart>
      <c:catAx>
        <c:axId val="117248000"/>
        <c:scaling>
          <c:orientation val="minMax"/>
        </c:scaling>
        <c:delete val="0"/>
        <c:axPos val="l"/>
        <c:numFmt formatCode="General" sourceLinked="0"/>
        <c:majorTickMark val="out"/>
        <c:minorTickMark val="none"/>
        <c:tickLblPos val="nextTo"/>
        <c:crossAx val="117249536"/>
        <c:crosses val="autoZero"/>
        <c:auto val="1"/>
        <c:lblAlgn val="ctr"/>
        <c:lblOffset val="100"/>
        <c:noMultiLvlLbl val="0"/>
      </c:catAx>
      <c:valAx>
        <c:axId val="117249536"/>
        <c:scaling>
          <c:orientation val="minMax"/>
        </c:scaling>
        <c:delete val="0"/>
        <c:axPos val="b"/>
        <c:majorGridlines/>
        <c:numFmt formatCode="General" sourceLinked="1"/>
        <c:majorTickMark val="out"/>
        <c:minorTickMark val="none"/>
        <c:tickLblPos val="nextTo"/>
        <c:crossAx val="117248000"/>
        <c:crosses val="autoZero"/>
        <c:crossBetween val="between"/>
      </c:valAx>
    </c:plotArea>
    <c:legend>
      <c:legendPos val="r"/>
      <c:overlay val="0"/>
    </c:legend>
    <c:plotVisOnly val="1"/>
    <c:dispBlanksAs val="gap"/>
    <c:showDLblsOverMax val="0"/>
  </c:chart>
  <c:printSettings>
    <c:headerFooter/>
    <c:pageMargins b="0.75000000000000022" l="0.70000000000000018" r="0.70000000000000018" t="0.75000000000000022" header="0.3000000000000001" footer="0.3000000000000001"/>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5503018372703425"/>
          <c:y val="4.6296272965879272E-2"/>
          <c:w val="0.59872812773403328"/>
          <c:h val="0.79869969378827677"/>
        </c:manualLayout>
      </c:layout>
      <c:barChart>
        <c:barDir val="bar"/>
        <c:grouping val="clustered"/>
        <c:varyColors val="0"/>
        <c:ser>
          <c:idx val="0"/>
          <c:order val="0"/>
          <c:tx>
            <c:strRef>
              <c:f>'DataVisulization Practice'!$B$191</c:f>
              <c:strCache>
                <c:ptCount val="1"/>
                <c:pt idx="0">
                  <c:v>Count Gen1</c:v>
                </c:pt>
              </c:strCache>
            </c:strRef>
          </c:tx>
          <c:invertIfNegative val="0"/>
          <c:cat>
            <c:strRef>
              <c:f>'DataVisulization Practice'!$A$192:$A$195</c:f>
              <c:strCache>
                <c:ptCount val="4"/>
                <c:pt idx="0">
                  <c:v>    Grass</c:v>
                </c:pt>
                <c:pt idx="1">
                  <c:v>    Fire</c:v>
                </c:pt>
                <c:pt idx="2">
                  <c:v>    Water</c:v>
                </c:pt>
                <c:pt idx="3">
                  <c:v>    Bug</c:v>
                </c:pt>
              </c:strCache>
            </c:strRef>
          </c:cat>
          <c:val>
            <c:numRef>
              <c:f>'DataVisulization Practice'!$B$192:$B$195</c:f>
              <c:numCache>
                <c:formatCode>General</c:formatCode>
                <c:ptCount val="4"/>
                <c:pt idx="0">
                  <c:v>12</c:v>
                </c:pt>
                <c:pt idx="1">
                  <c:v>12</c:v>
                </c:pt>
                <c:pt idx="2">
                  <c:v>30</c:v>
                </c:pt>
                <c:pt idx="3">
                  <c:v>13</c:v>
                </c:pt>
              </c:numCache>
            </c:numRef>
          </c:val>
          <c:extLst>
            <c:ext xmlns:c16="http://schemas.microsoft.com/office/drawing/2014/chart" uri="{C3380CC4-5D6E-409C-BE32-E72D297353CC}">
              <c16:uniqueId val="{00000000-7D8F-46CC-89A4-C08976F8A33B}"/>
            </c:ext>
          </c:extLst>
        </c:ser>
        <c:ser>
          <c:idx val="1"/>
          <c:order val="1"/>
          <c:tx>
            <c:strRef>
              <c:f>'DataVisulization Practice'!$C$191</c:f>
              <c:strCache>
                <c:ptCount val="1"/>
                <c:pt idx="0">
                  <c:v>Count Gen 2</c:v>
                </c:pt>
              </c:strCache>
            </c:strRef>
          </c:tx>
          <c:invertIfNegative val="0"/>
          <c:cat>
            <c:strRef>
              <c:f>'DataVisulization Practice'!$A$192:$A$195</c:f>
              <c:strCache>
                <c:ptCount val="4"/>
                <c:pt idx="0">
                  <c:v>    Grass</c:v>
                </c:pt>
                <c:pt idx="1">
                  <c:v>    Fire</c:v>
                </c:pt>
                <c:pt idx="2">
                  <c:v>    Water</c:v>
                </c:pt>
                <c:pt idx="3">
                  <c:v>    Bug</c:v>
                </c:pt>
              </c:strCache>
            </c:strRef>
          </c:cat>
          <c:val>
            <c:numRef>
              <c:f>'DataVisulization Practice'!$C$192:$C$195</c:f>
              <c:numCache>
                <c:formatCode>General</c:formatCode>
                <c:ptCount val="4"/>
                <c:pt idx="0">
                  <c:v>9</c:v>
                </c:pt>
                <c:pt idx="1">
                  <c:v>8</c:v>
                </c:pt>
                <c:pt idx="2">
                  <c:v>18</c:v>
                </c:pt>
                <c:pt idx="3">
                  <c:v>10</c:v>
                </c:pt>
              </c:numCache>
            </c:numRef>
          </c:val>
          <c:extLst>
            <c:ext xmlns:c16="http://schemas.microsoft.com/office/drawing/2014/chart" uri="{C3380CC4-5D6E-409C-BE32-E72D297353CC}">
              <c16:uniqueId val="{00000001-7D8F-46CC-89A4-C08976F8A33B}"/>
            </c:ext>
          </c:extLst>
        </c:ser>
        <c:dLbls>
          <c:showLegendKey val="0"/>
          <c:showVal val="0"/>
          <c:showCatName val="0"/>
          <c:showSerName val="0"/>
          <c:showPercent val="0"/>
          <c:showBubbleSize val="0"/>
        </c:dLbls>
        <c:gapWidth val="150"/>
        <c:axId val="117278592"/>
        <c:axId val="117280128"/>
      </c:barChart>
      <c:catAx>
        <c:axId val="117278592"/>
        <c:scaling>
          <c:orientation val="minMax"/>
        </c:scaling>
        <c:delete val="0"/>
        <c:axPos val="l"/>
        <c:numFmt formatCode="General" sourceLinked="0"/>
        <c:majorTickMark val="out"/>
        <c:minorTickMark val="none"/>
        <c:tickLblPos val="nextTo"/>
        <c:crossAx val="117280128"/>
        <c:crosses val="autoZero"/>
        <c:auto val="1"/>
        <c:lblAlgn val="ctr"/>
        <c:lblOffset val="100"/>
        <c:noMultiLvlLbl val="0"/>
      </c:catAx>
      <c:valAx>
        <c:axId val="117280128"/>
        <c:scaling>
          <c:orientation val="minMax"/>
        </c:scaling>
        <c:delete val="0"/>
        <c:axPos val="b"/>
        <c:majorGridlines/>
        <c:numFmt formatCode="General" sourceLinked="1"/>
        <c:majorTickMark val="out"/>
        <c:minorTickMark val="none"/>
        <c:tickLblPos val="nextTo"/>
        <c:crossAx val="117278592"/>
        <c:crosses val="autoZero"/>
        <c:crossBetween val="between"/>
      </c:valAx>
    </c:plotArea>
    <c:legend>
      <c:legendPos val="r"/>
      <c:overlay val="0"/>
    </c:legend>
    <c:plotVisOnly val="1"/>
    <c:dispBlanksAs val="gap"/>
    <c:showDLblsOverMax val="0"/>
  </c:chart>
  <c:printSettings>
    <c:headerFooter/>
    <c:pageMargins b="0.75000000000000022" l="0.70000000000000018" r="0.70000000000000018" t="0.75000000000000022" header="0.3000000000000001" footer="0.3000000000000001"/>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'DataVisulization Practice'!$B$191</c:f>
              <c:strCache>
                <c:ptCount val="1"/>
                <c:pt idx="0">
                  <c:v>Count Gen1</c:v>
                </c:pt>
              </c:strCache>
            </c:strRef>
          </c:tx>
          <c:invertIfNegative val="0"/>
          <c:cat>
            <c:strRef>
              <c:f>'DataVisulization Practice'!$A$192:$A$195</c:f>
              <c:strCache>
                <c:ptCount val="4"/>
                <c:pt idx="0">
                  <c:v>    Grass</c:v>
                </c:pt>
                <c:pt idx="1">
                  <c:v>    Fire</c:v>
                </c:pt>
                <c:pt idx="2">
                  <c:v>    Water</c:v>
                </c:pt>
                <c:pt idx="3">
                  <c:v>    Bug</c:v>
                </c:pt>
              </c:strCache>
            </c:strRef>
          </c:cat>
          <c:val>
            <c:numRef>
              <c:f>'DataVisulization Practice'!$B$192:$B$195</c:f>
              <c:numCache>
                <c:formatCode>General</c:formatCode>
                <c:ptCount val="4"/>
                <c:pt idx="0">
                  <c:v>12</c:v>
                </c:pt>
                <c:pt idx="1">
                  <c:v>12</c:v>
                </c:pt>
                <c:pt idx="2">
                  <c:v>30</c:v>
                </c:pt>
                <c:pt idx="3">
                  <c:v>13</c:v>
                </c:pt>
              </c:numCache>
            </c:numRef>
          </c:val>
          <c:extLst>
            <c:ext xmlns:c16="http://schemas.microsoft.com/office/drawing/2014/chart" uri="{C3380CC4-5D6E-409C-BE32-E72D297353CC}">
              <c16:uniqueId val="{00000000-354C-496E-A7F6-AAD7F9398ED4}"/>
            </c:ext>
          </c:extLst>
        </c:ser>
        <c:ser>
          <c:idx val="1"/>
          <c:order val="1"/>
          <c:tx>
            <c:strRef>
              <c:f>'DataVisulization Practice'!$C$191</c:f>
              <c:strCache>
                <c:ptCount val="1"/>
                <c:pt idx="0">
                  <c:v>Count Gen 2</c:v>
                </c:pt>
              </c:strCache>
            </c:strRef>
          </c:tx>
          <c:invertIfNegative val="0"/>
          <c:cat>
            <c:strRef>
              <c:f>'DataVisulization Practice'!$A$192:$A$195</c:f>
              <c:strCache>
                <c:ptCount val="4"/>
                <c:pt idx="0">
                  <c:v>    Grass</c:v>
                </c:pt>
                <c:pt idx="1">
                  <c:v>    Fire</c:v>
                </c:pt>
                <c:pt idx="2">
                  <c:v>    Water</c:v>
                </c:pt>
                <c:pt idx="3">
                  <c:v>    Bug</c:v>
                </c:pt>
              </c:strCache>
            </c:strRef>
          </c:cat>
          <c:val>
            <c:numRef>
              <c:f>'DataVisulization Practice'!$C$192:$C$195</c:f>
              <c:numCache>
                <c:formatCode>General</c:formatCode>
                <c:ptCount val="4"/>
                <c:pt idx="0">
                  <c:v>9</c:v>
                </c:pt>
                <c:pt idx="1">
                  <c:v>8</c:v>
                </c:pt>
                <c:pt idx="2">
                  <c:v>18</c:v>
                </c:pt>
                <c:pt idx="3">
                  <c:v>10</c:v>
                </c:pt>
              </c:numCache>
            </c:numRef>
          </c:val>
          <c:extLst>
            <c:ext xmlns:c16="http://schemas.microsoft.com/office/drawing/2014/chart" uri="{C3380CC4-5D6E-409C-BE32-E72D297353CC}">
              <c16:uniqueId val="{00000001-354C-496E-A7F6-AAD7F9398ED4}"/>
            </c:ext>
          </c:extLst>
        </c:ser>
        <c:dLbls>
          <c:showLegendKey val="0"/>
          <c:showVal val="0"/>
          <c:showCatName val="0"/>
          <c:showSerName val="0"/>
          <c:showPercent val="0"/>
          <c:showBubbleSize val="0"/>
        </c:dLbls>
        <c:gapWidth val="150"/>
        <c:overlap val="100"/>
        <c:axId val="117300608"/>
        <c:axId val="117314688"/>
      </c:barChart>
      <c:catAx>
        <c:axId val="117300608"/>
        <c:scaling>
          <c:orientation val="minMax"/>
        </c:scaling>
        <c:delete val="0"/>
        <c:axPos val="l"/>
        <c:numFmt formatCode="General" sourceLinked="0"/>
        <c:majorTickMark val="out"/>
        <c:minorTickMark val="none"/>
        <c:tickLblPos val="nextTo"/>
        <c:crossAx val="117314688"/>
        <c:crosses val="autoZero"/>
        <c:auto val="1"/>
        <c:lblAlgn val="ctr"/>
        <c:lblOffset val="100"/>
        <c:noMultiLvlLbl val="0"/>
      </c:catAx>
      <c:valAx>
        <c:axId val="117314688"/>
        <c:scaling>
          <c:orientation val="minMax"/>
        </c:scaling>
        <c:delete val="0"/>
        <c:axPos val="b"/>
        <c:majorGridlines/>
        <c:numFmt formatCode="General" sourceLinked="1"/>
        <c:majorTickMark val="out"/>
        <c:minorTickMark val="none"/>
        <c:tickLblPos val="nextTo"/>
        <c:crossAx val="117300608"/>
        <c:crosses val="autoZero"/>
        <c:crossBetween val="between"/>
      </c:valAx>
    </c:plotArea>
    <c:legend>
      <c:legendPos val="r"/>
      <c:overlay val="0"/>
    </c:legend>
    <c:plotVisOnly val="1"/>
    <c:dispBlanksAs val="gap"/>
    <c:showDLblsOverMax val="0"/>
  </c:chart>
  <c:printSettings>
    <c:headerFooter/>
    <c:pageMargins b="0.75000000000000022" l="0.70000000000000018" r="0.70000000000000018" t="0.75000000000000022" header="0.3000000000000001" footer="0.3000000000000001"/>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percentStacked"/>
        <c:varyColors val="0"/>
        <c:ser>
          <c:idx val="0"/>
          <c:order val="0"/>
          <c:tx>
            <c:strRef>
              <c:f>'DataVisulization Practice'!$B$191</c:f>
              <c:strCache>
                <c:ptCount val="1"/>
                <c:pt idx="0">
                  <c:v>Count Gen1</c:v>
                </c:pt>
              </c:strCache>
            </c:strRef>
          </c:tx>
          <c:invertIfNegative val="0"/>
          <c:cat>
            <c:strRef>
              <c:f>'DataVisulization Practice'!$A$192:$A$195</c:f>
              <c:strCache>
                <c:ptCount val="4"/>
                <c:pt idx="0">
                  <c:v>    Grass</c:v>
                </c:pt>
                <c:pt idx="1">
                  <c:v>    Fire</c:v>
                </c:pt>
                <c:pt idx="2">
                  <c:v>    Water</c:v>
                </c:pt>
                <c:pt idx="3">
                  <c:v>    Bug</c:v>
                </c:pt>
              </c:strCache>
            </c:strRef>
          </c:cat>
          <c:val>
            <c:numRef>
              <c:f>'DataVisulization Practice'!$B$192:$B$195</c:f>
              <c:numCache>
                <c:formatCode>General</c:formatCode>
                <c:ptCount val="4"/>
                <c:pt idx="0">
                  <c:v>12</c:v>
                </c:pt>
                <c:pt idx="1">
                  <c:v>12</c:v>
                </c:pt>
                <c:pt idx="2">
                  <c:v>30</c:v>
                </c:pt>
                <c:pt idx="3">
                  <c:v>13</c:v>
                </c:pt>
              </c:numCache>
            </c:numRef>
          </c:val>
          <c:extLst>
            <c:ext xmlns:c16="http://schemas.microsoft.com/office/drawing/2014/chart" uri="{C3380CC4-5D6E-409C-BE32-E72D297353CC}">
              <c16:uniqueId val="{00000000-D913-4218-97A0-E855DD2119A5}"/>
            </c:ext>
          </c:extLst>
        </c:ser>
        <c:ser>
          <c:idx val="1"/>
          <c:order val="1"/>
          <c:tx>
            <c:strRef>
              <c:f>'DataVisulization Practice'!$C$191</c:f>
              <c:strCache>
                <c:ptCount val="1"/>
                <c:pt idx="0">
                  <c:v>Count Gen 2</c:v>
                </c:pt>
              </c:strCache>
            </c:strRef>
          </c:tx>
          <c:invertIfNegative val="0"/>
          <c:cat>
            <c:strRef>
              <c:f>'DataVisulization Practice'!$A$192:$A$195</c:f>
              <c:strCache>
                <c:ptCount val="4"/>
                <c:pt idx="0">
                  <c:v>    Grass</c:v>
                </c:pt>
                <c:pt idx="1">
                  <c:v>    Fire</c:v>
                </c:pt>
                <c:pt idx="2">
                  <c:v>    Water</c:v>
                </c:pt>
                <c:pt idx="3">
                  <c:v>    Bug</c:v>
                </c:pt>
              </c:strCache>
            </c:strRef>
          </c:cat>
          <c:val>
            <c:numRef>
              <c:f>'DataVisulization Practice'!$C$192:$C$195</c:f>
              <c:numCache>
                <c:formatCode>General</c:formatCode>
                <c:ptCount val="4"/>
                <c:pt idx="0">
                  <c:v>9</c:v>
                </c:pt>
                <c:pt idx="1">
                  <c:v>8</c:v>
                </c:pt>
                <c:pt idx="2">
                  <c:v>18</c:v>
                </c:pt>
                <c:pt idx="3">
                  <c:v>10</c:v>
                </c:pt>
              </c:numCache>
            </c:numRef>
          </c:val>
          <c:extLst>
            <c:ext xmlns:c16="http://schemas.microsoft.com/office/drawing/2014/chart" uri="{C3380CC4-5D6E-409C-BE32-E72D297353CC}">
              <c16:uniqueId val="{00000001-D913-4218-97A0-E855DD2119A5}"/>
            </c:ext>
          </c:extLst>
        </c:ser>
        <c:dLbls>
          <c:showLegendKey val="0"/>
          <c:showVal val="0"/>
          <c:showCatName val="0"/>
          <c:showSerName val="0"/>
          <c:showPercent val="0"/>
          <c:showBubbleSize val="0"/>
        </c:dLbls>
        <c:gapWidth val="150"/>
        <c:overlap val="100"/>
        <c:axId val="117343360"/>
        <c:axId val="117344896"/>
      </c:barChart>
      <c:catAx>
        <c:axId val="117343360"/>
        <c:scaling>
          <c:orientation val="minMax"/>
        </c:scaling>
        <c:delete val="0"/>
        <c:axPos val="l"/>
        <c:numFmt formatCode="General" sourceLinked="0"/>
        <c:majorTickMark val="out"/>
        <c:minorTickMark val="none"/>
        <c:tickLblPos val="nextTo"/>
        <c:crossAx val="117344896"/>
        <c:crosses val="autoZero"/>
        <c:auto val="1"/>
        <c:lblAlgn val="ctr"/>
        <c:lblOffset val="100"/>
        <c:noMultiLvlLbl val="0"/>
      </c:catAx>
      <c:valAx>
        <c:axId val="117344896"/>
        <c:scaling>
          <c:orientation val="minMax"/>
        </c:scaling>
        <c:delete val="0"/>
        <c:axPos val="b"/>
        <c:majorGridlines/>
        <c:numFmt formatCode="0%" sourceLinked="1"/>
        <c:majorTickMark val="out"/>
        <c:minorTickMark val="none"/>
        <c:tickLblPos val="nextTo"/>
        <c:crossAx val="117343360"/>
        <c:crosses val="autoZero"/>
        <c:crossBetween val="between"/>
      </c:valAx>
    </c:plotArea>
    <c:legend>
      <c:legendPos val="r"/>
      <c:overlay val="0"/>
    </c:legend>
    <c:plotVisOnly val="1"/>
    <c:dispBlanksAs val="gap"/>
    <c:showDLblsOverMax val="0"/>
  </c:chart>
  <c:printSettings>
    <c:headerFooter/>
    <c:pageMargins b="0.75000000000000022" l="0.70000000000000018" r="0.70000000000000018" t="0.75000000000000022" header="0.3000000000000001" footer="0.3000000000000001"/>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42"/>
    </mc:Choice>
    <mc:Fallback>
      <c:style val="42"/>
    </mc:Fallback>
  </mc:AlternateContent>
  <c:chart>
    <c:title>
      <c:overlay val="0"/>
    </c:title>
    <c:autoTitleDeleted val="0"/>
    <c:plotArea>
      <c:layout/>
      <c:pieChart>
        <c:varyColors val="1"/>
        <c:ser>
          <c:idx val="0"/>
          <c:order val="0"/>
          <c:tx>
            <c:strRef>
              <c:f>'DataVisulization Practice'!$B$191</c:f>
              <c:strCache>
                <c:ptCount val="1"/>
                <c:pt idx="0">
                  <c:v>Count Gen1</c:v>
                </c:pt>
              </c:strCache>
            </c:strRef>
          </c:tx>
          <c:dLbls>
            <c:spPr>
              <a:noFill/>
              <a:ln>
                <a:noFill/>
              </a:ln>
              <a:effectLst/>
            </c:spPr>
            <c:showLegendKey val="0"/>
            <c:showVal val="0"/>
            <c:showCatName val="1"/>
            <c:showSerName val="0"/>
            <c:showPercent val="1"/>
            <c:showBubbleSize val="0"/>
            <c:showLeaderLines val="0"/>
            <c:extLst>
              <c:ext xmlns:c15="http://schemas.microsoft.com/office/drawing/2012/chart" uri="{CE6537A1-D6FC-4f65-9D91-7224C49458BB}"/>
            </c:extLst>
          </c:dLbls>
          <c:cat>
            <c:strRef>
              <c:f>'DataVisulization Practice'!$A$192:$A$195</c:f>
              <c:strCache>
                <c:ptCount val="4"/>
                <c:pt idx="0">
                  <c:v>    Grass</c:v>
                </c:pt>
                <c:pt idx="1">
                  <c:v>    Fire</c:v>
                </c:pt>
                <c:pt idx="2">
                  <c:v>    Water</c:v>
                </c:pt>
                <c:pt idx="3">
                  <c:v>    Bug</c:v>
                </c:pt>
              </c:strCache>
            </c:strRef>
          </c:cat>
          <c:val>
            <c:numRef>
              <c:f>'DataVisulization Practice'!$B$192:$B$195</c:f>
              <c:numCache>
                <c:formatCode>General</c:formatCode>
                <c:ptCount val="4"/>
                <c:pt idx="0">
                  <c:v>12</c:v>
                </c:pt>
                <c:pt idx="1">
                  <c:v>12</c:v>
                </c:pt>
                <c:pt idx="2">
                  <c:v>30</c:v>
                </c:pt>
                <c:pt idx="3">
                  <c:v>13</c:v>
                </c:pt>
              </c:numCache>
            </c:numRef>
          </c:val>
          <c:extLst>
            <c:ext xmlns:c16="http://schemas.microsoft.com/office/drawing/2014/chart" uri="{C3380CC4-5D6E-409C-BE32-E72D297353CC}">
              <c16:uniqueId val="{00000000-B9D5-4572-86F7-2F87C9610087}"/>
            </c:ext>
          </c:extLst>
        </c:ser>
        <c:dLbls>
          <c:showLegendKey val="0"/>
          <c:showVal val="0"/>
          <c:showCatName val="1"/>
          <c:showSerName val="0"/>
          <c:showPercent val="1"/>
          <c:showBubbleSize val="0"/>
          <c:showLeaderLines val="0"/>
        </c:dLbls>
        <c:firstSliceAng val="0"/>
      </c:pieChart>
    </c:plotArea>
    <c:plotVisOnly val="1"/>
    <c:dispBlanksAs val="gap"/>
    <c:showDLblsOverMax val="0"/>
  </c:chart>
  <c:printSettings>
    <c:headerFooter/>
    <c:pageMargins b="0.75000000000000022" l="0.70000000000000018" r="0.70000000000000018" t="0.75000000000000022" header="0.3000000000000001" footer="0.3000000000000001"/>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42"/>
    </mc:Choice>
    <mc:Fallback>
      <c:style val="42"/>
    </mc:Fallback>
  </mc:AlternateContent>
  <c:chart>
    <c:title>
      <c:overlay val="0"/>
    </c:title>
    <c:autoTitleDeleted val="0"/>
    <c:plotArea>
      <c:layout/>
      <c:doughnutChart>
        <c:varyColors val="1"/>
        <c:ser>
          <c:idx val="0"/>
          <c:order val="0"/>
          <c:tx>
            <c:strRef>
              <c:f>'DataVisulization Practice'!$B$191</c:f>
              <c:strCache>
                <c:ptCount val="1"/>
                <c:pt idx="0">
                  <c:v>Count Gen1</c:v>
                </c:pt>
              </c:strCache>
            </c:strRef>
          </c:tx>
          <c:dLbls>
            <c:spPr>
              <a:noFill/>
              <a:ln>
                <a:noFill/>
              </a:ln>
              <a:effectLst/>
            </c:spPr>
            <c:showLegendKey val="0"/>
            <c:showVal val="0"/>
            <c:showCatName val="1"/>
            <c:showSerName val="0"/>
            <c:showPercent val="1"/>
            <c:showBubbleSize val="0"/>
            <c:showLeaderLines val="0"/>
            <c:extLst>
              <c:ext xmlns:c15="http://schemas.microsoft.com/office/drawing/2012/chart" uri="{CE6537A1-D6FC-4f65-9D91-7224C49458BB}"/>
            </c:extLst>
          </c:dLbls>
          <c:cat>
            <c:strRef>
              <c:f>'DataVisulization Practice'!$A$192:$A$195</c:f>
              <c:strCache>
                <c:ptCount val="4"/>
                <c:pt idx="0">
                  <c:v>    Grass</c:v>
                </c:pt>
                <c:pt idx="1">
                  <c:v>    Fire</c:v>
                </c:pt>
                <c:pt idx="2">
                  <c:v>    Water</c:v>
                </c:pt>
                <c:pt idx="3">
                  <c:v>    Bug</c:v>
                </c:pt>
              </c:strCache>
            </c:strRef>
          </c:cat>
          <c:val>
            <c:numRef>
              <c:f>'DataVisulization Practice'!$B$192:$B$195</c:f>
              <c:numCache>
                <c:formatCode>General</c:formatCode>
                <c:ptCount val="4"/>
                <c:pt idx="0">
                  <c:v>12</c:v>
                </c:pt>
                <c:pt idx="1">
                  <c:v>12</c:v>
                </c:pt>
                <c:pt idx="2">
                  <c:v>30</c:v>
                </c:pt>
                <c:pt idx="3">
                  <c:v>13</c:v>
                </c:pt>
              </c:numCache>
            </c:numRef>
          </c:val>
          <c:extLst>
            <c:ext xmlns:c16="http://schemas.microsoft.com/office/drawing/2014/chart" uri="{C3380CC4-5D6E-409C-BE32-E72D297353CC}">
              <c16:uniqueId val="{00000000-2D14-4903-96CE-76E733A60CE4}"/>
            </c:ext>
          </c:extLst>
        </c:ser>
        <c:dLbls>
          <c:showLegendKey val="0"/>
          <c:showVal val="0"/>
          <c:showCatName val="1"/>
          <c:showSerName val="0"/>
          <c:showPercent val="1"/>
          <c:showBubbleSize val="0"/>
          <c:showLeaderLines val="0"/>
        </c:dLbls>
        <c:firstSliceAng val="0"/>
        <c:holeSize val="50"/>
      </c:doughnutChart>
    </c:plotArea>
    <c:plotVisOnly val="1"/>
    <c:dispBlanksAs val="gap"/>
    <c:showDLblsOverMax val="0"/>
  </c:chart>
  <c:printSettings>
    <c:headerFooter/>
    <c:pageMargins b="0.75000000000000022" l="0.70000000000000018" r="0.70000000000000018" t="0.75000000000000022" header="0.3000000000000001" footer="0.3000000000000001"/>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6169383588956143"/>
          <c:y val="9.2457420924574207E-2"/>
          <c:w val="0.50642479213907798"/>
          <c:h val="0.8150851581508517"/>
        </c:manualLayout>
      </c:layout>
      <c:radarChart>
        <c:radarStyle val="filled"/>
        <c:varyColors val="0"/>
        <c:ser>
          <c:idx val="0"/>
          <c:order val="0"/>
          <c:spPr>
            <a:solidFill>
              <a:schemeClr val="bg1"/>
            </a:solidFill>
            <a:ln>
              <a:noFill/>
            </a:ln>
          </c:spPr>
          <c:dLbls>
            <c:spPr>
              <a:noFill/>
              <a:ln>
                <a:noFill/>
              </a:ln>
              <a:effectLst/>
            </c:spPr>
            <c:txPr>
              <a:bodyPr/>
              <a:lstStyle/>
              <a:p>
                <a:pPr>
                  <a:defRPr>
                    <a:solidFill>
                      <a:schemeClr val="bg1"/>
                    </a:solidFil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'DataVisulization Practice'!$A$250:$A$254</c:f>
              <c:strCache>
                <c:ptCount val="5"/>
                <c:pt idx="0">
                  <c:v>Survival Rate</c:v>
                </c:pt>
                <c:pt idx="1">
                  <c:v>Total Rating</c:v>
                </c:pt>
                <c:pt idx="2">
                  <c:v>Matches</c:v>
                </c:pt>
                <c:pt idx="3">
                  <c:v>Support</c:v>
                </c:pt>
                <c:pt idx="4">
                  <c:v>Win ration</c:v>
                </c:pt>
              </c:strCache>
            </c:strRef>
          </c:cat>
          <c:val>
            <c:numRef>
              <c:f>'DataVisulization Practice'!$B$250:$B$254</c:f>
              <c:numCache>
                <c:formatCode>General</c:formatCode>
                <c:ptCount val="5"/>
                <c:pt idx="0">
                  <c:v>96.8</c:v>
                </c:pt>
                <c:pt idx="1">
                  <c:v>95.5</c:v>
                </c:pt>
                <c:pt idx="2">
                  <c:v>88.5</c:v>
                </c:pt>
                <c:pt idx="3">
                  <c:v>100</c:v>
                </c:pt>
                <c:pt idx="4">
                  <c:v>98.4</c:v>
                </c:pt>
              </c:numCache>
            </c:numRef>
          </c:val>
          <c:extLst>
            <c:ext xmlns:c16="http://schemas.microsoft.com/office/drawing/2014/chart" uri="{C3380CC4-5D6E-409C-BE32-E72D297353CC}">
              <c16:uniqueId val="{00000000-15E7-4B27-8D7B-7BC01239088C}"/>
            </c:ext>
          </c:extLst>
        </c:ser>
        <c:dLbls>
          <c:showLegendKey val="0"/>
          <c:showVal val="0"/>
          <c:showCatName val="0"/>
          <c:showSerName val="0"/>
          <c:showPercent val="0"/>
          <c:showBubbleSize val="0"/>
        </c:dLbls>
        <c:axId val="117516928"/>
        <c:axId val="117526912"/>
      </c:radarChart>
      <c:catAx>
        <c:axId val="117516928"/>
        <c:scaling>
          <c:orientation val="minMax"/>
        </c:scaling>
        <c:delete val="1"/>
        <c:axPos val="b"/>
        <c:majorGridlines/>
        <c:numFmt formatCode="General" sourceLinked="0"/>
        <c:majorTickMark val="out"/>
        <c:minorTickMark val="none"/>
        <c:tickLblPos val="nextTo"/>
        <c:crossAx val="117526912"/>
        <c:crosses val="autoZero"/>
        <c:auto val="1"/>
        <c:lblAlgn val="ctr"/>
        <c:lblOffset val="100"/>
        <c:noMultiLvlLbl val="0"/>
      </c:catAx>
      <c:valAx>
        <c:axId val="117526912"/>
        <c:scaling>
          <c:orientation val="minMax"/>
          <c:max val="100"/>
          <c:min val="0"/>
        </c:scaling>
        <c:delete val="1"/>
        <c:axPos val="l"/>
        <c:majorGridlines/>
        <c:numFmt formatCode="General" sourceLinked="1"/>
        <c:majorTickMark val="cross"/>
        <c:minorTickMark val="none"/>
        <c:tickLblPos val="nextTo"/>
        <c:crossAx val="117516928"/>
        <c:crosses val="autoZero"/>
        <c:crossBetween val="between"/>
      </c:valAx>
      <c:spPr>
        <a:solidFill>
          <a:schemeClr val="tx1"/>
        </a:solidFill>
      </c:spPr>
    </c:plotArea>
    <c:legend>
      <c:legendPos val="r"/>
      <c:overlay val="0"/>
    </c:legend>
    <c:plotVisOnly val="1"/>
    <c:dispBlanksAs val="gap"/>
    <c:showDLblsOverMax val="0"/>
  </c:chart>
  <c:spPr>
    <a:solidFill>
      <a:schemeClr val="tx1"/>
    </a:solidFill>
  </c:spPr>
  <c:txPr>
    <a:bodyPr/>
    <a:lstStyle/>
    <a:p>
      <a:pPr>
        <a:defRPr>
          <a:solidFill>
            <a:srgbClr val="FFFF00"/>
          </a:solidFill>
        </a:defRPr>
      </a:pPr>
      <a:endParaRPr lang="en-US"/>
    </a:p>
  </c:txPr>
  <c:printSettings>
    <c:headerFooter/>
    <c:pageMargins b="0.75000000000000011" l="0.70000000000000007" r="0.70000000000000007" t="0.75000000000000011" header="0.30000000000000004" footer="0.30000000000000004"/>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9.xml"/></Relationships>
</file>

<file path=xl/drawings/_rels/drawing2.xml.rels><?xml version="1.0" encoding="UTF-8" standalone="yes"?>
<Relationships xmlns="http://schemas.openxmlformats.org/package/2006/relationships"><Relationship Id="rId3" Type="http://schemas.openxmlformats.org/officeDocument/2006/relationships/chart" Target="../charts/chart12.xml"/><Relationship Id="rId2" Type="http://schemas.openxmlformats.org/officeDocument/2006/relationships/chart" Target="../charts/chart11.xml"/><Relationship Id="rId1" Type="http://schemas.openxmlformats.org/officeDocument/2006/relationships/chart" Target="../charts/chart10.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5.xml"/><Relationship Id="rId2" Type="http://schemas.openxmlformats.org/officeDocument/2006/relationships/chart" Target="../charts/chart14.xml"/><Relationship Id="rId1" Type="http://schemas.openxmlformats.org/officeDocument/2006/relationships/chart" Target="../charts/chart13.xml"/></Relationships>
</file>

<file path=xl/drawings/drawing1.xml><?xml version="1.0" encoding="utf-8"?>
<xdr:wsDr xmlns:xdr="http://schemas.openxmlformats.org/drawingml/2006/spreadsheetDrawing" xmlns:a="http://schemas.openxmlformats.org/drawingml/2006/main">
  <xdr:twoCellAnchor>
    <xdr:from>
      <xdr:col>2</xdr:col>
      <xdr:colOff>0</xdr:colOff>
      <xdr:row>169</xdr:row>
      <xdr:rowOff>19050</xdr:rowOff>
    </xdr:from>
    <xdr:to>
      <xdr:col>3</xdr:col>
      <xdr:colOff>38100</xdr:colOff>
      <xdr:row>180</xdr:row>
      <xdr:rowOff>66675</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184</xdr:row>
      <xdr:rowOff>9524</xdr:rowOff>
    </xdr:from>
    <xdr:to>
      <xdr:col>14</xdr:col>
      <xdr:colOff>38100</xdr:colOff>
      <xdr:row>198</xdr:row>
      <xdr:rowOff>57150</xdr:rowOff>
    </xdr:to>
    <xdr:graphicFrame macro="">
      <xdr:nvGraphicFramePr>
        <xdr:cNvPr id="5" name="Chart 4">
          <a:extLst>
            <a:ext uri="{FF2B5EF4-FFF2-40B4-BE49-F238E27FC236}">
              <a16:creationId xmlns:a16="http://schemas.microsoft.com/office/drawing/2014/main" id="{00000000-0008-0000-01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142875</xdr:colOff>
      <xdr:row>195</xdr:row>
      <xdr:rowOff>123825</xdr:rowOff>
    </xdr:from>
    <xdr:to>
      <xdr:col>2</xdr:col>
      <xdr:colOff>1552575</xdr:colOff>
      <xdr:row>208</xdr:row>
      <xdr:rowOff>19050</xdr:rowOff>
    </xdr:to>
    <xdr:graphicFrame macro="">
      <xdr:nvGraphicFramePr>
        <xdr:cNvPr id="6" name="Chart 5">
          <a:extLst>
            <a:ext uri="{FF2B5EF4-FFF2-40B4-BE49-F238E27FC236}">
              <a16:creationId xmlns:a16="http://schemas.microsoft.com/office/drawing/2014/main" id="{00000000-0008-0000-01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1704975</xdr:colOff>
      <xdr:row>195</xdr:row>
      <xdr:rowOff>123825</xdr:rowOff>
    </xdr:from>
    <xdr:to>
      <xdr:col>3</xdr:col>
      <xdr:colOff>2628900</xdr:colOff>
      <xdr:row>208</xdr:row>
      <xdr:rowOff>28575</xdr:rowOff>
    </xdr:to>
    <xdr:graphicFrame macro="">
      <xdr:nvGraphicFramePr>
        <xdr:cNvPr id="7" name="Chart 6">
          <a:extLst>
            <a:ext uri="{FF2B5EF4-FFF2-40B4-BE49-F238E27FC236}">
              <a16:creationId xmlns:a16="http://schemas.microsoft.com/office/drawing/2014/main" id="{00000000-0008-0000-01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161925</xdr:colOff>
      <xdr:row>211</xdr:row>
      <xdr:rowOff>0</xdr:rowOff>
    </xdr:from>
    <xdr:to>
      <xdr:col>2</xdr:col>
      <xdr:colOff>2409825</xdr:colOff>
      <xdr:row>225</xdr:row>
      <xdr:rowOff>76200</xdr:rowOff>
    </xdr:to>
    <xdr:graphicFrame macro="">
      <xdr:nvGraphicFramePr>
        <xdr:cNvPr id="8" name="Chart 7">
          <a:extLst>
            <a:ext uri="{FF2B5EF4-FFF2-40B4-BE49-F238E27FC236}">
              <a16:creationId xmlns:a16="http://schemas.microsoft.com/office/drawing/2014/main" id="{00000000-0008-0000-01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2524125</xdr:colOff>
      <xdr:row>211</xdr:row>
      <xdr:rowOff>9525</xdr:rowOff>
    </xdr:from>
    <xdr:to>
      <xdr:col>4</xdr:col>
      <xdr:colOff>723900</xdr:colOff>
      <xdr:row>225</xdr:row>
      <xdr:rowOff>85725</xdr:rowOff>
    </xdr:to>
    <xdr:graphicFrame macro="">
      <xdr:nvGraphicFramePr>
        <xdr:cNvPr id="9" name="Chart 8">
          <a:extLst>
            <a:ext uri="{FF2B5EF4-FFF2-40B4-BE49-F238E27FC236}">
              <a16:creationId xmlns:a16="http://schemas.microsoft.com/office/drawing/2014/main" id="{00000000-0008-0000-01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200025</xdr:colOff>
      <xdr:row>230</xdr:row>
      <xdr:rowOff>66675</xdr:rowOff>
    </xdr:from>
    <xdr:to>
      <xdr:col>2</xdr:col>
      <xdr:colOff>2447925</xdr:colOff>
      <xdr:row>244</xdr:row>
      <xdr:rowOff>142875</xdr:rowOff>
    </xdr:to>
    <xdr:graphicFrame macro="">
      <xdr:nvGraphicFramePr>
        <xdr:cNvPr id="10" name="Chart 9">
          <a:extLst>
            <a:ext uri="{FF2B5EF4-FFF2-40B4-BE49-F238E27FC236}">
              <a16:creationId xmlns:a16="http://schemas.microsoft.com/office/drawing/2014/main" id="{00000000-0008-0000-01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2543175</xdr:colOff>
      <xdr:row>230</xdr:row>
      <xdr:rowOff>66675</xdr:rowOff>
    </xdr:from>
    <xdr:to>
      <xdr:col>5</xdr:col>
      <xdr:colOff>0</xdr:colOff>
      <xdr:row>244</xdr:row>
      <xdr:rowOff>142875</xdr:rowOff>
    </xdr:to>
    <xdr:graphicFrame macro="">
      <xdr:nvGraphicFramePr>
        <xdr:cNvPr id="12" name="Chart 11">
          <a:extLst>
            <a:ext uri="{FF2B5EF4-FFF2-40B4-BE49-F238E27FC236}">
              <a16:creationId xmlns:a16="http://schemas.microsoft.com/office/drawing/2014/main" id="{00000000-0008-0000-0100-00000C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xdr:col>
      <xdr:colOff>171450</xdr:colOff>
      <xdr:row>248</xdr:row>
      <xdr:rowOff>114300</xdr:rowOff>
    </xdr:from>
    <xdr:to>
      <xdr:col>3</xdr:col>
      <xdr:colOff>723900</xdr:colOff>
      <xdr:row>262</xdr:row>
      <xdr:rowOff>57150</xdr:rowOff>
    </xdr:to>
    <xdr:graphicFrame macro="">
      <xdr:nvGraphicFramePr>
        <xdr:cNvPr id="13" name="Chart 12">
          <a:extLst>
            <a:ext uri="{FF2B5EF4-FFF2-40B4-BE49-F238E27FC236}">
              <a16:creationId xmlns:a16="http://schemas.microsoft.com/office/drawing/2014/main" id="{00000000-0008-0000-0100-00000D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492580</xdr:colOff>
      <xdr:row>13</xdr:row>
      <xdr:rowOff>66673</xdr:rowOff>
    </xdr:from>
    <xdr:to>
      <xdr:col>15</xdr:col>
      <xdr:colOff>827316</xdr:colOff>
      <xdr:row>28</xdr:row>
      <xdr:rowOff>44823</xdr:rowOff>
    </xdr:to>
    <xdr:grpSp>
      <xdr:nvGrpSpPr>
        <xdr:cNvPr id="6" name="Group 5">
          <a:extLst>
            <a:ext uri="{FF2B5EF4-FFF2-40B4-BE49-F238E27FC236}">
              <a16:creationId xmlns:a16="http://schemas.microsoft.com/office/drawing/2014/main" id="{C940E30D-ED10-4773-82FC-129BD7168CE4}"/>
            </a:ext>
          </a:extLst>
        </xdr:cNvPr>
        <xdr:cNvGrpSpPr/>
      </xdr:nvGrpSpPr>
      <xdr:grpSpPr>
        <a:xfrm>
          <a:off x="5949044" y="2543173"/>
          <a:ext cx="7192736" cy="2835650"/>
          <a:chOff x="14290222" y="379638"/>
          <a:chExt cx="7192736" cy="2835650"/>
        </a:xfrm>
      </xdr:grpSpPr>
      <xdr:sp macro="" textlink="">
        <xdr:nvSpPr>
          <xdr:cNvPr id="11" name="Rectangle 10">
            <a:extLst>
              <a:ext uri="{FF2B5EF4-FFF2-40B4-BE49-F238E27FC236}">
                <a16:creationId xmlns:a16="http://schemas.microsoft.com/office/drawing/2014/main" id="{0A8C926C-5982-49F3-B57F-656B11B2A9D7}"/>
              </a:ext>
            </a:extLst>
          </xdr:cNvPr>
          <xdr:cNvSpPr/>
        </xdr:nvSpPr>
        <xdr:spPr>
          <a:xfrm>
            <a:off x="14733335" y="381000"/>
            <a:ext cx="6432976" cy="2812677"/>
          </a:xfrm>
          <a:prstGeom prst="rect">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grpSp>
        <xdr:nvGrpSpPr>
          <xdr:cNvPr id="20" name="Group 19">
            <a:extLst>
              <a:ext uri="{FF2B5EF4-FFF2-40B4-BE49-F238E27FC236}">
                <a16:creationId xmlns:a16="http://schemas.microsoft.com/office/drawing/2014/main" id="{469936F1-54C8-4E95-BBAF-C7968696A962}"/>
              </a:ext>
            </a:extLst>
          </xdr:cNvPr>
          <xdr:cNvGrpSpPr/>
        </xdr:nvGrpSpPr>
        <xdr:grpSpPr>
          <a:xfrm>
            <a:off x="14290222" y="379638"/>
            <a:ext cx="7192736" cy="2835650"/>
            <a:chOff x="10687050" y="66674"/>
            <a:chExt cx="7219950" cy="2390462"/>
          </a:xfrm>
        </xdr:grpSpPr>
        <xdr:graphicFrame macro="">
          <xdr:nvGraphicFramePr>
            <xdr:cNvPr id="3" name="Chart 2">
              <a:extLst>
                <a:ext uri="{FF2B5EF4-FFF2-40B4-BE49-F238E27FC236}">
                  <a16:creationId xmlns:a16="http://schemas.microsoft.com/office/drawing/2014/main" id="{A17A53CE-B535-496A-B333-C6E1A20405EB}"/>
                </a:ext>
              </a:extLst>
            </xdr:cNvPr>
            <xdr:cNvGraphicFramePr/>
          </xdr:nvGraphicFramePr>
          <xdr:xfrm>
            <a:off x="10687050" y="421481"/>
            <a:ext cx="3400425" cy="1909763"/>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7" name="Chart 6">
              <a:extLst>
                <a:ext uri="{FF2B5EF4-FFF2-40B4-BE49-F238E27FC236}">
                  <a16:creationId xmlns:a16="http://schemas.microsoft.com/office/drawing/2014/main" id="{14678160-BF71-417E-8373-1A20122AB942}"/>
                </a:ext>
              </a:extLst>
            </xdr:cNvPr>
            <xdr:cNvGraphicFramePr>
              <a:graphicFrameLocks/>
            </xdr:cNvGraphicFramePr>
          </xdr:nvGraphicFramePr>
          <xdr:xfrm>
            <a:off x="12920663" y="421481"/>
            <a:ext cx="3076575" cy="1909763"/>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8" name="Chart 7">
              <a:extLst>
                <a:ext uri="{FF2B5EF4-FFF2-40B4-BE49-F238E27FC236}">
                  <a16:creationId xmlns:a16="http://schemas.microsoft.com/office/drawing/2014/main" id="{BECEE962-D819-4419-A24C-F6ED47DE1BEB}"/>
                </a:ext>
              </a:extLst>
            </xdr:cNvPr>
            <xdr:cNvGraphicFramePr>
              <a:graphicFrameLocks/>
            </xdr:cNvGraphicFramePr>
          </xdr:nvGraphicFramePr>
          <xdr:xfrm>
            <a:off x="14830425" y="421481"/>
            <a:ext cx="3076575" cy="1909763"/>
          </xdr:xfrm>
          <a:graphic>
            <a:graphicData uri="http://schemas.openxmlformats.org/drawingml/2006/chart">
              <c:chart xmlns:c="http://schemas.openxmlformats.org/drawingml/2006/chart" xmlns:r="http://schemas.openxmlformats.org/officeDocument/2006/relationships" r:id="rId3"/>
            </a:graphicData>
          </a:graphic>
        </xdr:graphicFrame>
        <xdr:sp macro="" textlink="M9">
          <xdr:nvSpPr>
            <xdr:cNvPr id="4" name="TextBox 3">
              <a:extLst>
                <a:ext uri="{FF2B5EF4-FFF2-40B4-BE49-F238E27FC236}">
                  <a16:creationId xmlns:a16="http://schemas.microsoft.com/office/drawing/2014/main" id="{7C84ADD3-8C2C-4374-8E3F-0D08D1B43629}"/>
                </a:ext>
              </a:extLst>
            </xdr:cNvPr>
            <xdr:cNvSpPr txBox="1"/>
          </xdr:nvSpPr>
          <xdr:spPr>
            <a:xfrm>
              <a:off x="12087149" y="1221248"/>
              <a:ext cx="647700" cy="3905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71D9065-0CAA-4545-9DE3-FB814BE7A2DC}" type="TxLink">
                <a:rPr lang="en-US" sz="1800" b="1" i="0" u="none" strike="noStrike">
                  <a:solidFill>
                    <a:schemeClr val="bg1"/>
                  </a:solidFill>
                  <a:latin typeface="Calibri"/>
                  <a:cs typeface="Calibri"/>
                </a:rPr>
                <a:pPr/>
                <a:t>43%</a:t>
              </a:fld>
              <a:endParaRPr lang="en-US" sz="1800" b="1">
                <a:solidFill>
                  <a:schemeClr val="bg1"/>
                </a:solidFill>
              </a:endParaRPr>
            </a:p>
          </xdr:txBody>
        </xdr:sp>
        <xdr:sp macro="" textlink="M10">
          <xdr:nvSpPr>
            <xdr:cNvPr id="12" name="TextBox 11">
              <a:extLst>
                <a:ext uri="{FF2B5EF4-FFF2-40B4-BE49-F238E27FC236}">
                  <a16:creationId xmlns:a16="http://schemas.microsoft.com/office/drawing/2014/main" id="{28136091-B297-47A0-B08E-D1F49797A14A}"/>
                </a:ext>
              </a:extLst>
            </xdr:cNvPr>
            <xdr:cNvSpPr txBox="1"/>
          </xdr:nvSpPr>
          <xdr:spPr>
            <a:xfrm>
              <a:off x="14154074" y="1210228"/>
              <a:ext cx="647700" cy="3905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7752D6B-B19D-42EE-AFF1-269457046EF1}" type="TxLink">
                <a:rPr lang="en-US" sz="1800" b="1" i="0" u="none" strike="noStrike">
                  <a:solidFill>
                    <a:schemeClr val="bg1"/>
                  </a:solidFill>
                  <a:latin typeface="Calibri"/>
                  <a:cs typeface="Calibri"/>
                </a:rPr>
                <a:pPr/>
                <a:t>29%</a:t>
              </a:fld>
              <a:endParaRPr lang="en-US" sz="1800" b="1">
                <a:solidFill>
                  <a:schemeClr val="bg1"/>
                </a:solidFill>
              </a:endParaRPr>
            </a:p>
          </xdr:txBody>
        </xdr:sp>
        <xdr:sp macro="" textlink="M11">
          <xdr:nvSpPr>
            <xdr:cNvPr id="13" name="TextBox 12">
              <a:extLst>
                <a:ext uri="{FF2B5EF4-FFF2-40B4-BE49-F238E27FC236}">
                  <a16:creationId xmlns:a16="http://schemas.microsoft.com/office/drawing/2014/main" id="{88803ADC-ED67-4763-A5A3-70D03356BD2F}"/>
                </a:ext>
              </a:extLst>
            </xdr:cNvPr>
            <xdr:cNvSpPr txBox="1"/>
          </xdr:nvSpPr>
          <xdr:spPr>
            <a:xfrm>
              <a:off x="16106927" y="1219753"/>
              <a:ext cx="647700" cy="3905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E381DD1-B89A-4A05-8EF3-90BE26800DB3}" type="TxLink">
                <a:rPr lang="en-US" sz="1800" b="1" i="0" u="none" strike="noStrike">
                  <a:solidFill>
                    <a:schemeClr val="bg1"/>
                  </a:solidFill>
                  <a:latin typeface="Calibri"/>
                  <a:cs typeface="Calibri"/>
                </a:rPr>
                <a:pPr/>
                <a:t>28%</a:t>
              </a:fld>
              <a:endParaRPr lang="en-US" sz="1800" b="1">
                <a:solidFill>
                  <a:schemeClr val="bg1"/>
                </a:solidFill>
              </a:endParaRPr>
            </a:p>
          </xdr:txBody>
        </xdr:sp>
        <xdr:sp macro="" textlink="$L$9">
          <xdr:nvSpPr>
            <xdr:cNvPr id="14" name="TextBox 13">
              <a:extLst>
                <a:ext uri="{FF2B5EF4-FFF2-40B4-BE49-F238E27FC236}">
                  <a16:creationId xmlns:a16="http://schemas.microsoft.com/office/drawing/2014/main" id="{28478B35-5543-49FA-80B0-3FF597E3BA98}"/>
                </a:ext>
              </a:extLst>
            </xdr:cNvPr>
            <xdr:cNvSpPr txBox="1"/>
          </xdr:nvSpPr>
          <xdr:spPr>
            <a:xfrm>
              <a:off x="11746172" y="2057008"/>
              <a:ext cx="1304926" cy="3905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E82DAB9-B53C-410A-8736-50A17ED0284E}" type="TxLink">
                <a:rPr lang="en-US" sz="2000" b="1" i="0" u="none" strike="noStrike">
                  <a:solidFill>
                    <a:schemeClr val="accent1">
                      <a:lumMod val="75000"/>
                    </a:schemeClr>
                  </a:solidFill>
                  <a:latin typeface="Calibri"/>
                  <a:cs typeface="Calibri"/>
                </a:rPr>
                <a:pPr/>
                <a:t>Computer</a:t>
              </a:fld>
              <a:endParaRPr lang="en-US" sz="2000" b="1">
                <a:solidFill>
                  <a:schemeClr val="accent1">
                    <a:lumMod val="75000"/>
                  </a:schemeClr>
                </a:solidFill>
              </a:endParaRPr>
            </a:p>
          </xdr:txBody>
        </xdr:sp>
        <xdr:sp macro="" textlink="$L$10">
          <xdr:nvSpPr>
            <xdr:cNvPr id="15" name="TextBox 14">
              <a:extLst>
                <a:ext uri="{FF2B5EF4-FFF2-40B4-BE49-F238E27FC236}">
                  <a16:creationId xmlns:a16="http://schemas.microsoft.com/office/drawing/2014/main" id="{08DA889F-7A36-4371-9357-DC05E288F3DB}"/>
                </a:ext>
              </a:extLst>
            </xdr:cNvPr>
            <xdr:cNvSpPr txBox="1"/>
          </xdr:nvSpPr>
          <xdr:spPr>
            <a:xfrm>
              <a:off x="14007296" y="2057086"/>
              <a:ext cx="933450" cy="3905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02A9D9CB-C36E-497B-876C-C8A8867A30B7}" type="TxLink">
                <a:rPr lang="en-US" sz="2000" b="1" i="0" u="none" strike="noStrike">
                  <a:solidFill>
                    <a:schemeClr val="accent2">
                      <a:lumMod val="75000"/>
                    </a:schemeClr>
                  </a:solidFill>
                  <a:latin typeface="Calibri"/>
                  <a:cs typeface="Calibri"/>
                </a:rPr>
                <a:pPr/>
                <a:t>Laptop</a:t>
              </a:fld>
              <a:endParaRPr lang="en-US" sz="2000" b="1">
                <a:solidFill>
                  <a:schemeClr val="accent2">
                    <a:lumMod val="75000"/>
                  </a:schemeClr>
                </a:solidFill>
              </a:endParaRPr>
            </a:p>
          </xdr:txBody>
        </xdr:sp>
        <xdr:sp macro="" textlink="$L$11">
          <xdr:nvSpPr>
            <xdr:cNvPr id="16" name="TextBox 15">
              <a:extLst>
                <a:ext uri="{FF2B5EF4-FFF2-40B4-BE49-F238E27FC236}">
                  <a16:creationId xmlns:a16="http://schemas.microsoft.com/office/drawing/2014/main" id="{DC620B2E-4C9D-42EC-851E-A16F798AB584}"/>
                </a:ext>
              </a:extLst>
            </xdr:cNvPr>
            <xdr:cNvSpPr txBox="1"/>
          </xdr:nvSpPr>
          <xdr:spPr>
            <a:xfrm>
              <a:off x="15906749" y="2066611"/>
              <a:ext cx="971551" cy="3905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A00208B1-8636-4AAC-A9B5-8CCD1E2691EB}" type="TxLink">
                <a:rPr lang="en-US" sz="2000" b="1" i="0" u="none" strike="noStrike">
                  <a:solidFill>
                    <a:schemeClr val="accent4">
                      <a:lumMod val="75000"/>
                    </a:schemeClr>
                  </a:solidFill>
                  <a:latin typeface="Calibri"/>
                  <a:cs typeface="Calibri"/>
                </a:rPr>
                <a:pPr/>
                <a:t>Mobile</a:t>
              </a:fld>
              <a:endParaRPr lang="en-US" sz="2000" b="1">
                <a:solidFill>
                  <a:schemeClr val="accent4">
                    <a:lumMod val="75000"/>
                  </a:schemeClr>
                </a:solidFill>
              </a:endParaRPr>
            </a:p>
          </xdr:txBody>
        </xdr:sp>
        <xdr:sp macro="" textlink="$N$6">
          <xdr:nvSpPr>
            <xdr:cNvPr id="18" name="TextBox 17">
              <a:extLst>
                <a:ext uri="{FF2B5EF4-FFF2-40B4-BE49-F238E27FC236}">
                  <a16:creationId xmlns:a16="http://schemas.microsoft.com/office/drawing/2014/main" id="{BFAA5D5F-9CC3-4E51-B808-1E595BE213F1}"/>
                </a:ext>
              </a:extLst>
            </xdr:cNvPr>
            <xdr:cNvSpPr txBox="1"/>
          </xdr:nvSpPr>
          <xdr:spPr>
            <a:xfrm>
              <a:off x="13449300" y="66674"/>
              <a:ext cx="2009775" cy="4572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1A445149-69EE-4963-87A7-CF1C1F2B6944}" type="TxLink">
                <a:rPr lang="en-US" sz="2400" b="0" i="0" u="none" strike="noStrike">
                  <a:solidFill>
                    <a:schemeClr val="bg1"/>
                  </a:solidFill>
                  <a:latin typeface="Calibri"/>
                  <a:cs typeface="Calibri"/>
                </a:rPr>
                <a:pPr/>
                <a:t>Sales by Ram</a:t>
              </a:fld>
              <a:endParaRPr lang="en-US" sz="2400">
                <a:solidFill>
                  <a:schemeClr val="bg1"/>
                </a:solidFill>
              </a:endParaRPr>
            </a:p>
          </xdr:txBody>
        </xdr:sp>
      </xdr:grpSp>
    </xdr:grpSp>
    <xdr:clientData/>
  </xdr:twoCellAnchor>
  <xdr:twoCellAnchor>
    <xdr:from>
      <xdr:col>8</xdr:col>
      <xdr:colOff>323371</xdr:colOff>
      <xdr:row>28</xdr:row>
      <xdr:rowOff>68035</xdr:rowOff>
    </xdr:from>
    <xdr:to>
      <xdr:col>15</xdr:col>
      <xdr:colOff>521875</xdr:colOff>
      <xdr:row>39</xdr:row>
      <xdr:rowOff>800</xdr:rowOff>
    </xdr:to>
    <xdr:sp macro="" textlink="">
      <xdr:nvSpPr>
        <xdr:cNvPr id="5" name="Rectangle 4">
          <a:extLst>
            <a:ext uri="{FF2B5EF4-FFF2-40B4-BE49-F238E27FC236}">
              <a16:creationId xmlns:a16="http://schemas.microsoft.com/office/drawing/2014/main" id="{2E891D96-F92B-4259-AE00-7DA0584C1661}"/>
            </a:ext>
          </a:extLst>
        </xdr:cNvPr>
        <xdr:cNvSpPr/>
      </xdr:nvSpPr>
      <xdr:spPr>
        <a:xfrm>
          <a:off x="6392157" y="5402035"/>
          <a:ext cx="6444182" cy="2028265"/>
        </a:xfrm>
        <a:prstGeom prst="rect">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8</xdr:col>
      <xdr:colOff>524915</xdr:colOff>
      <xdr:row>29</xdr:row>
      <xdr:rowOff>1522</xdr:rowOff>
    </xdr:from>
    <xdr:to>
      <xdr:col>11</xdr:col>
      <xdr:colOff>348983</xdr:colOff>
      <xdr:row>38</xdr:row>
      <xdr:rowOff>92849</xdr:rowOff>
    </xdr:to>
    <mc:AlternateContent xmlns:mc="http://schemas.openxmlformats.org/markup-compatibility/2006">
      <mc:Choice xmlns:a14="http://schemas.microsoft.com/office/drawing/2010/main" Requires="a14">
        <xdr:graphicFrame macro="">
          <xdr:nvGraphicFramePr>
            <xdr:cNvPr id="21" name="Salesman">
              <a:extLst>
                <a:ext uri="{FF2B5EF4-FFF2-40B4-BE49-F238E27FC236}">
                  <a16:creationId xmlns:a16="http://schemas.microsoft.com/office/drawing/2014/main" id="{416EA20D-4489-4847-9546-78300532F5BB}"/>
                </a:ext>
              </a:extLst>
            </xdr:cNvPr>
            <xdr:cNvGraphicFramePr/>
          </xdr:nvGraphicFramePr>
          <xdr:xfrm>
            <a:off x="0" y="0"/>
            <a:ext cx="0" cy="0"/>
          </xdr:xfrm>
          <a:graphic>
            <a:graphicData uri="http://schemas.microsoft.com/office/drawing/2010/slicer">
              <sle:slicer xmlns:sle="http://schemas.microsoft.com/office/drawing/2010/slicer" name="Salesman"/>
            </a:graphicData>
          </a:graphic>
        </xdr:graphicFrame>
      </mc:Choice>
      <mc:Fallback>
        <xdr:sp macro="" textlink="">
          <xdr:nvSpPr>
            <xdr:cNvPr id="0" name=""/>
            <xdr:cNvSpPr>
              <a:spLocks noTextEdit="1"/>
            </xdr:cNvSpPr>
          </xdr:nvSpPr>
          <xdr:spPr>
            <a:xfrm>
              <a:off x="6593701" y="5526022"/>
              <a:ext cx="1661032" cy="180582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509070</xdr:colOff>
      <xdr:row>28</xdr:row>
      <xdr:rowOff>180813</xdr:rowOff>
    </xdr:from>
    <xdr:to>
      <xdr:col>15</xdr:col>
      <xdr:colOff>351307</xdr:colOff>
      <xdr:row>38</xdr:row>
      <xdr:rowOff>81642</xdr:rowOff>
    </xdr:to>
    <mc:AlternateContent xmlns:mc="http://schemas.openxmlformats.org/markup-compatibility/2006">
      <mc:Choice xmlns:tsle="http://schemas.microsoft.com/office/drawing/2012/timeslicer" Requires="tsle">
        <xdr:graphicFrame macro="">
          <xdr:nvGraphicFramePr>
            <xdr:cNvPr id="2" name="Date">
              <a:extLst>
                <a:ext uri="{FF2B5EF4-FFF2-40B4-BE49-F238E27FC236}">
                  <a16:creationId xmlns:a16="http://schemas.microsoft.com/office/drawing/2014/main" id="{A48F8F10-4479-49E1-8AAF-385145881A3D}"/>
                </a:ext>
              </a:extLst>
            </xdr:cNvPr>
            <xdr:cNvGraphicFramePr/>
          </xdr:nvGraphicFramePr>
          <xdr:xfrm>
            <a:off x="0" y="0"/>
            <a:ext cx="0" cy="0"/>
          </xdr:xfrm>
          <a:graphic>
            <a:graphicData uri="http://schemas.microsoft.com/office/drawing/2012/timeslicer">
              <tsle:timeslicer xmlns:tsle="http://schemas.microsoft.com/office/drawing/2012/timeslicer" name="Date"/>
            </a:graphicData>
          </a:graphic>
        </xdr:graphicFrame>
      </mc:Choice>
      <mc:Fallback>
        <xdr:sp macro="" textlink="">
          <xdr:nvSpPr>
            <xdr:cNvPr id="0" name=""/>
            <xdr:cNvSpPr>
              <a:spLocks noTextEdit="1"/>
            </xdr:cNvSpPr>
          </xdr:nvSpPr>
          <xdr:spPr>
            <a:xfrm>
              <a:off x="8414820" y="5514813"/>
              <a:ext cx="4250951" cy="1805829"/>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227200</xdr:colOff>
      <xdr:row>29</xdr:row>
      <xdr:rowOff>90488</xdr:rowOff>
    </xdr:from>
    <xdr:to>
      <xdr:col>8</xdr:col>
      <xdr:colOff>416019</xdr:colOff>
      <xdr:row>39</xdr:row>
      <xdr:rowOff>157163</xdr:rowOff>
    </xdr:to>
    <mc:AlternateContent xmlns:mc="http://schemas.openxmlformats.org/markup-compatibility/2006">
      <mc:Choice xmlns:a14="http://schemas.microsoft.com/office/drawing/2010/main" Requires="a14">
        <xdr:graphicFrame macro="">
          <xdr:nvGraphicFramePr>
            <xdr:cNvPr id="3" name="Location State">
              <a:extLst>
                <a:ext uri="{FF2B5EF4-FFF2-40B4-BE49-F238E27FC236}">
                  <a16:creationId xmlns:a16="http://schemas.microsoft.com/office/drawing/2014/main" id="{95D6693C-7FB5-41FE-8BFB-8001719CAF0C}"/>
                </a:ext>
              </a:extLst>
            </xdr:cNvPr>
            <xdr:cNvGraphicFramePr/>
          </xdr:nvGraphicFramePr>
          <xdr:xfrm>
            <a:off x="0" y="0"/>
            <a:ext cx="0" cy="0"/>
          </xdr:xfrm>
          <a:graphic>
            <a:graphicData uri="http://schemas.microsoft.com/office/drawing/2010/slicer">
              <sle:slicer xmlns:sle="http://schemas.microsoft.com/office/drawing/2010/slicer" name="Location State"/>
            </a:graphicData>
          </a:graphic>
        </xdr:graphicFrame>
      </mc:Choice>
      <mc:Fallback>
        <xdr:sp macro="" textlink="">
          <xdr:nvSpPr>
            <xdr:cNvPr id="0" name=""/>
            <xdr:cNvSpPr>
              <a:spLocks noTextEdit="1"/>
            </xdr:cNvSpPr>
          </xdr:nvSpPr>
          <xdr:spPr>
            <a:xfrm>
              <a:off x="6104125" y="5710238"/>
              <a:ext cx="1836644" cy="19716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29</xdr:row>
      <xdr:rowOff>87125</xdr:rowOff>
    </xdr:from>
    <xdr:to>
      <xdr:col>3</xdr:col>
      <xdr:colOff>693925</xdr:colOff>
      <xdr:row>40</xdr:row>
      <xdr:rowOff>33338</xdr:rowOff>
    </xdr:to>
    <xdr:grpSp>
      <xdr:nvGrpSpPr>
        <xdr:cNvPr id="25" name="Group 24">
          <a:extLst>
            <a:ext uri="{FF2B5EF4-FFF2-40B4-BE49-F238E27FC236}">
              <a16:creationId xmlns:a16="http://schemas.microsoft.com/office/drawing/2014/main" id="{9A82D9D4-661D-4CD2-B18B-7E25693ECCC9}"/>
            </a:ext>
          </a:extLst>
        </xdr:cNvPr>
        <xdr:cNvGrpSpPr/>
      </xdr:nvGrpSpPr>
      <xdr:grpSpPr>
        <a:xfrm>
          <a:off x="0" y="5706875"/>
          <a:ext cx="3246625" cy="2041713"/>
          <a:chOff x="12541062" y="1873062"/>
          <a:chExt cx="3622863" cy="2479863"/>
        </a:xfrm>
      </xdr:grpSpPr>
      <xdr:graphicFrame macro="">
        <xdr:nvGraphicFramePr>
          <xdr:cNvPr id="13" name="Chart 12">
            <a:extLst>
              <a:ext uri="{FF2B5EF4-FFF2-40B4-BE49-F238E27FC236}">
                <a16:creationId xmlns:a16="http://schemas.microsoft.com/office/drawing/2014/main" id="{7F44627F-6F59-45C3-A7D3-79C5ACC7599C}"/>
              </a:ext>
            </a:extLst>
          </xdr:cNvPr>
          <xdr:cNvGraphicFramePr/>
        </xdr:nvGraphicFramePr>
        <xdr:xfrm>
          <a:off x="12541062" y="1873062"/>
          <a:ext cx="3622863" cy="2479863"/>
        </xdr:xfrm>
        <a:graphic>
          <a:graphicData uri="http://schemas.openxmlformats.org/drawingml/2006/chart">
            <c:chart xmlns:c="http://schemas.openxmlformats.org/drawingml/2006/chart" xmlns:r="http://schemas.openxmlformats.org/officeDocument/2006/relationships" r:id="rId1"/>
          </a:graphicData>
        </a:graphic>
      </xdr:graphicFrame>
      <xdr:sp macro="" textlink="L4">
        <xdr:nvSpPr>
          <xdr:cNvPr id="14" name="TextBox 13">
            <a:extLst>
              <a:ext uri="{FF2B5EF4-FFF2-40B4-BE49-F238E27FC236}">
                <a16:creationId xmlns:a16="http://schemas.microsoft.com/office/drawing/2014/main" id="{BA830119-415B-479A-A654-8F17ACBB67C6}"/>
              </a:ext>
            </a:extLst>
          </xdr:cNvPr>
          <xdr:cNvSpPr txBox="1"/>
        </xdr:nvSpPr>
        <xdr:spPr>
          <a:xfrm>
            <a:off x="13868215" y="2961566"/>
            <a:ext cx="870137" cy="5776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EACB94C-C997-4FCC-8366-11D1B9405382}" type="TxLink">
              <a:rPr lang="en-US" sz="1800" b="1" i="0" u="none" strike="noStrike">
                <a:solidFill>
                  <a:srgbClr val="73DBF3"/>
                </a:solidFill>
                <a:latin typeface="Calibri"/>
                <a:cs typeface="Calibri"/>
              </a:rPr>
              <a:pPr algn="ctr"/>
              <a:t>50.42</a:t>
            </a:fld>
            <a:endParaRPr lang="en-US" sz="1800" b="1">
              <a:solidFill>
                <a:srgbClr val="73DBF3"/>
              </a:solidFill>
            </a:endParaRPr>
          </a:p>
        </xdr:txBody>
      </xdr:sp>
    </xdr:grpSp>
    <xdr:clientData/>
  </xdr:twoCellAnchor>
  <xdr:twoCellAnchor>
    <xdr:from>
      <xdr:col>0</xdr:col>
      <xdr:colOff>3361</xdr:colOff>
      <xdr:row>26</xdr:row>
      <xdr:rowOff>138113</xdr:rowOff>
    </xdr:from>
    <xdr:to>
      <xdr:col>8</xdr:col>
      <xdr:colOff>408174</xdr:colOff>
      <xdr:row>29</xdr:row>
      <xdr:rowOff>42863</xdr:rowOff>
    </xdr:to>
    <xdr:sp macro="" textlink="">
      <xdr:nvSpPr>
        <xdr:cNvPr id="26" name="Rectangle 25">
          <a:extLst>
            <a:ext uri="{FF2B5EF4-FFF2-40B4-BE49-F238E27FC236}">
              <a16:creationId xmlns:a16="http://schemas.microsoft.com/office/drawing/2014/main" id="{F28CFB85-4E61-40D3-9702-A020CE0E54C1}"/>
            </a:ext>
          </a:extLst>
        </xdr:cNvPr>
        <xdr:cNvSpPr/>
      </xdr:nvSpPr>
      <xdr:spPr>
        <a:xfrm>
          <a:off x="3361" y="5091113"/>
          <a:ext cx="7953376" cy="476250"/>
        </a:xfrm>
        <a:prstGeom prst="rect">
          <a:avLst/>
        </a:prstGeom>
        <a:ln>
          <a:no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algn="ctr"/>
          <a:r>
            <a:rPr lang="en-US" sz="2000">
              <a:solidFill>
                <a:srgbClr val="FFFF00"/>
              </a:solidFill>
            </a:rPr>
            <a:t> State</a:t>
          </a:r>
          <a:r>
            <a:rPr lang="en-US" sz="2000" baseline="0">
              <a:solidFill>
                <a:srgbClr val="FFFF00"/>
              </a:solidFill>
            </a:rPr>
            <a:t> wise 12th Science Result Analysis</a:t>
          </a:r>
          <a:endParaRPr lang="en-US" sz="2000">
            <a:solidFill>
              <a:srgbClr val="FFFF00"/>
            </a:solidFill>
          </a:endParaRPr>
        </a:p>
      </xdr:txBody>
    </xdr:sp>
    <xdr:clientData/>
  </xdr:twoCellAnchor>
  <xdr:twoCellAnchor>
    <xdr:from>
      <xdr:col>3</xdr:col>
      <xdr:colOff>777969</xdr:colOff>
      <xdr:row>29</xdr:row>
      <xdr:rowOff>94968</xdr:rowOff>
    </xdr:from>
    <xdr:to>
      <xdr:col>6</xdr:col>
      <xdr:colOff>170050</xdr:colOff>
      <xdr:row>40</xdr:row>
      <xdr:rowOff>14288</xdr:rowOff>
    </xdr:to>
    <xdr:grpSp>
      <xdr:nvGrpSpPr>
        <xdr:cNvPr id="2" name="Group 1">
          <a:extLst>
            <a:ext uri="{FF2B5EF4-FFF2-40B4-BE49-F238E27FC236}">
              <a16:creationId xmlns:a16="http://schemas.microsoft.com/office/drawing/2014/main" id="{C8589D0B-4D67-4B6D-9BF6-3460710ED013}"/>
            </a:ext>
          </a:extLst>
        </xdr:cNvPr>
        <xdr:cNvGrpSpPr/>
      </xdr:nvGrpSpPr>
      <xdr:grpSpPr>
        <a:xfrm>
          <a:off x="3330669" y="5714718"/>
          <a:ext cx="2716306" cy="2014820"/>
          <a:chOff x="15152594" y="1880905"/>
          <a:chExt cx="2725831" cy="2100545"/>
        </a:xfrm>
      </xdr:grpSpPr>
      <xdr:graphicFrame macro="">
        <xdr:nvGraphicFramePr>
          <xdr:cNvPr id="23" name="Chart 22">
            <a:extLst>
              <a:ext uri="{FF2B5EF4-FFF2-40B4-BE49-F238E27FC236}">
                <a16:creationId xmlns:a16="http://schemas.microsoft.com/office/drawing/2014/main" id="{D9EEEA86-088D-4556-930E-41BAF529ADFA}"/>
              </a:ext>
            </a:extLst>
          </xdr:cNvPr>
          <xdr:cNvGraphicFramePr/>
        </xdr:nvGraphicFramePr>
        <xdr:xfrm>
          <a:off x="15152594" y="1880905"/>
          <a:ext cx="2725831" cy="2100545"/>
        </xdr:xfrm>
        <a:graphic>
          <a:graphicData uri="http://schemas.openxmlformats.org/drawingml/2006/chart">
            <c:chart xmlns:c="http://schemas.openxmlformats.org/drawingml/2006/chart" xmlns:r="http://schemas.openxmlformats.org/officeDocument/2006/relationships" r:id="rId2"/>
          </a:graphicData>
        </a:graphic>
      </xdr:graphicFrame>
      <xdr:sp macro="" textlink="N3">
        <xdr:nvSpPr>
          <xdr:cNvPr id="16" name="TextBox 15">
            <a:extLst>
              <a:ext uri="{FF2B5EF4-FFF2-40B4-BE49-F238E27FC236}">
                <a16:creationId xmlns:a16="http://schemas.microsoft.com/office/drawing/2014/main" id="{0EC26166-C47C-4854-8DEC-A24A504B76E4}"/>
              </a:ext>
            </a:extLst>
          </xdr:cNvPr>
          <xdr:cNvSpPr txBox="1"/>
        </xdr:nvSpPr>
        <xdr:spPr>
          <a:xfrm>
            <a:off x="15640050" y="3624825"/>
            <a:ext cx="421726" cy="25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400D579-90FB-4B69-9508-8BD882618289}" type="TxLink">
              <a:rPr lang="en-US" sz="1400" b="0" i="0" u="none" strike="noStrike">
                <a:solidFill>
                  <a:srgbClr val="73DBF3"/>
                </a:solidFill>
                <a:latin typeface="Calibri"/>
                <a:cs typeface="Calibri"/>
              </a:rPr>
              <a:pPr algn="ctr"/>
              <a:t>70</a:t>
            </a:fld>
            <a:endParaRPr lang="en-US" sz="2400" b="0">
              <a:solidFill>
                <a:srgbClr val="73DBF3"/>
              </a:solidFill>
            </a:endParaRPr>
          </a:p>
        </xdr:txBody>
      </xdr:sp>
      <xdr:sp macro="" textlink="O3">
        <xdr:nvSpPr>
          <xdr:cNvPr id="18" name="TextBox 17">
            <a:extLst>
              <a:ext uri="{FF2B5EF4-FFF2-40B4-BE49-F238E27FC236}">
                <a16:creationId xmlns:a16="http://schemas.microsoft.com/office/drawing/2014/main" id="{F75C6038-5E0A-48C3-9FCB-CC5B54FFB747}"/>
              </a:ext>
            </a:extLst>
          </xdr:cNvPr>
          <xdr:cNvSpPr txBox="1"/>
        </xdr:nvSpPr>
        <xdr:spPr>
          <a:xfrm>
            <a:off x="16335937" y="3629025"/>
            <a:ext cx="446531" cy="2446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6C1D793-D1A4-44A5-9F7B-3F4CFC670E12}" type="TxLink">
              <a:rPr lang="en-US" sz="1400" b="0" i="0" u="none" strike="noStrike">
                <a:solidFill>
                  <a:srgbClr val="73DBF3"/>
                </a:solidFill>
                <a:latin typeface="Calibri"/>
                <a:cs typeface="Calibri"/>
              </a:rPr>
              <a:pPr algn="ctr"/>
              <a:t>75</a:t>
            </a:fld>
            <a:endParaRPr lang="en-US" sz="4400" b="0">
              <a:solidFill>
                <a:srgbClr val="73DBF3"/>
              </a:solidFill>
            </a:endParaRPr>
          </a:p>
        </xdr:txBody>
      </xdr:sp>
      <xdr:sp macro="" textlink="P3">
        <xdr:nvSpPr>
          <xdr:cNvPr id="22" name="TextBox 21">
            <a:extLst>
              <a:ext uri="{FF2B5EF4-FFF2-40B4-BE49-F238E27FC236}">
                <a16:creationId xmlns:a16="http://schemas.microsoft.com/office/drawing/2014/main" id="{2C70F735-31E7-48E3-B682-80461A5177F7}"/>
              </a:ext>
            </a:extLst>
          </xdr:cNvPr>
          <xdr:cNvSpPr txBox="1"/>
        </xdr:nvSpPr>
        <xdr:spPr>
          <a:xfrm>
            <a:off x="17068800" y="3630426"/>
            <a:ext cx="446532" cy="2408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36DDD16-5224-4345-9301-03D5DD77CFEB}" type="TxLink">
              <a:rPr lang="en-US" sz="1400" b="0" i="0" u="none" strike="noStrike">
                <a:solidFill>
                  <a:srgbClr val="73DBF3"/>
                </a:solidFill>
                <a:latin typeface="Calibri"/>
                <a:cs typeface="Calibri"/>
              </a:rPr>
              <a:pPr algn="ctr"/>
              <a:t>80</a:t>
            </a:fld>
            <a:endParaRPr lang="en-US" sz="4400" b="0">
              <a:solidFill>
                <a:srgbClr val="73DBF3"/>
              </a:solidFill>
            </a:endParaRPr>
          </a:p>
        </xdr:txBody>
      </xdr:sp>
    </xdr:grpSp>
    <xdr:clientData/>
  </xdr:twoCellAnchor>
  <xdr:twoCellAnchor>
    <xdr:from>
      <xdr:col>0</xdr:col>
      <xdr:colOff>17650</xdr:colOff>
      <xdr:row>40</xdr:row>
      <xdr:rowOff>85725</xdr:rowOff>
    </xdr:from>
    <xdr:to>
      <xdr:col>8</xdr:col>
      <xdr:colOff>446275</xdr:colOff>
      <xdr:row>53</xdr:row>
      <xdr:rowOff>42863</xdr:rowOff>
    </xdr:to>
    <xdr:graphicFrame macro="">
      <xdr:nvGraphicFramePr>
        <xdr:cNvPr id="28" name="Chart 27">
          <a:extLst>
            <a:ext uri="{FF2B5EF4-FFF2-40B4-BE49-F238E27FC236}">
              <a16:creationId xmlns:a16="http://schemas.microsoft.com/office/drawing/2014/main" id="{F65F44A5-7322-4486-AC3F-B09405600D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661147</xdr:colOff>
      <xdr:row>29</xdr:row>
      <xdr:rowOff>136712</xdr:rowOff>
    </xdr:from>
    <xdr:to>
      <xdr:col>6</xdr:col>
      <xdr:colOff>371475</xdr:colOff>
      <xdr:row>30</xdr:row>
      <xdr:rowOff>187417</xdr:rowOff>
    </xdr:to>
    <xdr:sp macro="" textlink="$K$6">
      <xdr:nvSpPr>
        <xdr:cNvPr id="15" name="TextBox 14">
          <a:extLst>
            <a:ext uri="{FF2B5EF4-FFF2-40B4-BE49-F238E27FC236}">
              <a16:creationId xmlns:a16="http://schemas.microsoft.com/office/drawing/2014/main" id="{FD875379-8E61-4807-9748-8475386B9E9F}"/>
            </a:ext>
          </a:extLst>
        </xdr:cNvPr>
        <xdr:cNvSpPr txBox="1"/>
      </xdr:nvSpPr>
      <xdr:spPr>
        <a:xfrm>
          <a:off x="3213847" y="5756462"/>
          <a:ext cx="3034553" cy="2412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E625C71-090A-49E8-AED6-B6F6785E57AC}" type="TxLink">
            <a:rPr lang="en-US" sz="1600" b="0" i="0" u="none" strike="noStrike">
              <a:solidFill>
                <a:srgbClr val="0523FF"/>
              </a:solidFill>
              <a:latin typeface="Calibri"/>
              <a:cs typeface="Calibri"/>
            </a:rPr>
            <a:pPr algn="ctr"/>
            <a:t>Higest score in Punjab</a:t>
          </a:fld>
          <a:endParaRPr lang="en-US" sz="1600" i="0" u="none" strike="noStrike">
            <a:solidFill>
              <a:srgbClr val="0523FF"/>
            </a:solidFill>
            <a:latin typeface="Calibri"/>
            <a:cs typeface="Calibri"/>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bc" refreshedDate="45052.738221180553" createdVersion="3" refreshedVersion="7" minRefreshableVersion="3" recordCount="342" xr:uid="{00000000-000A-0000-FFFF-FFFF01000000}">
  <cacheSource type="worksheet">
    <worksheetSource ref="B8:G350" sheet="Sales Dashboard"/>
  </cacheSource>
  <cacheFields count="6">
    <cacheField name="Date" numFmtId="14">
      <sharedItems containsSemiMixedTypes="0" containsNonDate="0" containsDate="1" containsString="0" minDate="2019-01-23T00:00:00" maxDate="2019-12-22T00:00:00" count="314">
        <d v="2019-01-23T00:00:00"/>
        <d v="2019-04-25T00:00:00"/>
        <d v="2019-04-22T00:00:00"/>
        <d v="2019-04-19T00:00:00"/>
        <d v="2019-04-20T00:00:00"/>
        <d v="2019-04-24T00:00:00"/>
        <d v="2019-04-23T00:00:00"/>
        <d v="2019-04-2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26T00:00:00"/>
        <d v="2019-04-27T00:00:00"/>
        <d v="2019-04-28T00:00:00"/>
        <d v="2019-04-29T00:00:00"/>
        <d v="2019-04-30T00:00:00"/>
        <d v="2019-05-01T00:00:00"/>
        <d v="2019-05-02T00:00:00"/>
        <d v="2019-05-03T00:00:00"/>
        <d v="2019-05-04T00:00:00"/>
        <d v="2019-05-05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8T00:00:00"/>
        <d v="2019-05-29T00:00:00"/>
        <d v="2019-05-30T00:00:00"/>
        <d v="2019-05-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09-01T00:00:00"/>
        <d v="2019-09-02T00:00:00"/>
        <d v="2019-09-03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d v="2019-10-17T00:00:00"/>
        <d v="2019-10-18T00:00:00"/>
        <d v="2019-10-19T00:00:00"/>
        <d v="2019-10-20T00:00:00"/>
        <d v="2019-10-21T00:00:00"/>
        <d v="2019-10-22T00:00:00"/>
        <d v="2019-10-23T00:00:00"/>
        <d v="2019-10-24T00:00:00"/>
        <d v="2019-10-25T00:00:00"/>
        <d v="2019-10-26T00:00:00"/>
        <d v="2019-10-27T00:00:00"/>
        <d v="2019-10-28T00:00:00"/>
        <d v="2019-10-29T00:00:00"/>
        <d v="2019-10-30T00:00:00"/>
        <d v="2019-10-31T00:00:00"/>
        <d v="2019-11-01T00:00:00"/>
        <d v="2019-11-02T00:00:00"/>
        <d v="2019-11-03T00:00:00"/>
        <d v="2019-11-04T00:00:00"/>
        <d v="2019-11-05T00:00:00"/>
        <d v="2019-11-06T00:00:00"/>
        <d v="2019-11-07T00:00:00"/>
        <d v="2019-11-08T00:00:00"/>
        <d v="2019-11-09T00:00:00"/>
        <d v="2019-11-10T00:00:00"/>
        <d v="2019-11-11T00:00:00"/>
        <d v="2019-11-12T00:00:00"/>
        <d v="2019-11-13T00:00:00"/>
        <d v="2019-11-14T00:00:00"/>
        <d v="2019-11-15T00:00:00"/>
        <d v="2019-11-16T00:00:00"/>
        <d v="2019-11-17T00:00:00"/>
        <d v="2019-11-18T00:00:00"/>
        <d v="2019-11-19T00:00:00"/>
        <d v="2019-11-20T00:00:00"/>
        <d v="2019-11-21T00:00:00"/>
        <d v="2019-11-22T00:00:00"/>
        <d v="2019-11-23T00:00:00"/>
        <d v="2019-11-24T00:00:00"/>
        <d v="2019-11-25T00:00:00"/>
        <d v="2019-11-26T00:00:00"/>
        <d v="2019-11-27T00:00:00"/>
        <d v="2019-11-28T00:00:00"/>
        <d v="2019-11-29T00:00:00"/>
        <d v="2019-11-30T00:00:00"/>
        <d v="2019-12-01T00:00:00"/>
        <d v="2019-12-02T00:00:00"/>
        <d v="2019-12-03T00:00:00"/>
        <d v="2019-12-04T00:00:00"/>
        <d v="2019-12-05T00:00:00"/>
        <d v="2019-12-06T00:00:00"/>
        <d v="2019-12-07T00:00:00"/>
        <d v="2019-12-08T00:00:00"/>
        <d v="2019-12-09T00:00:00"/>
        <d v="2019-12-10T00:00:00"/>
        <d v="2019-12-11T00:00:00"/>
        <d v="2019-12-12T00:00:00"/>
        <d v="2019-12-13T00:00:00"/>
        <d v="2019-12-14T00:00:00"/>
        <d v="2019-12-15T00:00:00"/>
        <d v="2019-12-16T00:00:00"/>
        <d v="2019-12-17T00:00:00"/>
        <d v="2019-12-18T00:00:00"/>
        <d v="2019-12-19T00:00:00"/>
        <d v="2019-12-20T00:00:00"/>
        <d v="2019-12-21T00:00:00"/>
      </sharedItems>
    </cacheField>
    <cacheField name="Salesman" numFmtId="0">
      <sharedItems count="5">
        <s v="Vinod"/>
        <s v="Rahul"/>
        <s v="Ram"/>
        <s v="Rohit"/>
        <s v="Aman"/>
      </sharedItems>
    </cacheField>
    <cacheField name="Item Name" numFmtId="0">
      <sharedItems count="3">
        <s v="Laptop"/>
        <s v="Mobile"/>
        <s v="Computer"/>
      </sharedItems>
    </cacheField>
    <cacheField name="Compony" numFmtId="0">
      <sharedItems/>
    </cacheField>
    <cacheField name="Qty" numFmtId="0">
      <sharedItems containsSemiMixedTypes="0" containsString="0" containsNumber="1" containsInteger="1" minValue="3" maxValue="33"/>
    </cacheField>
    <cacheField name="Amount" numFmtId="0">
      <sharedItems containsSemiMixedTypes="0" containsString="0" containsNumber="1" minValue="1000" maxValue="10279.851244326401"/>
    </cacheField>
  </cacheFields>
  <extLst>
    <ext xmlns:x14="http://schemas.microsoft.com/office/spreadsheetml/2009/9/main" uri="{725AE2AE-9491-48be-B2B4-4EB974FC3084}">
      <x14:pivotCacheDefinition pivotCacheId="58984185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bc" refreshedDate="45052.738221412037" createdVersion="3" refreshedVersion="7" minRefreshableVersion="3" recordCount="15" xr:uid="{00000000-000A-0000-FFFF-FFFF00000000}">
  <cacheSource type="worksheet">
    <worksheetSource ref="A1:F16" sheet=" Pivot Table Practice"/>
  </cacheSource>
  <cacheFields count="6">
    <cacheField name="Product Name" numFmtId="0">
      <sharedItems count="15">
        <s v="iPhone 13"/>
        <s v="Samsung Galaxy S21"/>
        <s v="Sony PS5"/>
        <s v="Nike Air Max 90"/>
        <s v="Ray-Ban Aviator Sunglasses"/>
        <s v="Apple Watch Series 7"/>
        <s v="Bose QuietComfort Earbuds"/>
        <s v="Sony A7S III Camera"/>
        <s v="Nintendo Switch OLED"/>
        <s v="Adidas Ultraboost 21"/>
        <s v="Microsoft Surface Laptop 4"/>
        <s v="Canon EOS R5 Camera"/>
        <s v="LG CX OLED TV"/>
        <s v="Nike Air Force 1 '07 LV8"/>
        <s v="GoPro Hero 10 Black"/>
      </sharedItems>
    </cacheField>
    <cacheField name="Units Sold" numFmtId="0">
      <sharedItems containsSemiMixedTypes="0" containsString="0" containsNumber="1" containsInteger="1" minValue="50" maxValue="1500"/>
    </cacheField>
    <cacheField name="Unit Price" numFmtId="6">
      <sharedItems containsSemiMixedTypes="0" containsString="0" containsNumber="1" containsInteger="1" minValue="100" maxValue="3899"/>
    </cacheField>
    <cacheField name="Total Sales" numFmtId="6">
      <sharedItems containsSemiMixedTypes="0" containsString="0" containsNumber="1" containsInteger="1" minValue="69800" maxValue="499500"/>
    </cacheField>
    <cacheField name="Date" numFmtId="14">
      <sharedItems containsSemiMixedTypes="0" containsNonDate="0" containsDate="1" containsString="0" minDate="2023-04-01T00:00:00" maxDate="2023-04-16T00:00:00" count="15">
        <d v="2023-04-01T00:00:00"/>
        <d v="2023-04-02T00:00:00"/>
        <d v="2023-04-03T00:00:00"/>
        <d v="2023-04-04T00:00:00"/>
        <d v="2023-04-05T00:00:00"/>
        <d v="2023-04-06T00:00:00"/>
        <d v="2023-04-07T00:00:00"/>
        <d v="2023-04-08T00:00:00"/>
        <d v="2023-04-09T00:00:00"/>
        <d v="2023-04-10T00:00:00"/>
        <d v="2023-04-11T00:00:00"/>
        <d v="2023-04-12T00:00:00"/>
        <d v="2023-04-13T00:00:00"/>
        <d v="2023-04-14T00:00:00"/>
        <d v="2023-04-15T00:00:00"/>
      </sharedItems>
    </cacheField>
    <cacheField name="No." numFmtId="0">
      <sharedItems containsSemiMixedTypes="0" containsString="0" containsNumber="1" containsInteger="1" minValue="1" maxValue="15"/>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bc" refreshedDate="45052.760244097219" createdVersion="7" refreshedVersion="7" minRefreshableVersion="3" recordCount="23" xr:uid="{56154F96-A473-4549-8FDE-6A236226E68F}">
  <cacheSource type="worksheet">
    <worksheetSource name="Table3"/>
  </cacheSource>
  <cacheFields count="8">
    <cacheField name="ID" numFmtId="0">
      <sharedItems containsSemiMixedTypes="0" containsString="0" containsNumber="1" containsInteger="1" minValue="1" maxValue="23"/>
    </cacheField>
    <cacheField name="Gender" numFmtId="0">
      <sharedItems/>
    </cacheField>
    <cacheField name="Maths Mark" numFmtId="0">
      <sharedItems containsSemiMixedTypes="0" containsString="0" containsNumber="1" containsInteger="1" minValue="35" maxValue="95"/>
    </cacheField>
    <cacheField name="Physics Mark" numFmtId="0">
      <sharedItems containsSemiMixedTypes="0" containsString="0" containsNumber="1" containsInteger="1" minValue="35" maxValue="92"/>
    </cacheField>
    <cacheField name="Chemistry Mark" numFmtId="0">
      <sharedItems containsSemiMixedTypes="0" containsString="0" containsNumber="1" containsInteger="1" minValue="35" maxValue="99"/>
    </cacheField>
    <cacheField name="Location State" numFmtId="0">
      <sharedItems count="6">
        <s v="Gujarat"/>
        <s v="Haryana"/>
        <s v="Goa"/>
        <s v="Kerala"/>
        <s v="Punjab"/>
        <s v="Bangalore"/>
      </sharedItems>
    </cacheField>
    <cacheField name="Total" numFmtId="0">
      <sharedItems containsSemiMixedTypes="0" containsString="0" containsNumber="1" containsInteger="1" minValue="120" maxValue="273"/>
    </cacheField>
    <cacheField name="Percentage" numFmtId="2">
      <sharedItems containsSemiMixedTypes="0" containsString="0" containsNumber="1" minValue="40" maxValue="91"/>
    </cacheField>
  </cacheFields>
  <extLst>
    <ext xmlns:x14="http://schemas.microsoft.com/office/spreadsheetml/2009/9/main" uri="{725AE2AE-9491-48be-B2B4-4EB974FC3084}">
      <x14:pivotCacheDefinition pivotCacheId="144331296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42">
  <r>
    <x v="0"/>
    <x v="0"/>
    <x v="0"/>
    <s v="Dell"/>
    <n v="3"/>
    <n v="1000"/>
  </r>
  <r>
    <x v="0"/>
    <x v="1"/>
    <x v="1"/>
    <s v="Apple"/>
    <n v="4"/>
    <n v="7800"/>
  </r>
  <r>
    <x v="0"/>
    <x v="2"/>
    <x v="2"/>
    <s v="Hp"/>
    <n v="5"/>
    <n v="3000"/>
  </r>
  <r>
    <x v="0"/>
    <x v="3"/>
    <x v="0"/>
    <s v="Dell"/>
    <n v="4"/>
    <n v="2300"/>
  </r>
  <r>
    <x v="0"/>
    <x v="4"/>
    <x v="1"/>
    <s v="Dell"/>
    <n v="3"/>
    <n v="7000"/>
  </r>
  <r>
    <x v="0"/>
    <x v="0"/>
    <x v="2"/>
    <s v="Apple"/>
    <n v="3"/>
    <n v="1200"/>
  </r>
  <r>
    <x v="1"/>
    <x v="1"/>
    <x v="0"/>
    <s v="Hp"/>
    <n v="4"/>
    <n v="2506.6666666666702"/>
  </r>
  <r>
    <x v="2"/>
    <x v="2"/>
    <x v="1"/>
    <s v="Apple"/>
    <n v="5"/>
    <n v="2618.0952380952399"/>
  </r>
  <r>
    <x v="3"/>
    <x v="3"/>
    <x v="2"/>
    <s v="Apple"/>
    <n v="6"/>
    <n v="2729.5238095238101"/>
  </r>
  <r>
    <x v="4"/>
    <x v="4"/>
    <x v="0"/>
    <s v="Hcl"/>
    <n v="7"/>
    <n v="2840.9523809523798"/>
  </r>
  <r>
    <x v="1"/>
    <x v="0"/>
    <x v="1"/>
    <s v="Apple"/>
    <n v="6"/>
    <n v="4500"/>
  </r>
  <r>
    <x v="5"/>
    <x v="1"/>
    <x v="2"/>
    <s v="Hp"/>
    <n v="7"/>
    <n v="3063.8095238095302"/>
  </r>
  <r>
    <x v="6"/>
    <x v="2"/>
    <x v="0"/>
    <s v="Dell"/>
    <n v="6"/>
    <n v="3175.2380952381"/>
  </r>
  <r>
    <x v="5"/>
    <x v="3"/>
    <x v="1"/>
    <s v="Apple"/>
    <n v="7"/>
    <n v="3286.6666666666702"/>
  </r>
  <r>
    <x v="1"/>
    <x v="4"/>
    <x v="2"/>
    <s v="Hp"/>
    <n v="7"/>
    <n v="3398.0952380952399"/>
  </r>
  <r>
    <x v="1"/>
    <x v="0"/>
    <x v="0"/>
    <s v="Dell"/>
    <n v="7"/>
    <n v="3509.5238095238101"/>
  </r>
  <r>
    <x v="6"/>
    <x v="1"/>
    <x v="1"/>
    <s v="Hcl"/>
    <n v="8"/>
    <n v="3620.9523809523798"/>
  </r>
  <r>
    <x v="5"/>
    <x v="2"/>
    <x v="2"/>
    <s v="Apple"/>
    <n v="8"/>
    <n v="3732.38095238095"/>
  </r>
  <r>
    <x v="2"/>
    <x v="3"/>
    <x v="0"/>
    <s v="Hp"/>
    <n v="8"/>
    <n v="3843.8095238095302"/>
  </r>
  <r>
    <x v="1"/>
    <x v="4"/>
    <x v="1"/>
    <s v="Dell"/>
    <n v="9"/>
    <n v="3955.2380952381"/>
  </r>
  <r>
    <x v="4"/>
    <x v="0"/>
    <x v="2"/>
    <s v="Apple"/>
    <n v="9"/>
    <n v="4066.6666666666702"/>
  </r>
  <r>
    <x v="7"/>
    <x v="1"/>
    <x v="0"/>
    <s v="Hp"/>
    <n v="9"/>
    <n v="4178.0952380952403"/>
  </r>
  <r>
    <x v="2"/>
    <x v="2"/>
    <x v="1"/>
    <s v="Dell"/>
    <n v="10"/>
    <n v="4289.5238095238101"/>
  </r>
  <r>
    <x v="4"/>
    <x v="3"/>
    <x v="2"/>
    <s v="Hcl"/>
    <n v="10"/>
    <n v="4400.9523809523798"/>
  </r>
  <r>
    <x v="1"/>
    <x v="4"/>
    <x v="0"/>
    <s v="Apple"/>
    <n v="10"/>
    <n v="4512.3809523809496"/>
  </r>
  <r>
    <x v="1"/>
    <x v="0"/>
    <x v="1"/>
    <s v="Hp"/>
    <n v="11"/>
    <n v="4623.8095238095302"/>
  </r>
  <r>
    <x v="1"/>
    <x v="1"/>
    <x v="2"/>
    <s v="Dell"/>
    <n v="11"/>
    <n v="4735.2380952381"/>
  </r>
  <r>
    <x v="5"/>
    <x v="2"/>
    <x v="0"/>
    <s v="Apple"/>
    <n v="11"/>
    <n v="4846.6666666666697"/>
  </r>
  <r>
    <x v="7"/>
    <x v="3"/>
    <x v="1"/>
    <s v="Hp"/>
    <n v="12"/>
    <n v="8888"/>
  </r>
  <r>
    <x v="8"/>
    <x v="4"/>
    <x v="2"/>
    <s v="Dell"/>
    <n v="12"/>
    <n v="5069.5238095238101"/>
  </r>
  <r>
    <x v="9"/>
    <x v="0"/>
    <x v="0"/>
    <s v="Hcl"/>
    <n v="12"/>
    <n v="5180.9523809523798"/>
  </r>
  <r>
    <x v="10"/>
    <x v="1"/>
    <x v="1"/>
    <s v="Apple"/>
    <n v="13"/>
    <n v="5292.3809523809496"/>
  </r>
  <r>
    <x v="11"/>
    <x v="2"/>
    <x v="2"/>
    <s v="Hp"/>
    <n v="13"/>
    <n v="5403.8095238095302"/>
  </r>
  <r>
    <x v="12"/>
    <x v="3"/>
    <x v="0"/>
    <s v="Dell"/>
    <n v="13"/>
    <n v="5515.2380952381"/>
  </r>
  <r>
    <x v="13"/>
    <x v="0"/>
    <x v="0"/>
    <s v="Dell"/>
    <n v="3"/>
    <n v="1000"/>
  </r>
  <r>
    <x v="14"/>
    <x v="1"/>
    <x v="1"/>
    <s v="Apple"/>
    <n v="4"/>
    <n v="7800"/>
  </r>
  <r>
    <x v="15"/>
    <x v="2"/>
    <x v="2"/>
    <s v="Hp"/>
    <n v="5"/>
    <n v="3000"/>
  </r>
  <r>
    <x v="16"/>
    <x v="3"/>
    <x v="0"/>
    <s v="Dell"/>
    <n v="4"/>
    <n v="2300"/>
  </r>
  <r>
    <x v="17"/>
    <x v="4"/>
    <x v="1"/>
    <s v="Dell"/>
    <n v="3"/>
    <n v="7000"/>
  </r>
  <r>
    <x v="18"/>
    <x v="0"/>
    <x v="2"/>
    <s v="Apple"/>
    <n v="3"/>
    <n v="1200"/>
  </r>
  <r>
    <x v="19"/>
    <x v="1"/>
    <x v="0"/>
    <s v="Hp"/>
    <n v="4"/>
    <n v="2506.6666666666702"/>
  </r>
  <r>
    <x v="20"/>
    <x v="2"/>
    <x v="1"/>
    <s v="Apple"/>
    <n v="5"/>
    <n v="2618.0952380952399"/>
  </r>
  <r>
    <x v="21"/>
    <x v="3"/>
    <x v="2"/>
    <s v="Apple"/>
    <n v="6"/>
    <n v="2729.5238095238101"/>
  </r>
  <r>
    <x v="22"/>
    <x v="4"/>
    <x v="0"/>
    <s v="Hcl"/>
    <n v="7"/>
    <n v="2840.9523809523798"/>
  </r>
  <r>
    <x v="23"/>
    <x v="0"/>
    <x v="1"/>
    <s v="Apple"/>
    <n v="6"/>
    <n v="4500"/>
  </r>
  <r>
    <x v="24"/>
    <x v="1"/>
    <x v="2"/>
    <s v="Hp"/>
    <n v="7"/>
    <n v="3063.8095238095302"/>
  </r>
  <r>
    <x v="25"/>
    <x v="2"/>
    <x v="0"/>
    <s v="Dell"/>
    <n v="6"/>
    <n v="3175.2380952381"/>
  </r>
  <r>
    <x v="26"/>
    <x v="3"/>
    <x v="1"/>
    <s v="Apple"/>
    <n v="7"/>
    <n v="3286.6666666666702"/>
  </r>
  <r>
    <x v="27"/>
    <x v="4"/>
    <x v="2"/>
    <s v="Hp"/>
    <n v="7"/>
    <n v="3398.0952380952399"/>
  </r>
  <r>
    <x v="28"/>
    <x v="0"/>
    <x v="0"/>
    <s v="Dell"/>
    <n v="7"/>
    <n v="3509.5238095238101"/>
  </r>
  <r>
    <x v="29"/>
    <x v="1"/>
    <x v="1"/>
    <s v="Hcl"/>
    <n v="8"/>
    <n v="3620.9523809523798"/>
  </r>
  <r>
    <x v="30"/>
    <x v="2"/>
    <x v="2"/>
    <s v="Apple"/>
    <n v="8"/>
    <n v="3732.38095238095"/>
  </r>
  <r>
    <x v="31"/>
    <x v="3"/>
    <x v="0"/>
    <s v="Hp"/>
    <n v="8"/>
    <n v="3843.8095238095302"/>
  </r>
  <r>
    <x v="32"/>
    <x v="4"/>
    <x v="1"/>
    <s v="Dell"/>
    <n v="9"/>
    <n v="3955.2380952381"/>
  </r>
  <r>
    <x v="33"/>
    <x v="0"/>
    <x v="2"/>
    <s v="Apple"/>
    <n v="9"/>
    <n v="4066.6666666666702"/>
  </r>
  <r>
    <x v="34"/>
    <x v="1"/>
    <x v="0"/>
    <s v="Hp"/>
    <n v="9"/>
    <n v="4178.0952380952403"/>
  </r>
  <r>
    <x v="35"/>
    <x v="2"/>
    <x v="1"/>
    <s v="Dell"/>
    <n v="10"/>
    <n v="4289.5238095238101"/>
  </r>
  <r>
    <x v="36"/>
    <x v="3"/>
    <x v="2"/>
    <s v="Hcl"/>
    <n v="10"/>
    <n v="4400.9523809523798"/>
  </r>
  <r>
    <x v="37"/>
    <x v="4"/>
    <x v="0"/>
    <s v="Apple"/>
    <n v="10"/>
    <n v="4512.3809523809496"/>
  </r>
  <r>
    <x v="38"/>
    <x v="0"/>
    <x v="1"/>
    <s v="Hp"/>
    <n v="11"/>
    <n v="4623.8095238095302"/>
  </r>
  <r>
    <x v="39"/>
    <x v="1"/>
    <x v="2"/>
    <s v="Dell"/>
    <n v="11"/>
    <n v="4735.2380952381"/>
  </r>
  <r>
    <x v="40"/>
    <x v="2"/>
    <x v="0"/>
    <s v="Apple"/>
    <n v="11"/>
    <n v="4846.6666666666697"/>
  </r>
  <r>
    <x v="41"/>
    <x v="3"/>
    <x v="1"/>
    <s v="Hp"/>
    <n v="12"/>
    <n v="8888"/>
  </r>
  <r>
    <x v="42"/>
    <x v="4"/>
    <x v="2"/>
    <s v="Dell"/>
    <n v="12"/>
    <n v="5069.5238095238101"/>
  </r>
  <r>
    <x v="43"/>
    <x v="0"/>
    <x v="0"/>
    <s v="Hcl"/>
    <n v="12"/>
    <n v="5180.9523809523798"/>
  </r>
  <r>
    <x v="44"/>
    <x v="1"/>
    <x v="1"/>
    <s v="Apple"/>
    <n v="13"/>
    <n v="5292.3809523809496"/>
  </r>
  <r>
    <x v="45"/>
    <x v="2"/>
    <x v="2"/>
    <s v="Hp"/>
    <n v="13"/>
    <n v="5403.8095238095302"/>
  </r>
  <r>
    <x v="46"/>
    <x v="3"/>
    <x v="0"/>
    <s v="Dell"/>
    <n v="13"/>
    <n v="5515.2380952381"/>
  </r>
  <r>
    <x v="47"/>
    <x v="0"/>
    <x v="0"/>
    <s v="Dell"/>
    <n v="11"/>
    <n v="4811.2146828880796"/>
  </r>
  <r>
    <x v="48"/>
    <x v="1"/>
    <x v="1"/>
    <s v="Apple"/>
    <n v="11"/>
    <n v="4831.2463186442601"/>
  </r>
  <r>
    <x v="49"/>
    <x v="2"/>
    <x v="2"/>
    <s v="Hp"/>
    <n v="11"/>
    <n v="4851.2779544004497"/>
  </r>
  <r>
    <x v="50"/>
    <x v="3"/>
    <x v="0"/>
    <s v="Dell"/>
    <n v="11"/>
    <n v="4871.3095901566303"/>
  </r>
  <r>
    <x v="51"/>
    <x v="4"/>
    <x v="1"/>
    <s v="Dell"/>
    <n v="11"/>
    <n v="4891.3412259128199"/>
  </r>
  <r>
    <x v="52"/>
    <x v="0"/>
    <x v="2"/>
    <s v="Apple"/>
    <n v="11"/>
    <n v="4911.3728616689996"/>
  </r>
  <r>
    <x v="53"/>
    <x v="1"/>
    <x v="0"/>
    <s v="Hp"/>
    <n v="11"/>
    <n v="4931.4044974251801"/>
  </r>
  <r>
    <x v="54"/>
    <x v="2"/>
    <x v="1"/>
    <s v="Apple"/>
    <n v="11"/>
    <n v="4951.4361331813698"/>
  </r>
  <r>
    <x v="55"/>
    <x v="3"/>
    <x v="2"/>
    <s v="Apple"/>
    <n v="11"/>
    <n v="4971.4677689375503"/>
  </r>
  <r>
    <x v="56"/>
    <x v="4"/>
    <x v="0"/>
    <s v="Hcl"/>
    <n v="11"/>
    <n v="4991.49940469374"/>
  </r>
  <r>
    <x v="57"/>
    <x v="0"/>
    <x v="1"/>
    <s v="Apple"/>
    <n v="11"/>
    <n v="5011.5310404499196"/>
  </r>
  <r>
    <x v="58"/>
    <x v="1"/>
    <x v="2"/>
    <s v="Hp"/>
    <n v="12"/>
    <n v="5031.5626762061102"/>
  </r>
  <r>
    <x v="59"/>
    <x v="2"/>
    <x v="0"/>
    <s v="Dell"/>
    <n v="12"/>
    <n v="5051.5943119622898"/>
  </r>
  <r>
    <x v="60"/>
    <x v="3"/>
    <x v="1"/>
    <s v="Apple"/>
    <n v="12"/>
    <n v="5071.6259477184803"/>
  </r>
  <r>
    <x v="61"/>
    <x v="4"/>
    <x v="2"/>
    <s v="Hp"/>
    <n v="12"/>
    <n v="5091.65758347466"/>
  </r>
  <r>
    <x v="62"/>
    <x v="0"/>
    <x v="0"/>
    <s v="Dell"/>
    <n v="12"/>
    <n v="5111.6892192308396"/>
  </r>
  <r>
    <x v="63"/>
    <x v="1"/>
    <x v="1"/>
    <s v="Hcl"/>
    <n v="12"/>
    <n v="5131.7208549870302"/>
  </r>
  <r>
    <x v="64"/>
    <x v="2"/>
    <x v="2"/>
    <s v="Apple"/>
    <n v="12"/>
    <n v="5151.7524907432098"/>
  </r>
  <r>
    <x v="65"/>
    <x v="3"/>
    <x v="0"/>
    <s v="Hp"/>
    <n v="12"/>
    <n v="5171.7841264994004"/>
  </r>
  <r>
    <x v="66"/>
    <x v="4"/>
    <x v="1"/>
    <s v="Dell"/>
    <n v="12"/>
    <n v="5191.81576225558"/>
  </r>
  <r>
    <x v="67"/>
    <x v="0"/>
    <x v="2"/>
    <s v="Apple"/>
    <n v="12"/>
    <n v="5211.8473980117697"/>
  </r>
  <r>
    <x v="68"/>
    <x v="1"/>
    <x v="0"/>
    <s v="Hp"/>
    <n v="12"/>
    <n v="5231.8790337679502"/>
  </r>
  <r>
    <x v="69"/>
    <x v="2"/>
    <x v="1"/>
    <s v="Dell"/>
    <n v="12"/>
    <n v="5251.9106695241398"/>
  </r>
  <r>
    <x v="70"/>
    <x v="3"/>
    <x v="2"/>
    <s v="Hcl"/>
    <n v="12"/>
    <n v="5271.9423052803204"/>
  </r>
  <r>
    <x v="71"/>
    <x v="4"/>
    <x v="0"/>
    <s v="Apple"/>
    <n v="13"/>
    <n v="5291.9739410365"/>
  </r>
  <r>
    <x v="72"/>
    <x v="0"/>
    <x v="1"/>
    <s v="Hp"/>
    <n v="13"/>
    <n v="5312.0055767926897"/>
  </r>
  <r>
    <x v="73"/>
    <x v="1"/>
    <x v="2"/>
    <s v="Dell"/>
    <n v="13"/>
    <n v="5332.0372125488702"/>
  </r>
  <r>
    <x v="3"/>
    <x v="2"/>
    <x v="0"/>
    <s v="Apple"/>
    <n v="13"/>
    <n v="5352.0688483050599"/>
  </r>
  <r>
    <x v="4"/>
    <x v="3"/>
    <x v="1"/>
    <s v="Hp"/>
    <n v="13"/>
    <n v="5372.1004840612404"/>
  </r>
  <r>
    <x v="7"/>
    <x v="4"/>
    <x v="2"/>
    <s v="Dell"/>
    <n v="13"/>
    <n v="5392.1321198174301"/>
  </r>
  <r>
    <x v="2"/>
    <x v="0"/>
    <x v="0"/>
    <s v="Hcl"/>
    <n v="13"/>
    <n v="5412.1637555736097"/>
  </r>
  <r>
    <x v="6"/>
    <x v="1"/>
    <x v="1"/>
    <s v="Apple"/>
    <n v="13"/>
    <n v="5432.1953913297903"/>
  </r>
  <r>
    <x v="5"/>
    <x v="2"/>
    <x v="2"/>
    <s v="Hp"/>
    <n v="13"/>
    <n v="5452.2270270859799"/>
  </r>
  <r>
    <x v="1"/>
    <x v="3"/>
    <x v="0"/>
    <s v="Dell"/>
    <n v="13"/>
    <n v="5472.2586628421604"/>
  </r>
  <r>
    <x v="74"/>
    <x v="0"/>
    <x v="0"/>
    <s v="Dell"/>
    <n v="13"/>
    <n v="5492.2902985983501"/>
  </r>
  <r>
    <x v="75"/>
    <x v="1"/>
    <x v="1"/>
    <s v="Apple"/>
    <n v="13"/>
    <n v="5512.3219343545297"/>
  </r>
  <r>
    <x v="76"/>
    <x v="2"/>
    <x v="2"/>
    <s v="Hp"/>
    <n v="14"/>
    <n v="5532.3535701107203"/>
  </r>
  <r>
    <x v="77"/>
    <x v="3"/>
    <x v="0"/>
    <s v="Dell"/>
    <n v="14"/>
    <n v="5552.3852058668999"/>
  </r>
  <r>
    <x v="78"/>
    <x v="4"/>
    <x v="1"/>
    <s v="Dell"/>
    <n v="14"/>
    <n v="5572.4168416230896"/>
  </r>
  <r>
    <x v="79"/>
    <x v="0"/>
    <x v="2"/>
    <s v="Apple"/>
    <n v="14"/>
    <n v="5592.4484773792701"/>
  </r>
  <r>
    <x v="80"/>
    <x v="1"/>
    <x v="0"/>
    <s v="Hp"/>
    <n v="14"/>
    <n v="5612.4801131354498"/>
  </r>
  <r>
    <x v="81"/>
    <x v="2"/>
    <x v="1"/>
    <s v="Apple"/>
    <n v="14"/>
    <n v="5632.5117488916403"/>
  </r>
  <r>
    <x v="82"/>
    <x v="3"/>
    <x v="2"/>
    <s v="Apple"/>
    <n v="14"/>
    <n v="5652.5433846478199"/>
  </r>
  <r>
    <x v="83"/>
    <x v="4"/>
    <x v="0"/>
    <s v="Hcl"/>
    <n v="14"/>
    <n v="5672.5750204040096"/>
  </r>
  <r>
    <x v="84"/>
    <x v="0"/>
    <x v="1"/>
    <s v="Apple"/>
    <n v="14"/>
    <n v="5692.6066561601901"/>
  </r>
  <r>
    <x v="85"/>
    <x v="1"/>
    <x v="2"/>
    <s v="Hp"/>
    <n v="14"/>
    <n v="5712.6382919163798"/>
  </r>
  <r>
    <x v="86"/>
    <x v="2"/>
    <x v="0"/>
    <s v="Dell"/>
    <n v="14"/>
    <n v="5732.6699276725603"/>
  </r>
  <r>
    <x v="87"/>
    <x v="3"/>
    <x v="1"/>
    <s v="Apple"/>
    <n v="14"/>
    <n v="5752.70156342874"/>
  </r>
  <r>
    <x v="88"/>
    <x v="4"/>
    <x v="2"/>
    <s v="Hp"/>
    <n v="15"/>
    <n v="5772.7331991849296"/>
  </r>
  <r>
    <x v="89"/>
    <x v="0"/>
    <x v="0"/>
    <s v="Dell"/>
    <n v="15"/>
    <n v="5792.7648349411102"/>
  </r>
  <r>
    <x v="90"/>
    <x v="1"/>
    <x v="1"/>
    <s v="Hcl"/>
    <n v="15"/>
    <n v="5812.7964706972998"/>
  </r>
  <r>
    <x v="91"/>
    <x v="2"/>
    <x v="2"/>
    <s v="Apple"/>
    <n v="15"/>
    <n v="5832.8281064534804"/>
  </r>
  <r>
    <x v="92"/>
    <x v="3"/>
    <x v="0"/>
    <s v="Hp"/>
    <n v="15"/>
    <n v="5852.85974220967"/>
  </r>
  <r>
    <x v="93"/>
    <x v="4"/>
    <x v="1"/>
    <s v="Dell"/>
    <n v="15"/>
    <n v="5872.8913779658496"/>
  </r>
  <r>
    <x v="94"/>
    <x v="0"/>
    <x v="2"/>
    <s v="Apple"/>
    <n v="15"/>
    <n v="5892.9230137220402"/>
  </r>
  <r>
    <x v="95"/>
    <x v="1"/>
    <x v="0"/>
    <s v="Hp"/>
    <n v="15"/>
    <n v="5912.9546494782198"/>
  </r>
  <r>
    <x v="96"/>
    <x v="2"/>
    <x v="1"/>
    <s v="Dell"/>
    <n v="15"/>
    <n v="5932.9862852344004"/>
  </r>
  <r>
    <x v="97"/>
    <x v="3"/>
    <x v="2"/>
    <s v="Hcl"/>
    <n v="15"/>
    <n v="5953.01792099059"/>
  </r>
  <r>
    <x v="98"/>
    <x v="4"/>
    <x v="0"/>
    <s v="Apple"/>
    <n v="15"/>
    <n v="5973.0495567467697"/>
  </r>
  <r>
    <x v="99"/>
    <x v="0"/>
    <x v="1"/>
    <s v="Hp"/>
    <n v="15"/>
    <n v="5993.0811925029602"/>
  </r>
  <r>
    <x v="100"/>
    <x v="1"/>
    <x v="2"/>
    <s v="Dell"/>
    <n v="16"/>
    <n v="6013.1128282591399"/>
  </r>
  <r>
    <x v="101"/>
    <x v="2"/>
    <x v="0"/>
    <s v="Apple"/>
    <n v="16"/>
    <n v="6033.1444640153304"/>
  </r>
  <r>
    <x v="102"/>
    <x v="3"/>
    <x v="1"/>
    <s v="Hp"/>
    <n v="16"/>
    <n v="6053.1760997715101"/>
  </r>
  <r>
    <x v="103"/>
    <x v="4"/>
    <x v="2"/>
    <s v="Dell"/>
    <n v="16"/>
    <n v="6073.2077355276897"/>
  </r>
  <r>
    <x v="104"/>
    <x v="0"/>
    <x v="0"/>
    <s v="Hcl"/>
    <n v="16"/>
    <n v="6093.2393712838802"/>
  </r>
  <r>
    <x v="105"/>
    <x v="1"/>
    <x v="1"/>
    <s v="Apple"/>
    <n v="16"/>
    <n v="6113.2710070400599"/>
  </r>
  <r>
    <x v="106"/>
    <x v="2"/>
    <x v="2"/>
    <s v="Hp"/>
    <n v="16"/>
    <n v="6133.3026427962504"/>
  </r>
  <r>
    <x v="107"/>
    <x v="3"/>
    <x v="0"/>
    <s v="Dell"/>
    <n v="16"/>
    <n v="6153.3342785524301"/>
  </r>
  <r>
    <x v="108"/>
    <x v="0"/>
    <x v="0"/>
    <s v="Dell"/>
    <n v="16"/>
    <n v="6173.3659143086197"/>
  </r>
  <r>
    <x v="109"/>
    <x v="1"/>
    <x v="1"/>
    <s v="Apple"/>
    <n v="16"/>
    <n v="6193.3975500648003"/>
  </r>
  <r>
    <x v="110"/>
    <x v="2"/>
    <x v="2"/>
    <s v="Hp"/>
    <n v="16"/>
    <n v="6213.4291858209899"/>
  </r>
  <r>
    <x v="111"/>
    <x v="3"/>
    <x v="0"/>
    <s v="Dell"/>
    <n v="16"/>
    <n v="6233.4608215771696"/>
  </r>
  <r>
    <x v="112"/>
    <x v="4"/>
    <x v="1"/>
    <s v="Dell"/>
    <n v="16"/>
    <n v="6253.4924573333501"/>
  </r>
  <r>
    <x v="113"/>
    <x v="0"/>
    <x v="2"/>
    <s v="Apple"/>
    <n v="17"/>
    <n v="6273.5240930895397"/>
  </r>
  <r>
    <x v="114"/>
    <x v="1"/>
    <x v="0"/>
    <s v="Hp"/>
    <n v="17"/>
    <n v="6293.5557288457203"/>
  </r>
  <r>
    <x v="115"/>
    <x v="2"/>
    <x v="1"/>
    <s v="Apple"/>
    <n v="17"/>
    <n v="6313.5873646019099"/>
  </r>
  <r>
    <x v="116"/>
    <x v="3"/>
    <x v="2"/>
    <s v="Apple"/>
    <n v="17"/>
    <n v="6333.6190003580896"/>
  </r>
  <r>
    <x v="117"/>
    <x v="4"/>
    <x v="0"/>
    <s v="Hcl"/>
    <n v="17"/>
    <n v="6353.6506361142801"/>
  </r>
  <r>
    <x v="118"/>
    <x v="0"/>
    <x v="1"/>
    <s v="Apple"/>
    <n v="17"/>
    <n v="6373.6822718704598"/>
  </r>
  <r>
    <x v="119"/>
    <x v="1"/>
    <x v="2"/>
    <s v="Hp"/>
    <n v="17"/>
    <n v="6393.7139076266503"/>
  </r>
  <r>
    <x v="120"/>
    <x v="2"/>
    <x v="0"/>
    <s v="Dell"/>
    <n v="17"/>
    <n v="6413.74554338283"/>
  </r>
  <r>
    <x v="121"/>
    <x v="3"/>
    <x v="1"/>
    <s v="Apple"/>
    <n v="17"/>
    <n v="6433.7771791390096"/>
  </r>
  <r>
    <x v="122"/>
    <x v="4"/>
    <x v="2"/>
    <s v="Hp"/>
    <n v="17"/>
    <n v="6453.8088148952002"/>
  </r>
  <r>
    <x v="123"/>
    <x v="0"/>
    <x v="0"/>
    <s v="Dell"/>
    <n v="17"/>
    <n v="6473.8404506513798"/>
  </r>
  <r>
    <x v="124"/>
    <x v="1"/>
    <x v="1"/>
    <s v="Hcl"/>
    <n v="17"/>
    <n v="6493.8720864075704"/>
  </r>
  <r>
    <x v="125"/>
    <x v="2"/>
    <x v="2"/>
    <s v="Apple"/>
    <n v="18"/>
    <n v="6513.90372216375"/>
  </r>
  <r>
    <x v="126"/>
    <x v="3"/>
    <x v="0"/>
    <s v="Hp"/>
    <n v="18"/>
    <n v="6533.9353579199396"/>
  </r>
  <r>
    <x v="127"/>
    <x v="4"/>
    <x v="1"/>
    <s v="Dell"/>
    <n v="18"/>
    <n v="6553.9669936761202"/>
  </r>
  <r>
    <x v="128"/>
    <x v="0"/>
    <x v="2"/>
    <s v="Apple"/>
    <n v="18"/>
    <n v="6573.9986294322998"/>
  </r>
  <r>
    <x v="129"/>
    <x v="1"/>
    <x v="0"/>
    <s v="Hp"/>
    <n v="18"/>
    <n v="6594.0302651884904"/>
  </r>
  <r>
    <x v="130"/>
    <x v="2"/>
    <x v="1"/>
    <s v="Dell"/>
    <n v="18"/>
    <n v="6614.06190094467"/>
  </r>
  <r>
    <x v="131"/>
    <x v="3"/>
    <x v="2"/>
    <s v="Hcl"/>
    <n v="18"/>
    <n v="6634.0935367008597"/>
  </r>
  <r>
    <x v="132"/>
    <x v="4"/>
    <x v="0"/>
    <s v="Apple"/>
    <n v="18"/>
    <n v="6654.1251724570402"/>
  </r>
  <r>
    <x v="133"/>
    <x v="0"/>
    <x v="1"/>
    <s v="Hp"/>
    <n v="18"/>
    <n v="6674.1568082132299"/>
  </r>
  <r>
    <x v="134"/>
    <x v="1"/>
    <x v="2"/>
    <s v="Dell"/>
    <n v="18"/>
    <n v="6694.1884439694104"/>
  </r>
  <r>
    <x v="135"/>
    <x v="2"/>
    <x v="0"/>
    <s v="Apple"/>
    <n v="18"/>
    <n v="6714.2200797256"/>
  </r>
  <r>
    <x v="136"/>
    <x v="3"/>
    <x v="1"/>
    <s v="Hp"/>
    <n v="18"/>
    <n v="6734.2517154817797"/>
  </r>
  <r>
    <x v="137"/>
    <x v="4"/>
    <x v="2"/>
    <s v="Dell"/>
    <n v="19"/>
    <n v="6754.2833512379602"/>
  </r>
  <r>
    <x v="138"/>
    <x v="0"/>
    <x v="0"/>
    <s v="Hcl"/>
    <n v="19"/>
    <n v="6774.3149869941499"/>
  </r>
  <r>
    <x v="139"/>
    <x v="1"/>
    <x v="1"/>
    <s v="Apple"/>
    <n v="19"/>
    <n v="6794.3466227503304"/>
  </r>
  <r>
    <x v="140"/>
    <x v="2"/>
    <x v="2"/>
    <s v="Hp"/>
    <n v="19"/>
    <n v="6814.3782585065201"/>
  </r>
  <r>
    <x v="141"/>
    <x v="3"/>
    <x v="0"/>
    <s v="Dell"/>
    <n v="19"/>
    <n v="6834.4098942626997"/>
  </r>
  <r>
    <x v="142"/>
    <x v="0"/>
    <x v="0"/>
    <s v="Dell"/>
    <n v="19"/>
    <n v="6854.4415300188903"/>
  </r>
  <r>
    <x v="143"/>
    <x v="1"/>
    <x v="1"/>
    <s v="Apple"/>
    <n v="19"/>
    <n v="6874.4731657750699"/>
  </r>
  <r>
    <x v="144"/>
    <x v="2"/>
    <x v="2"/>
    <s v="Hp"/>
    <n v="19"/>
    <n v="6894.5048015312605"/>
  </r>
  <r>
    <x v="145"/>
    <x v="3"/>
    <x v="0"/>
    <s v="Dell"/>
    <n v="19"/>
    <n v="6914.5364372874401"/>
  </r>
  <r>
    <x v="146"/>
    <x v="4"/>
    <x v="1"/>
    <s v="Dell"/>
    <n v="19"/>
    <n v="6934.5680730436197"/>
  </r>
  <r>
    <x v="147"/>
    <x v="0"/>
    <x v="2"/>
    <s v="Apple"/>
    <n v="19"/>
    <n v="6954.5997087998103"/>
  </r>
  <r>
    <x v="148"/>
    <x v="1"/>
    <x v="0"/>
    <s v="Hp"/>
    <n v="19"/>
    <n v="6974.6313445559899"/>
  </r>
  <r>
    <x v="149"/>
    <x v="2"/>
    <x v="1"/>
    <s v="Apple"/>
    <n v="19"/>
    <n v="6994.6629803121796"/>
  </r>
  <r>
    <x v="150"/>
    <x v="3"/>
    <x v="2"/>
    <s v="Apple"/>
    <n v="20"/>
    <n v="7014.6946160683601"/>
  </r>
  <r>
    <x v="151"/>
    <x v="4"/>
    <x v="0"/>
    <s v="Hcl"/>
    <n v="20"/>
    <n v="7034.7262518245498"/>
  </r>
  <r>
    <x v="152"/>
    <x v="0"/>
    <x v="1"/>
    <s v="Apple"/>
    <n v="20"/>
    <n v="7054.7578875807303"/>
  </r>
  <r>
    <x v="153"/>
    <x v="1"/>
    <x v="2"/>
    <s v="Hp"/>
    <n v="20"/>
    <n v="7074.78952333691"/>
  </r>
  <r>
    <x v="154"/>
    <x v="2"/>
    <x v="0"/>
    <s v="Dell"/>
    <n v="20"/>
    <n v="7094.8211590930996"/>
  </r>
  <r>
    <x v="155"/>
    <x v="3"/>
    <x v="1"/>
    <s v="Apple"/>
    <n v="20"/>
    <n v="7114.8527948492801"/>
  </r>
  <r>
    <x v="156"/>
    <x v="4"/>
    <x v="2"/>
    <s v="Hp"/>
    <n v="20"/>
    <n v="7134.8844306054698"/>
  </r>
  <r>
    <x v="157"/>
    <x v="0"/>
    <x v="0"/>
    <s v="Dell"/>
    <n v="20"/>
    <n v="7154.9160663616503"/>
  </r>
  <r>
    <x v="158"/>
    <x v="1"/>
    <x v="1"/>
    <s v="Hcl"/>
    <n v="20"/>
    <n v="7174.94770211784"/>
  </r>
  <r>
    <x v="159"/>
    <x v="2"/>
    <x v="2"/>
    <s v="Apple"/>
    <n v="20"/>
    <n v="7194.9793378740196"/>
  </r>
  <r>
    <x v="160"/>
    <x v="3"/>
    <x v="0"/>
    <s v="Hp"/>
    <n v="20"/>
    <n v="7215.0109736302102"/>
  </r>
  <r>
    <x v="161"/>
    <x v="4"/>
    <x v="1"/>
    <s v="Dell"/>
    <n v="20"/>
    <n v="7235.0426093863898"/>
  </r>
  <r>
    <x v="162"/>
    <x v="0"/>
    <x v="2"/>
    <s v="Apple"/>
    <n v="21"/>
    <n v="7255.0742451425704"/>
  </r>
  <r>
    <x v="163"/>
    <x v="1"/>
    <x v="0"/>
    <s v="Hp"/>
    <n v="21"/>
    <n v="7275.10588089876"/>
  </r>
  <r>
    <x v="164"/>
    <x v="2"/>
    <x v="1"/>
    <s v="Dell"/>
    <n v="21"/>
    <n v="7295.1375166549396"/>
  </r>
  <r>
    <x v="165"/>
    <x v="3"/>
    <x v="2"/>
    <s v="Hcl"/>
    <n v="21"/>
    <n v="7315.1691524111302"/>
  </r>
  <r>
    <x v="166"/>
    <x v="4"/>
    <x v="0"/>
    <s v="Apple"/>
    <n v="21"/>
    <n v="7335.2007881673098"/>
  </r>
  <r>
    <x v="167"/>
    <x v="0"/>
    <x v="1"/>
    <s v="Hp"/>
    <n v="21"/>
    <n v="7355.2324239235004"/>
  </r>
  <r>
    <x v="168"/>
    <x v="1"/>
    <x v="2"/>
    <s v="Dell"/>
    <n v="21"/>
    <n v="7375.26405967968"/>
  </r>
  <r>
    <x v="169"/>
    <x v="2"/>
    <x v="0"/>
    <s v="Apple"/>
    <n v="21"/>
    <n v="7395.2956954358597"/>
  </r>
  <r>
    <x v="170"/>
    <x v="3"/>
    <x v="1"/>
    <s v="Hp"/>
    <n v="21"/>
    <n v="7415.3273311920502"/>
  </r>
  <r>
    <x v="171"/>
    <x v="4"/>
    <x v="2"/>
    <s v="Dell"/>
    <n v="21"/>
    <n v="7435.3589669482299"/>
  </r>
  <r>
    <x v="172"/>
    <x v="0"/>
    <x v="0"/>
    <s v="Hcl"/>
    <n v="21"/>
    <n v="7455.3906027044204"/>
  </r>
  <r>
    <x v="173"/>
    <x v="1"/>
    <x v="1"/>
    <s v="Apple"/>
    <n v="21"/>
    <n v="7475.4222384606001"/>
  </r>
  <r>
    <x v="174"/>
    <x v="2"/>
    <x v="2"/>
    <s v="Hp"/>
    <n v="22"/>
    <n v="7495.4538742167897"/>
  </r>
  <r>
    <x v="175"/>
    <x v="3"/>
    <x v="0"/>
    <s v="Dell"/>
    <n v="22"/>
    <n v="7515.4855099729702"/>
  </r>
  <r>
    <x v="176"/>
    <x v="0"/>
    <x v="0"/>
    <s v="Dell"/>
    <n v="22"/>
    <n v="7535.5171457291599"/>
  </r>
  <r>
    <x v="177"/>
    <x v="1"/>
    <x v="1"/>
    <s v="Apple"/>
    <n v="22"/>
    <n v="7555.5487814853404"/>
  </r>
  <r>
    <x v="178"/>
    <x v="2"/>
    <x v="2"/>
    <s v="Hp"/>
    <n v="22"/>
    <n v="7575.5804172415201"/>
  </r>
  <r>
    <x v="179"/>
    <x v="3"/>
    <x v="0"/>
    <s v="Dell"/>
    <n v="22"/>
    <n v="7595.6120529977097"/>
  </r>
  <r>
    <x v="180"/>
    <x v="4"/>
    <x v="1"/>
    <s v="Dell"/>
    <n v="22"/>
    <n v="7615.6436887538903"/>
  </r>
  <r>
    <x v="181"/>
    <x v="0"/>
    <x v="2"/>
    <s v="Apple"/>
    <n v="22"/>
    <n v="7635.6753245100799"/>
  </r>
  <r>
    <x v="182"/>
    <x v="1"/>
    <x v="0"/>
    <s v="Hp"/>
    <n v="22"/>
    <n v="7655.7069602662596"/>
  </r>
  <r>
    <x v="183"/>
    <x v="2"/>
    <x v="1"/>
    <s v="Apple"/>
    <n v="22"/>
    <n v="7675.7385960224501"/>
  </r>
  <r>
    <x v="184"/>
    <x v="3"/>
    <x v="2"/>
    <s v="Apple"/>
    <n v="22"/>
    <n v="7695.7702317786297"/>
  </r>
  <r>
    <x v="185"/>
    <x v="4"/>
    <x v="0"/>
    <s v="Hcl"/>
    <n v="22"/>
    <n v="7715.8018675348103"/>
  </r>
  <r>
    <x v="186"/>
    <x v="0"/>
    <x v="1"/>
    <s v="Apple"/>
    <n v="22"/>
    <n v="7735.8335032909999"/>
  </r>
  <r>
    <x v="187"/>
    <x v="1"/>
    <x v="2"/>
    <s v="Hp"/>
    <n v="23"/>
    <n v="7755.8651390471796"/>
  </r>
  <r>
    <x v="188"/>
    <x v="2"/>
    <x v="0"/>
    <s v="Dell"/>
    <n v="23"/>
    <n v="7775.8967748033701"/>
  </r>
  <r>
    <x v="189"/>
    <x v="3"/>
    <x v="1"/>
    <s v="Apple"/>
    <n v="23"/>
    <n v="7795.9284105595498"/>
  </r>
  <r>
    <x v="190"/>
    <x v="4"/>
    <x v="2"/>
    <s v="Hp"/>
    <n v="23"/>
    <n v="7815.9600463157403"/>
  </r>
  <r>
    <x v="191"/>
    <x v="0"/>
    <x v="0"/>
    <s v="Dell"/>
    <n v="23"/>
    <n v="7835.99168207192"/>
  </r>
  <r>
    <x v="192"/>
    <x v="1"/>
    <x v="1"/>
    <s v="Hcl"/>
    <n v="23"/>
    <n v="7856.0233178281096"/>
  </r>
  <r>
    <x v="193"/>
    <x v="2"/>
    <x v="2"/>
    <s v="Apple"/>
    <n v="23"/>
    <n v="7876.0549535842902"/>
  </r>
  <r>
    <x v="194"/>
    <x v="3"/>
    <x v="0"/>
    <s v="Hp"/>
    <n v="23"/>
    <n v="7896.0865893404698"/>
  </r>
  <r>
    <x v="195"/>
    <x v="4"/>
    <x v="1"/>
    <s v="Dell"/>
    <n v="23"/>
    <n v="7916.1182250966604"/>
  </r>
  <r>
    <x v="196"/>
    <x v="0"/>
    <x v="2"/>
    <s v="Apple"/>
    <n v="23"/>
    <n v="7936.14986085284"/>
  </r>
  <r>
    <x v="197"/>
    <x v="1"/>
    <x v="0"/>
    <s v="Hp"/>
    <n v="23"/>
    <n v="7956.1814966090296"/>
  </r>
  <r>
    <x v="198"/>
    <x v="2"/>
    <x v="1"/>
    <s v="Dell"/>
    <n v="23"/>
    <n v="7976.2131323652102"/>
  </r>
  <r>
    <x v="199"/>
    <x v="3"/>
    <x v="2"/>
    <s v="Hcl"/>
    <n v="24"/>
    <n v="7996.2447681213998"/>
  </r>
  <r>
    <x v="200"/>
    <x v="4"/>
    <x v="0"/>
    <s v="Apple"/>
    <n v="24"/>
    <n v="8016.2764038775804"/>
  </r>
  <r>
    <x v="201"/>
    <x v="0"/>
    <x v="1"/>
    <s v="Hp"/>
    <n v="24"/>
    <n v="8036.30803963377"/>
  </r>
  <r>
    <x v="202"/>
    <x v="1"/>
    <x v="2"/>
    <s v="Dell"/>
    <n v="24"/>
    <n v="8056.3396753899497"/>
  </r>
  <r>
    <x v="203"/>
    <x v="2"/>
    <x v="0"/>
    <s v="Apple"/>
    <n v="24"/>
    <n v="8076.3713111461302"/>
  </r>
  <r>
    <x v="204"/>
    <x v="3"/>
    <x v="1"/>
    <s v="Hp"/>
    <n v="24"/>
    <n v="8096.4029469023199"/>
  </r>
  <r>
    <x v="205"/>
    <x v="4"/>
    <x v="2"/>
    <s v="Dell"/>
    <n v="24"/>
    <n v="8116.4345826585004"/>
  </r>
  <r>
    <x v="206"/>
    <x v="0"/>
    <x v="0"/>
    <s v="Hcl"/>
    <n v="24"/>
    <n v="8136.46621841469"/>
  </r>
  <r>
    <x v="207"/>
    <x v="1"/>
    <x v="1"/>
    <s v="Apple"/>
    <n v="24"/>
    <n v="8156.4978541708697"/>
  </r>
  <r>
    <x v="208"/>
    <x v="2"/>
    <x v="2"/>
    <s v="Hp"/>
    <n v="24"/>
    <n v="8176.5294899270602"/>
  </r>
  <r>
    <x v="209"/>
    <x v="3"/>
    <x v="0"/>
    <s v="Dell"/>
    <n v="24"/>
    <n v="8196.5611256832399"/>
  </r>
  <r>
    <x v="210"/>
    <x v="0"/>
    <x v="0"/>
    <s v="Dell"/>
    <n v="24"/>
    <n v="8216.5927614394204"/>
  </r>
  <r>
    <x v="211"/>
    <x v="1"/>
    <x v="1"/>
    <s v="Apple"/>
    <n v="25"/>
    <n v="8236.6243971956101"/>
  </r>
  <r>
    <x v="212"/>
    <x v="2"/>
    <x v="2"/>
    <s v="Hp"/>
    <n v="25"/>
    <n v="8256.6560329517906"/>
  </r>
  <r>
    <x v="213"/>
    <x v="3"/>
    <x v="0"/>
    <s v="Dell"/>
    <n v="25"/>
    <n v="8276.6876687079803"/>
  </r>
  <r>
    <x v="214"/>
    <x v="4"/>
    <x v="1"/>
    <s v="Dell"/>
    <n v="25"/>
    <n v="8296.7193044641608"/>
  </r>
  <r>
    <x v="215"/>
    <x v="0"/>
    <x v="2"/>
    <s v="Apple"/>
    <n v="25"/>
    <n v="8316.7509402203505"/>
  </r>
  <r>
    <x v="216"/>
    <x v="1"/>
    <x v="0"/>
    <s v="Hp"/>
    <n v="25"/>
    <n v="8336.7825759765292"/>
  </r>
  <r>
    <x v="217"/>
    <x v="2"/>
    <x v="1"/>
    <s v="Apple"/>
    <n v="25"/>
    <n v="8356.8142117327207"/>
  </r>
  <r>
    <x v="218"/>
    <x v="3"/>
    <x v="2"/>
    <s v="Apple"/>
    <n v="25"/>
    <n v="8376.8458474888994"/>
  </r>
  <r>
    <x v="219"/>
    <x v="4"/>
    <x v="0"/>
    <s v="Hcl"/>
    <n v="25"/>
    <n v="8396.8774832450799"/>
  </r>
  <r>
    <x v="220"/>
    <x v="0"/>
    <x v="1"/>
    <s v="Apple"/>
    <n v="25"/>
    <n v="8416.9091190012696"/>
  </r>
  <r>
    <x v="221"/>
    <x v="1"/>
    <x v="2"/>
    <s v="Hp"/>
    <n v="25"/>
    <n v="8436.9407547574501"/>
  </r>
  <r>
    <x v="222"/>
    <x v="2"/>
    <x v="0"/>
    <s v="Dell"/>
    <n v="25"/>
    <n v="8456.9723905136398"/>
  </r>
  <r>
    <x v="223"/>
    <x v="3"/>
    <x v="1"/>
    <s v="Apple"/>
    <n v="25"/>
    <n v="8477.0040262698203"/>
  </r>
  <r>
    <x v="224"/>
    <x v="4"/>
    <x v="2"/>
    <s v="Hp"/>
    <n v="26"/>
    <n v="8497.03566202601"/>
  </r>
  <r>
    <x v="225"/>
    <x v="0"/>
    <x v="0"/>
    <s v="Dell"/>
    <n v="26"/>
    <n v="8517.0672977821905"/>
  </r>
  <r>
    <x v="226"/>
    <x v="1"/>
    <x v="1"/>
    <s v="Hcl"/>
    <n v="26"/>
    <n v="8537.0989335383802"/>
  </r>
  <r>
    <x v="227"/>
    <x v="2"/>
    <x v="2"/>
    <s v="Apple"/>
    <n v="26"/>
    <n v="8557.1305692945607"/>
  </r>
  <r>
    <x v="228"/>
    <x v="3"/>
    <x v="0"/>
    <s v="Hp"/>
    <n v="26"/>
    <n v="8577.1622050507394"/>
  </r>
  <r>
    <x v="229"/>
    <x v="4"/>
    <x v="1"/>
    <s v="Dell"/>
    <n v="26"/>
    <n v="8597.1938408069309"/>
  </r>
  <r>
    <x v="230"/>
    <x v="0"/>
    <x v="2"/>
    <s v="Apple"/>
    <n v="26"/>
    <n v="8617.2254765631096"/>
  </r>
  <r>
    <x v="231"/>
    <x v="1"/>
    <x v="0"/>
    <s v="Hp"/>
    <n v="26"/>
    <n v="8637.2571123192993"/>
  </r>
  <r>
    <x v="232"/>
    <x v="2"/>
    <x v="1"/>
    <s v="Dell"/>
    <n v="26"/>
    <n v="8657.2887480754798"/>
  </r>
  <r>
    <x v="233"/>
    <x v="3"/>
    <x v="2"/>
    <s v="Hcl"/>
    <n v="26"/>
    <n v="8677.3203838316695"/>
  </r>
  <r>
    <x v="234"/>
    <x v="4"/>
    <x v="0"/>
    <s v="Apple"/>
    <n v="26"/>
    <n v="8697.35201958785"/>
  </r>
  <r>
    <x v="235"/>
    <x v="0"/>
    <x v="1"/>
    <s v="Hp"/>
    <n v="26"/>
    <n v="8717.3836553440306"/>
  </r>
  <r>
    <x v="236"/>
    <x v="1"/>
    <x v="2"/>
    <s v="Dell"/>
    <n v="27"/>
    <n v="8737.4152911002202"/>
  </r>
  <r>
    <x v="237"/>
    <x v="2"/>
    <x v="0"/>
    <s v="Apple"/>
    <n v="27"/>
    <n v="8757.4469268564008"/>
  </r>
  <r>
    <x v="238"/>
    <x v="3"/>
    <x v="1"/>
    <s v="Hp"/>
    <n v="27"/>
    <n v="8777.4785626125904"/>
  </r>
  <r>
    <x v="239"/>
    <x v="4"/>
    <x v="2"/>
    <s v="Dell"/>
    <n v="27"/>
    <n v="8797.5101983687691"/>
  </r>
  <r>
    <x v="240"/>
    <x v="0"/>
    <x v="0"/>
    <s v="Hcl"/>
    <n v="27"/>
    <n v="8817.5418341249606"/>
  </r>
  <r>
    <x v="241"/>
    <x v="1"/>
    <x v="1"/>
    <s v="Apple"/>
    <n v="27"/>
    <n v="8837.5734698811393"/>
  </r>
  <r>
    <x v="242"/>
    <x v="2"/>
    <x v="2"/>
    <s v="Hp"/>
    <n v="27"/>
    <n v="8857.6051056373308"/>
  </r>
  <r>
    <x v="243"/>
    <x v="3"/>
    <x v="0"/>
    <s v="Dell"/>
    <n v="27"/>
    <n v="8877.6367413935095"/>
  </r>
  <r>
    <x v="244"/>
    <x v="0"/>
    <x v="0"/>
    <s v="Dell"/>
    <n v="27"/>
    <n v="8897.6683771496901"/>
  </r>
  <r>
    <x v="245"/>
    <x v="1"/>
    <x v="1"/>
    <s v="Apple"/>
    <n v="27"/>
    <n v="8917.7000129058797"/>
  </r>
  <r>
    <x v="246"/>
    <x v="2"/>
    <x v="2"/>
    <s v="Hp"/>
    <n v="27"/>
    <n v="8937.7316486620603"/>
  </r>
  <r>
    <x v="247"/>
    <x v="3"/>
    <x v="0"/>
    <s v="Dell"/>
    <n v="27"/>
    <n v="8957.7632844182499"/>
  </r>
  <r>
    <x v="248"/>
    <x v="4"/>
    <x v="1"/>
    <s v="Dell"/>
    <n v="28"/>
    <n v="8977.7949201744304"/>
  </r>
  <r>
    <x v="249"/>
    <x v="0"/>
    <x v="2"/>
    <s v="Apple"/>
    <n v="28"/>
    <n v="8997.8265559306201"/>
  </r>
  <r>
    <x v="250"/>
    <x v="1"/>
    <x v="0"/>
    <s v="Hp"/>
    <n v="28"/>
    <n v="9017.8581916868006"/>
  </r>
  <r>
    <x v="251"/>
    <x v="2"/>
    <x v="1"/>
    <s v="Apple"/>
    <n v="28"/>
    <n v="9037.8898274429794"/>
  </r>
  <r>
    <x v="252"/>
    <x v="3"/>
    <x v="2"/>
    <s v="Apple"/>
    <n v="28"/>
    <n v="9057.9214631991708"/>
  </r>
  <r>
    <x v="253"/>
    <x v="4"/>
    <x v="0"/>
    <s v="Hcl"/>
    <n v="28"/>
    <n v="9077.9530989553496"/>
  </r>
  <r>
    <x v="254"/>
    <x v="0"/>
    <x v="1"/>
    <s v="Apple"/>
    <n v="28"/>
    <n v="9097.9847347115392"/>
  </r>
  <r>
    <x v="255"/>
    <x v="1"/>
    <x v="2"/>
    <s v="Hp"/>
    <n v="28"/>
    <n v="9118.0163704677198"/>
  </r>
  <r>
    <x v="256"/>
    <x v="2"/>
    <x v="0"/>
    <s v="Dell"/>
    <n v="28"/>
    <n v="9138.0480062239094"/>
  </r>
  <r>
    <x v="257"/>
    <x v="3"/>
    <x v="1"/>
    <s v="Apple"/>
    <n v="28"/>
    <n v="9158.0796419800899"/>
  </r>
  <r>
    <x v="258"/>
    <x v="4"/>
    <x v="2"/>
    <s v="Hp"/>
    <n v="28"/>
    <n v="9178.1112777362796"/>
  </r>
  <r>
    <x v="259"/>
    <x v="0"/>
    <x v="0"/>
    <s v="Dell"/>
    <n v="28"/>
    <n v="9198.1429134924601"/>
  </r>
  <r>
    <x v="260"/>
    <x v="1"/>
    <x v="1"/>
    <s v="Hcl"/>
    <n v="29"/>
    <n v="9218.1745492486407"/>
  </r>
  <r>
    <x v="261"/>
    <x v="2"/>
    <x v="2"/>
    <s v="Apple"/>
    <n v="29"/>
    <n v="9238.2061850048303"/>
  </r>
  <r>
    <x v="262"/>
    <x v="3"/>
    <x v="0"/>
    <s v="Hp"/>
    <n v="29"/>
    <n v="9258.2378207610109"/>
  </r>
  <r>
    <x v="263"/>
    <x v="4"/>
    <x v="1"/>
    <s v="Dell"/>
    <n v="29"/>
    <n v="9278.2694565172005"/>
  </r>
  <r>
    <x v="264"/>
    <x v="0"/>
    <x v="2"/>
    <s v="Apple"/>
    <n v="29"/>
    <n v="9298.3010922733793"/>
  </r>
  <r>
    <x v="265"/>
    <x v="1"/>
    <x v="0"/>
    <s v="Hp"/>
    <n v="29"/>
    <n v="9318.3327280295707"/>
  </r>
  <r>
    <x v="266"/>
    <x v="2"/>
    <x v="1"/>
    <s v="Dell"/>
    <n v="29"/>
    <n v="9338.3643637857494"/>
  </r>
  <r>
    <x v="267"/>
    <x v="3"/>
    <x v="2"/>
    <s v="Hcl"/>
    <n v="29"/>
    <n v="9358.3959995419391"/>
  </r>
  <r>
    <x v="268"/>
    <x v="4"/>
    <x v="0"/>
    <s v="Apple"/>
    <n v="29"/>
    <n v="9378.4276352981196"/>
  </r>
  <r>
    <x v="269"/>
    <x v="0"/>
    <x v="1"/>
    <s v="Hp"/>
    <n v="29"/>
    <n v="9398.4592710543002"/>
  </r>
  <r>
    <x v="270"/>
    <x v="1"/>
    <x v="2"/>
    <s v="Dell"/>
    <n v="29"/>
    <n v="9418.4909068104898"/>
  </r>
  <r>
    <x v="271"/>
    <x v="2"/>
    <x v="0"/>
    <s v="Apple"/>
    <n v="29"/>
    <n v="9438.5225425666704"/>
  </r>
  <r>
    <x v="272"/>
    <x v="3"/>
    <x v="1"/>
    <s v="Hp"/>
    <n v="29"/>
    <n v="9458.55417832286"/>
  </r>
  <r>
    <x v="273"/>
    <x v="4"/>
    <x v="2"/>
    <s v="Dell"/>
    <n v="30"/>
    <n v="9478.5858140790406"/>
  </r>
  <r>
    <x v="274"/>
    <x v="0"/>
    <x v="0"/>
    <s v="Hcl"/>
    <n v="30"/>
    <n v="9498.6174498352302"/>
  </r>
  <r>
    <x v="275"/>
    <x v="1"/>
    <x v="1"/>
    <s v="Apple"/>
    <n v="30"/>
    <n v="9518.6490855914108"/>
  </r>
  <r>
    <x v="276"/>
    <x v="2"/>
    <x v="2"/>
    <s v="Hp"/>
    <n v="30"/>
    <n v="9538.6807213475895"/>
  </r>
  <r>
    <x v="277"/>
    <x v="3"/>
    <x v="0"/>
    <s v="Dell"/>
    <n v="30"/>
    <n v="9558.7123571037791"/>
  </r>
  <r>
    <x v="278"/>
    <x v="0"/>
    <x v="0"/>
    <s v="Dell"/>
    <n v="30"/>
    <n v="9578.7439928599597"/>
  </r>
  <r>
    <x v="279"/>
    <x v="1"/>
    <x v="1"/>
    <s v="Apple"/>
    <n v="30"/>
    <n v="9598.7756286161493"/>
  </r>
  <r>
    <x v="280"/>
    <x v="2"/>
    <x v="2"/>
    <s v="Hp"/>
    <n v="30"/>
    <n v="9618.8072643723299"/>
  </r>
  <r>
    <x v="281"/>
    <x v="3"/>
    <x v="0"/>
    <s v="Dell"/>
    <n v="30"/>
    <n v="9638.8389001285195"/>
  </r>
  <r>
    <x v="282"/>
    <x v="4"/>
    <x v="1"/>
    <s v="Dell"/>
    <n v="30"/>
    <n v="9658.8705358847001"/>
  </r>
  <r>
    <x v="283"/>
    <x v="0"/>
    <x v="2"/>
    <s v="Apple"/>
    <n v="30"/>
    <n v="9678.9021716408806"/>
  </r>
  <r>
    <x v="284"/>
    <x v="1"/>
    <x v="0"/>
    <s v="Hp"/>
    <n v="30"/>
    <n v="9698.9338073970703"/>
  </r>
  <r>
    <x v="285"/>
    <x v="2"/>
    <x v="1"/>
    <s v="Apple"/>
    <n v="31"/>
    <n v="9718.9654431532508"/>
  </r>
  <r>
    <x v="286"/>
    <x v="3"/>
    <x v="2"/>
    <s v="Apple"/>
    <n v="31"/>
    <n v="9738.9970789094405"/>
  </r>
  <r>
    <x v="287"/>
    <x v="4"/>
    <x v="0"/>
    <s v="Hcl"/>
    <n v="31"/>
    <n v="9759.0287146656192"/>
  </r>
  <r>
    <x v="288"/>
    <x v="0"/>
    <x v="1"/>
    <s v="Apple"/>
    <n v="31"/>
    <n v="9779.0603504218107"/>
  </r>
  <r>
    <x v="289"/>
    <x v="1"/>
    <x v="2"/>
    <s v="Hp"/>
    <n v="31"/>
    <n v="9799.0919861779894"/>
  </r>
  <r>
    <x v="290"/>
    <x v="2"/>
    <x v="0"/>
    <s v="Dell"/>
    <n v="31"/>
    <n v="9819.1236219341808"/>
  </r>
  <r>
    <x v="291"/>
    <x v="3"/>
    <x v="1"/>
    <s v="Apple"/>
    <n v="31"/>
    <n v="9839.1552576903596"/>
  </r>
  <r>
    <x v="292"/>
    <x v="4"/>
    <x v="2"/>
    <s v="Hp"/>
    <n v="31"/>
    <n v="9859.1868934465401"/>
  </r>
  <r>
    <x v="293"/>
    <x v="0"/>
    <x v="0"/>
    <s v="Dell"/>
    <n v="31"/>
    <n v="9879.2185292027298"/>
  </r>
  <r>
    <x v="294"/>
    <x v="1"/>
    <x v="1"/>
    <s v="Hcl"/>
    <n v="31"/>
    <n v="9899.2501649589103"/>
  </r>
  <r>
    <x v="295"/>
    <x v="2"/>
    <x v="2"/>
    <s v="Apple"/>
    <n v="31"/>
    <n v="9919.2818007151"/>
  </r>
  <r>
    <x v="296"/>
    <x v="3"/>
    <x v="0"/>
    <s v="Hp"/>
    <n v="31"/>
    <n v="9939.3134364712805"/>
  </r>
  <r>
    <x v="297"/>
    <x v="4"/>
    <x v="1"/>
    <s v="Dell"/>
    <n v="32"/>
    <n v="9959.3450722274702"/>
  </r>
  <r>
    <x v="298"/>
    <x v="0"/>
    <x v="2"/>
    <s v="Apple"/>
    <n v="32"/>
    <n v="9979.3767079836507"/>
  </r>
  <r>
    <x v="299"/>
    <x v="1"/>
    <x v="0"/>
    <s v="Hp"/>
    <n v="32"/>
    <n v="9999.4083437398403"/>
  </r>
  <r>
    <x v="300"/>
    <x v="2"/>
    <x v="1"/>
    <s v="Dell"/>
    <n v="32"/>
    <n v="10019.439979496001"/>
  </r>
  <r>
    <x v="301"/>
    <x v="3"/>
    <x v="2"/>
    <s v="Hcl"/>
    <n v="32"/>
    <n v="10039.4716152522"/>
  </r>
  <r>
    <x v="302"/>
    <x v="4"/>
    <x v="0"/>
    <s v="Apple"/>
    <n v="32"/>
    <n v="10059.5032510084"/>
  </r>
  <r>
    <x v="303"/>
    <x v="0"/>
    <x v="1"/>
    <s v="Hp"/>
    <n v="32"/>
    <n v="10079.534886764601"/>
  </r>
  <r>
    <x v="304"/>
    <x v="1"/>
    <x v="2"/>
    <s v="Dell"/>
    <n v="32"/>
    <n v="10099.566522520799"/>
  </r>
  <r>
    <x v="305"/>
    <x v="2"/>
    <x v="0"/>
    <s v="Apple"/>
    <n v="32"/>
    <n v="10119.5981582769"/>
  </r>
  <r>
    <x v="306"/>
    <x v="3"/>
    <x v="1"/>
    <s v="Hp"/>
    <n v="32"/>
    <n v="10139.629794033101"/>
  </r>
  <r>
    <x v="307"/>
    <x v="4"/>
    <x v="2"/>
    <s v="Dell"/>
    <n v="32"/>
    <n v="10159.661429789299"/>
  </r>
  <r>
    <x v="308"/>
    <x v="0"/>
    <x v="0"/>
    <s v="Hcl"/>
    <n v="32"/>
    <n v="10179.6930655455"/>
  </r>
  <r>
    <x v="309"/>
    <x v="1"/>
    <x v="1"/>
    <s v="Apple"/>
    <n v="32"/>
    <n v="10199.7247013017"/>
  </r>
  <r>
    <x v="310"/>
    <x v="2"/>
    <x v="2"/>
    <s v="Hp"/>
    <n v="33"/>
    <n v="10219.756337057899"/>
  </r>
  <r>
    <x v="311"/>
    <x v="3"/>
    <x v="0"/>
    <s v="Dell"/>
    <n v="33"/>
    <n v="10239.7879728141"/>
  </r>
  <r>
    <x v="312"/>
    <x v="0"/>
    <x v="0"/>
    <s v="Dell"/>
    <n v="33"/>
    <n v="10259.8196085702"/>
  </r>
  <r>
    <x v="313"/>
    <x v="1"/>
    <x v="1"/>
    <s v="Apple"/>
    <n v="33"/>
    <n v="10279.85124432640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
  <r>
    <x v="0"/>
    <n v="500"/>
    <n v="999"/>
    <n v="499500"/>
    <x v="0"/>
    <n v="1"/>
  </r>
  <r>
    <x v="1"/>
    <n v="300"/>
    <n v="799"/>
    <n v="239700"/>
    <x v="1"/>
    <n v="2"/>
  </r>
  <r>
    <x v="2"/>
    <n v="150"/>
    <n v="499"/>
    <n v="74850"/>
    <x v="2"/>
    <n v="3"/>
  </r>
  <r>
    <x v="3"/>
    <n v="1500"/>
    <n v="119"/>
    <n v="119000"/>
    <x v="3"/>
    <n v="4"/>
  </r>
  <r>
    <x v="4"/>
    <n v="800"/>
    <n v="199"/>
    <n v="159200"/>
    <x v="4"/>
    <n v="5"/>
  </r>
  <r>
    <x v="5"/>
    <n v="250"/>
    <n v="399"/>
    <n v="99750"/>
    <x v="5"/>
    <n v="6"/>
  </r>
  <r>
    <x v="6"/>
    <n v="400"/>
    <n v="279"/>
    <n v="111600"/>
    <x v="6"/>
    <n v="7"/>
  </r>
  <r>
    <x v="7"/>
    <n v="75"/>
    <n v="3499"/>
    <n v="262425"/>
    <x v="7"/>
    <n v="8"/>
  </r>
  <r>
    <x v="8"/>
    <n v="200"/>
    <n v="349"/>
    <n v="69800"/>
    <x v="8"/>
    <n v="9"/>
  </r>
  <r>
    <x v="9"/>
    <n v="600"/>
    <n v="180"/>
    <n v="108000"/>
    <x v="9"/>
    <n v="10"/>
  </r>
  <r>
    <x v="10"/>
    <n v="150"/>
    <n v="1199"/>
    <n v="179850"/>
    <x v="10"/>
    <n v="11"/>
  </r>
  <r>
    <x v="11"/>
    <n v="100"/>
    <n v="3899"/>
    <n v="389900"/>
    <x v="11"/>
    <n v="12"/>
  </r>
  <r>
    <x v="12"/>
    <n v="50"/>
    <n v="2999"/>
    <n v="149950"/>
    <x v="12"/>
    <n v="13"/>
  </r>
  <r>
    <x v="13"/>
    <n v="800"/>
    <n v="100"/>
    <n v="80000"/>
    <x v="13"/>
    <n v="14"/>
  </r>
  <r>
    <x v="14"/>
    <n v="300"/>
    <n v="499"/>
    <n v="149700"/>
    <x v="14"/>
    <n v="15"/>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3">
  <r>
    <n v="1"/>
    <s v="Male"/>
    <n v="85"/>
    <n v="78"/>
    <n v="92"/>
    <x v="0"/>
    <n v="255"/>
    <n v="85"/>
  </r>
  <r>
    <n v="2"/>
    <s v="Female"/>
    <n v="75"/>
    <n v="85"/>
    <n v="90"/>
    <x v="1"/>
    <n v="250"/>
    <n v="83.333333333333343"/>
  </r>
  <r>
    <n v="3"/>
    <s v="Male"/>
    <n v="90"/>
    <n v="92"/>
    <n v="88"/>
    <x v="2"/>
    <n v="270"/>
    <n v="90"/>
  </r>
  <r>
    <n v="4"/>
    <s v="Female"/>
    <n v="80"/>
    <n v="85"/>
    <n v="82"/>
    <x v="3"/>
    <n v="247"/>
    <n v="82.333333333333343"/>
  </r>
  <r>
    <n v="5"/>
    <s v="Male"/>
    <n v="70"/>
    <n v="75"/>
    <n v="80"/>
    <x v="4"/>
    <n v="225"/>
    <n v="75"/>
  </r>
  <r>
    <n v="6"/>
    <s v="Female"/>
    <n v="95"/>
    <n v="88"/>
    <n v="90"/>
    <x v="1"/>
    <n v="273"/>
    <n v="91"/>
  </r>
  <r>
    <n v="7"/>
    <s v="Male"/>
    <n v="80"/>
    <n v="85"/>
    <n v="82"/>
    <x v="2"/>
    <n v="247"/>
    <n v="82.333333333333343"/>
  </r>
  <r>
    <n v="8"/>
    <s v="Male"/>
    <n v="75"/>
    <n v="80"/>
    <n v="85"/>
    <x v="3"/>
    <n v="240"/>
    <n v="80"/>
  </r>
  <r>
    <n v="9"/>
    <s v="Male"/>
    <n v="85"/>
    <n v="92"/>
    <n v="88"/>
    <x v="0"/>
    <n v="265"/>
    <n v="88.333333333333329"/>
  </r>
  <r>
    <n v="10"/>
    <s v="Female"/>
    <n v="90"/>
    <n v="88"/>
    <n v="92"/>
    <x v="1"/>
    <n v="270"/>
    <n v="90"/>
  </r>
  <r>
    <n v="11"/>
    <s v="Male"/>
    <n v="40"/>
    <n v="35"/>
    <n v="50"/>
    <x v="4"/>
    <n v="125"/>
    <n v="41.666666666666671"/>
  </r>
  <r>
    <n v="12"/>
    <s v="Male"/>
    <n v="50"/>
    <n v="50"/>
    <n v="40"/>
    <x v="2"/>
    <n v="140"/>
    <n v="46.666666666666664"/>
  </r>
  <r>
    <n v="13"/>
    <s v="Male"/>
    <n v="45"/>
    <n v="50"/>
    <n v="35"/>
    <x v="0"/>
    <n v="130"/>
    <n v="43.333333333333336"/>
  </r>
  <r>
    <n v="14"/>
    <s v="Female"/>
    <n v="50"/>
    <n v="40"/>
    <n v="45"/>
    <x v="3"/>
    <n v="135"/>
    <n v="45"/>
  </r>
  <r>
    <n v="15"/>
    <s v="Male"/>
    <n v="40"/>
    <n v="50"/>
    <n v="50"/>
    <x v="2"/>
    <n v="140"/>
    <n v="46.666666666666664"/>
  </r>
  <r>
    <n v="16"/>
    <s v="Female"/>
    <n v="35"/>
    <n v="45"/>
    <n v="45"/>
    <x v="1"/>
    <n v="125"/>
    <n v="41.666666666666671"/>
  </r>
  <r>
    <n v="17"/>
    <s v="Male"/>
    <n v="45"/>
    <n v="40"/>
    <n v="50"/>
    <x v="4"/>
    <n v="135"/>
    <n v="45"/>
  </r>
  <r>
    <n v="18"/>
    <s v="Female"/>
    <n v="50"/>
    <n v="45"/>
    <n v="35"/>
    <x v="3"/>
    <n v="130"/>
    <n v="43.333333333333336"/>
  </r>
  <r>
    <n v="19"/>
    <s v="Male"/>
    <n v="40"/>
    <n v="35"/>
    <n v="45"/>
    <x v="4"/>
    <n v="120"/>
    <n v="40"/>
  </r>
  <r>
    <n v="20"/>
    <s v="Male"/>
    <n v="35"/>
    <n v="50"/>
    <n v="40"/>
    <x v="0"/>
    <n v="125"/>
    <n v="41.666666666666671"/>
  </r>
  <r>
    <n v="21"/>
    <s v="Female"/>
    <n v="45"/>
    <n v="87"/>
    <n v="55"/>
    <x v="5"/>
    <n v="187"/>
    <n v="62.333333333333329"/>
  </r>
  <r>
    <n v="22"/>
    <s v="Female"/>
    <n v="50"/>
    <n v="80"/>
    <n v="99"/>
    <x v="0"/>
    <n v="229"/>
    <n v="76.333333333333329"/>
  </r>
  <r>
    <n v="23"/>
    <s v="Female"/>
    <n v="55"/>
    <n v="50"/>
    <n v="80"/>
    <x v="5"/>
    <n v="185"/>
    <n v="61.66666666666667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1" cacheId="1" applyNumberFormats="0" applyBorderFormats="0" applyFontFormats="0" applyPatternFormats="0" applyAlignmentFormats="0" applyWidthHeightFormats="1" dataCaption="Values" updatedVersion="7" minRefreshableVersion="3" showCalcMbrs="0" useAutoFormatting="1" itemPrintTitles="1" createdVersion="3" indent="0" outline="1" outlineData="1" multipleFieldFilters="0">
  <location ref="H1:K33" firstHeaderRow="1" firstDataRow="2" firstDataCol="1"/>
  <pivotFields count="6">
    <pivotField axis="axisRow" showAll="0">
      <items count="16">
        <item x="9"/>
        <item x="5"/>
        <item x="6"/>
        <item x="11"/>
        <item x="14"/>
        <item x="0"/>
        <item x="12"/>
        <item x="10"/>
        <item x="13"/>
        <item x="3"/>
        <item x="8"/>
        <item x="4"/>
        <item x="1"/>
        <item x="7"/>
        <item x="2"/>
        <item t="default"/>
      </items>
    </pivotField>
    <pivotField dataField="1" showAll="0"/>
    <pivotField dataField="1" numFmtId="6" showAll="0"/>
    <pivotField numFmtId="6" showAll="0"/>
    <pivotField axis="axisRow" numFmtId="14" showAll="0">
      <items count="16">
        <item x="0"/>
        <item x="1"/>
        <item x="2"/>
        <item x="3"/>
        <item x="4"/>
        <item x="5"/>
        <item x="6"/>
        <item x="7"/>
        <item x="8"/>
        <item x="9"/>
        <item x="10"/>
        <item x="11"/>
        <item x="12"/>
        <item x="13"/>
        <item x="14"/>
        <item t="default"/>
      </items>
    </pivotField>
    <pivotField dataField="1" showAll="0" defaultSubtotal="0"/>
  </pivotFields>
  <rowFields count="2">
    <field x="4"/>
    <field x="0"/>
  </rowFields>
  <rowItems count="31">
    <i>
      <x/>
    </i>
    <i r="1">
      <x v="5"/>
    </i>
    <i>
      <x v="1"/>
    </i>
    <i r="1">
      <x v="12"/>
    </i>
    <i>
      <x v="2"/>
    </i>
    <i r="1">
      <x v="14"/>
    </i>
    <i>
      <x v="3"/>
    </i>
    <i r="1">
      <x v="9"/>
    </i>
    <i>
      <x v="4"/>
    </i>
    <i r="1">
      <x v="11"/>
    </i>
    <i>
      <x v="5"/>
    </i>
    <i r="1">
      <x v="1"/>
    </i>
    <i>
      <x v="6"/>
    </i>
    <i r="1">
      <x v="2"/>
    </i>
    <i>
      <x v="7"/>
    </i>
    <i r="1">
      <x v="13"/>
    </i>
    <i>
      <x v="8"/>
    </i>
    <i r="1">
      <x v="10"/>
    </i>
    <i>
      <x v="9"/>
    </i>
    <i r="1">
      <x/>
    </i>
    <i>
      <x v="10"/>
    </i>
    <i r="1">
      <x v="7"/>
    </i>
    <i>
      <x v="11"/>
    </i>
    <i r="1">
      <x v="3"/>
    </i>
    <i>
      <x v="12"/>
    </i>
    <i r="1">
      <x v="6"/>
    </i>
    <i>
      <x v="13"/>
    </i>
    <i r="1">
      <x v="8"/>
    </i>
    <i>
      <x v="14"/>
    </i>
    <i r="1">
      <x v="4"/>
    </i>
    <i t="grand">
      <x/>
    </i>
  </rowItems>
  <colFields count="1">
    <field x="-2"/>
  </colFields>
  <colItems count="3">
    <i>
      <x/>
    </i>
    <i i="1">
      <x v="1"/>
    </i>
    <i i="2">
      <x v="2"/>
    </i>
  </colItems>
  <dataFields count="3">
    <dataField name="Sum of No." fld="5" baseField="0" baseItem="0"/>
    <dataField name="Sum of Units Sold" fld="1" baseField="0" baseItem="0"/>
    <dataField name="Sum of Unit Price" fld="2" baseField="0" baseItem="0"/>
  </dataField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2" cacheId="0" applyNumberFormats="0" applyBorderFormats="0" applyFontFormats="0" applyPatternFormats="0" applyAlignmentFormats="0" applyWidthHeightFormats="1" dataCaption="Values" updatedVersion="7" minRefreshableVersion="5" showCalcMbrs="0" useAutoFormatting="1" itemPrintTitles="1" createdVersion="3" indent="0" outline="1" outlineData="1" multipleFieldFilters="0">
  <location ref="L8:M12" firstHeaderRow="1" firstDataRow="1" firstDataCol="1" rowPageCount="1" colPageCount="1"/>
  <pivotFields count="6">
    <pivotField numFmtId="14" showAll="0">
      <items count="315">
        <item x="0"/>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3"/>
        <item x="4"/>
        <item x="7"/>
        <item x="2"/>
        <item x="6"/>
        <item x="5"/>
        <item x="1"/>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t="default"/>
      </items>
    </pivotField>
    <pivotField axis="axisPage" showAll="0">
      <items count="6">
        <item x="4"/>
        <item x="1"/>
        <item x="2"/>
        <item x="3"/>
        <item x="0"/>
        <item t="default"/>
      </items>
    </pivotField>
    <pivotField axis="axisRow" showAll="0">
      <items count="4">
        <item x="2"/>
        <item x="0"/>
        <item x="1"/>
        <item t="default"/>
      </items>
    </pivotField>
    <pivotField showAll="0"/>
    <pivotField showAll="0"/>
    <pivotField dataField="1" showAll="0"/>
  </pivotFields>
  <rowFields count="1">
    <field x="2"/>
  </rowFields>
  <rowItems count="4">
    <i>
      <x/>
    </i>
    <i>
      <x v="1"/>
    </i>
    <i>
      <x v="2"/>
    </i>
    <i t="grand">
      <x/>
    </i>
  </rowItems>
  <colItems count="1">
    <i/>
  </colItems>
  <pageFields count="1">
    <pageField fld="1" item="2" hier="-1"/>
  </pageFields>
  <dataFields count="1">
    <dataField name="Sum of Amount" fld="5" showDataAs="percentOfCol" baseField="0" baseItem="0" numFmtId="9"/>
  </dataField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1EA791A-FDD4-4DFB-8F5B-7CED3C348CBE}" name="PivotTable5"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J9:K16" firstHeaderRow="1" firstDataRow="1" firstDataCol="1"/>
  <pivotFields count="8">
    <pivotField showAll="0"/>
    <pivotField showAll="0"/>
    <pivotField showAll="0"/>
    <pivotField showAll="0"/>
    <pivotField showAll="0"/>
    <pivotField axis="axisRow" showAll="0" sortType="descending">
      <items count="7">
        <item x="4"/>
        <item x="3"/>
        <item x="1"/>
        <item x="0"/>
        <item x="2"/>
        <item x="5"/>
        <item t="default"/>
      </items>
      <autoSortScope>
        <pivotArea dataOnly="0" outline="0" fieldPosition="0">
          <references count="1">
            <reference field="4294967294" count="1" selected="0">
              <x v="0"/>
            </reference>
          </references>
        </pivotArea>
      </autoSortScope>
    </pivotField>
    <pivotField showAll="0"/>
    <pivotField dataField="1" numFmtId="2" showAll="0"/>
  </pivotFields>
  <rowFields count="1">
    <field x="5"/>
  </rowFields>
  <rowItems count="7">
    <i>
      <x v="2"/>
    </i>
    <i>
      <x v="3"/>
    </i>
    <i>
      <x v="4"/>
    </i>
    <i>
      <x v="1"/>
    </i>
    <i>
      <x v="5"/>
    </i>
    <i>
      <x/>
    </i>
    <i t="grand">
      <x/>
    </i>
  </rowItems>
  <colItems count="1">
    <i/>
  </colItems>
  <dataFields count="1">
    <dataField name="Average of Percentage" fld="7" subtotal="average" baseField="6" baseItem="0"/>
  </dataFields>
  <formats count="2">
    <format dxfId="24">
      <pivotArea collapsedLevelsAreSubtotals="1" fieldPosition="0">
        <references count="1">
          <reference field="5" count="0"/>
        </references>
      </pivotArea>
    </format>
    <format dxfId="23">
      <pivotArea grandRow="1" outline="0" collapsedLevelsAreSubtotals="1"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9EECA25-07C3-4A33-9E0E-78C53EAB46D6}" name="PivotTable3"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K2:Q4" firstHeaderRow="0" firstDataRow="1" firstDataCol="1"/>
  <pivotFields count="8">
    <pivotField showAll="0"/>
    <pivotField dataField="1" showAll="0"/>
    <pivotField dataField="1" showAll="0"/>
    <pivotField dataField="1" showAll="0"/>
    <pivotField dataField="1" showAll="0"/>
    <pivotField axis="axisRow" showAll="0">
      <items count="7">
        <item h="1" x="2"/>
        <item h="1" x="0"/>
        <item h="1" x="1"/>
        <item h="1" x="3"/>
        <item x="4"/>
        <item h="1" x="5"/>
        <item t="default"/>
      </items>
    </pivotField>
    <pivotField dataField="1" showAll="0"/>
    <pivotField dataField="1" numFmtId="2" showAll="0"/>
  </pivotFields>
  <rowFields count="1">
    <field x="5"/>
  </rowFields>
  <rowItems count="2">
    <i>
      <x v="4"/>
    </i>
    <i t="grand">
      <x/>
    </i>
  </rowItems>
  <colFields count="1">
    <field x="-2"/>
  </colFields>
  <colItems count="6">
    <i>
      <x/>
    </i>
    <i i="1">
      <x v="1"/>
    </i>
    <i i="2">
      <x v="2"/>
    </i>
    <i i="3">
      <x v="3"/>
    </i>
    <i i="4">
      <x v="4"/>
    </i>
    <i i="5">
      <x v="5"/>
    </i>
  </colItems>
  <dataFields count="6">
    <dataField name="Average of Percentage" fld="7" subtotal="average" baseField="6" baseItem="4" numFmtId="2"/>
    <dataField name="Average of Total" fld="6" subtotal="average" baseField="6" baseItem="2"/>
    <dataField name="Max of Maths Mark" fld="2" subtotal="max" baseField="6" baseItem="2"/>
    <dataField name="Max of Physics Mark" fld="3" subtotal="max" baseField="6" baseItem="2"/>
    <dataField name="Max of Chemistry Mark" fld="4" subtotal="max" baseField="6" baseItem="2"/>
    <dataField name="Count of Gender" fld="1" subtotal="count" baseField="6" baseItem="4"/>
  </dataFields>
  <formats count="1">
    <format dxfId="25">
      <pivotArea outline="0" collapsedLevelsAreSubtotals="1" fieldPosition="0">
        <references count="1">
          <reference field="4294967294" count="1" selected="0">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man" xr10:uid="{CF2317BD-2DB1-4BC6-8C53-D4715D0F8E8D}" sourceName="Salesman">
  <pivotTables>
    <pivotTable tabId="5" name="PivotTable2"/>
  </pivotTables>
  <data>
    <tabular pivotCacheId="589841857">
      <items count="5">
        <i x="4"/>
        <i x="1"/>
        <i x="2" s="1"/>
        <i x="3"/>
        <i x="0"/>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cation_State" xr10:uid="{2E3F95BE-AAE4-4E83-9763-2059812BCAE2}" sourceName="Location State">
  <pivotTables>
    <pivotTable tabId="6" name="PivotTable3"/>
  </pivotTables>
  <data>
    <tabular pivotCacheId="1443312962" crossFilter="showItemsWithNoData">
      <items count="6">
        <i x="5"/>
        <i x="2"/>
        <i x="0"/>
        <i x="1"/>
        <i x="3"/>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man" xr10:uid="{848BEAD7-A00B-4D2F-A220-7A38FC5F1C09}" cache="Slicer_Salesman" caption="Salesman"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ocation State" xr10:uid="{2999FDB2-9512-4745-A254-5BF066AB18F1}" cache="Slicer_Location_State" caption="Location State"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random_table" displayName="random_table" ref="A49:F70" totalsRowShown="0" headerRowDxfId="33" dataDxfId="32">
  <autoFilter ref="A49:F70" xr:uid="{00000000-0009-0000-0100-000001000000}"/>
  <tableColumns count="6">
    <tableColumn id="1" xr3:uid="{00000000-0010-0000-0000-000001000000}" name="    Name" dataDxfId="31"/>
    <tableColumn id="2" xr3:uid="{00000000-0010-0000-0000-000002000000}" name="Type 1" dataDxfId="30"/>
    <tableColumn id="3" xr3:uid="{00000000-0010-0000-0000-000003000000}" name="Type 2" dataDxfId="29"/>
    <tableColumn id="4" xr3:uid="{00000000-0010-0000-0000-000004000000}" name="HP" dataDxfId="28"/>
    <tableColumn id="5" xr3:uid="{00000000-0010-0000-0000-000005000000}" name="Attack" dataDxfId="27"/>
    <tableColumn id="6" xr3:uid="{00000000-0010-0000-0000-000006000000}" name="Defense" dataDxfId="26"/>
  </tableColumns>
  <tableStyleInfo name="TableStyleMedium1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remove_duplicate" displayName="remove_duplicate" ref="A74:F86" totalsRowShown="0">
  <autoFilter ref="A74:F86" xr:uid="{00000000-0009-0000-0100-000002000000}"/>
  <tableColumns count="6">
    <tableColumn id="1" xr3:uid="{00000000-0010-0000-0100-000001000000}" name="    Name"/>
    <tableColumn id="2" xr3:uid="{00000000-0010-0000-0100-000002000000}" name="Type 1"/>
    <tableColumn id="3" xr3:uid="{00000000-0010-0000-0100-000003000000}" name="Type 2"/>
    <tableColumn id="4" xr3:uid="{00000000-0010-0000-0100-000004000000}" name="HP"/>
    <tableColumn id="5" xr3:uid="{00000000-0010-0000-0100-000005000000}" name="Attack"/>
    <tableColumn id="6" xr3:uid="{00000000-0010-0000-0100-000006000000}" name="Defense"/>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2000000}" name="Table5" displayName="Table5" ref="A109:C117" totalsRowShown="0">
  <autoFilter ref="A109:C117" xr:uid="{00000000-0009-0000-0100-000005000000}"/>
  <sortState xmlns:xlrd2="http://schemas.microsoft.com/office/spreadsheetml/2017/richdata2" ref="A110:C117">
    <sortCondition descending="1" ref="C109:C117"/>
  </sortState>
  <tableColumns count="3">
    <tableColumn id="1" xr3:uid="{00000000-0010-0000-0200-000001000000}" name="        Name"/>
    <tableColumn id="2" xr3:uid="{00000000-0010-0000-0200-000002000000}" name="Type 1"/>
    <tableColumn id="3" xr3:uid="{00000000-0010-0000-0200-000003000000}" name="Speed"/>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81C83BE-E331-45A7-8F67-2229A03B53E7}" name="Table3" displayName="Table3" ref="A1:H24" totalsRowShown="0" headerRowDxfId="22" dataDxfId="21">
  <autoFilter ref="A1:H24" xr:uid="{E81C83BE-E331-45A7-8F67-2229A03B53E7}"/>
  <tableColumns count="8">
    <tableColumn id="1" xr3:uid="{8DAA5850-6859-4031-929C-9BE2DAF6F144}" name="ID" dataDxfId="20"/>
    <tableColumn id="2" xr3:uid="{4BD2DB41-E889-4BA9-9DB9-14238A54A230}" name="Gender" dataDxfId="19"/>
    <tableColumn id="4" xr3:uid="{EAA896C1-9FD8-4C11-A037-795CB06CFC91}" name="Maths Mark" dataDxfId="18"/>
    <tableColumn id="5" xr3:uid="{6FE6524B-4684-4ACE-99E7-1C6592E0E712}" name="Physics Mark" dataDxfId="17"/>
    <tableColumn id="6" xr3:uid="{BB7B8371-3310-4607-927A-077457AD6D3A}" name="Chemistry Mark" dataDxfId="16"/>
    <tableColumn id="7" xr3:uid="{A1C64AA8-9107-4A62-ABEE-2AE43B0B2FE8}" name="Location State" dataDxfId="15"/>
    <tableColumn id="9" xr3:uid="{041D1C56-C00C-4955-9BE8-EEB3E72F535B}" name="Total" dataDxfId="14">
      <calculatedColumnFormula>SUM(C2,D2,E2)</calculatedColumnFormula>
    </tableColumn>
    <tableColumn id="10" xr3:uid="{DC9C6B72-9435-4402-B46F-97FC1ACCC7EE}" name="Percentage" dataDxfId="13">
      <calculatedColumnFormula>(Table3[[#This Row],[Total]]/300)*100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D9EE96B6-95E9-44F3-9991-5E0B4F3F2EF3}" sourceName="Date">
  <pivotTables>
    <pivotTable tabId="5" name="PivotTable2"/>
  </pivotTables>
  <state minimalRefreshVersion="6" lastRefreshVersion="6" pivotCacheId="589841857" filterType="unknown">
    <bounds startDate="2019-01-01T00:00:00" endDate="2020-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F13132CC-02AC-4126-80BB-D36F4C4B5B6C}" cache="NativeTimeline_Date" caption="Date" level="2" selectionLevel="2" scrollPosition="2019-01-20T00:00:00"/>
</timeline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2.bin"/><Relationship Id="rId5" Type="http://schemas.openxmlformats.org/officeDocument/2006/relationships/table" Target="../tables/table3.xml"/><Relationship Id="rId4" Type="http://schemas.openxmlformats.org/officeDocument/2006/relationships/table" Target="../tables/table2.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4.bin"/><Relationship Id="rId1" Type="http://schemas.openxmlformats.org/officeDocument/2006/relationships/pivotTable" Target="../pivotTables/pivotTable2.xml"/><Relationship Id="rId5" Type="http://schemas.microsoft.com/office/2011/relationships/timeline" Target="../timelines/timeline1.xml"/><Relationship Id="rId4" Type="http://schemas.microsoft.com/office/2007/relationships/slicer" Target="../slicers/slicer1.xm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pivotTable" Target="../pivotTables/pivotTable4.xml"/><Relationship Id="rId1" Type="http://schemas.openxmlformats.org/officeDocument/2006/relationships/pivotTable" Target="../pivotTables/pivotTable3.xml"/><Relationship Id="rId6" Type="http://schemas.microsoft.com/office/2007/relationships/slicer" Target="../slicers/slicer2.xml"/><Relationship Id="rId5" Type="http://schemas.openxmlformats.org/officeDocument/2006/relationships/table" Target="../tables/table4.xml"/><Relationship Id="rId4"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I226"/>
  <sheetViews>
    <sheetView tabSelected="1" topLeftCell="A214" workbookViewId="0">
      <selection activeCell="B228" sqref="B228"/>
    </sheetView>
  </sheetViews>
  <sheetFormatPr defaultRowHeight="15" x14ac:dyDescent="0.25"/>
  <cols>
    <col min="1" max="1" width="14" bestFit="1" customWidth="1"/>
    <col min="2" max="2" width="57.5703125" bestFit="1" customWidth="1"/>
    <col min="3" max="3" width="19.140625" bestFit="1" customWidth="1"/>
    <col min="4" max="4" width="12.42578125" bestFit="1" customWidth="1"/>
    <col min="5" max="5" width="32.28515625" bestFit="1" customWidth="1"/>
    <col min="6" max="6" width="30.7109375" bestFit="1" customWidth="1"/>
    <col min="7" max="7" width="32.85546875" bestFit="1" customWidth="1"/>
    <col min="8" max="8" width="19.7109375" bestFit="1" customWidth="1"/>
    <col min="9" max="9" width="16.28515625" bestFit="1" customWidth="1"/>
  </cols>
  <sheetData>
    <row r="2" spans="2:5" x14ac:dyDescent="0.25">
      <c r="B2" s="1" t="s">
        <v>2</v>
      </c>
    </row>
    <row r="3" spans="2:5" x14ac:dyDescent="0.25">
      <c r="B3" t="s">
        <v>3</v>
      </c>
      <c r="C3" t="s">
        <v>4</v>
      </c>
      <c r="D3" t="s">
        <v>5</v>
      </c>
      <c r="E3" s="2" t="s">
        <v>6</v>
      </c>
    </row>
    <row r="4" spans="2:5" x14ac:dyDescent="0.25">
      <c r="B4" t="s">
        <v>7</v>
      </c>
      <c r="C4" t="s">
        <v>8</v>
      </c>
      <c r="D4">
        <v>45</v>
      </c>
      <c r="E4" t="b">
        <f>AND(C4="Grass",  D4&gt;50)</f>
        <v>0</v>
      </c>
    </row>
    <row r="5" spans="2:5" x14ac:dyDescent="0.25">
      <c r="B5" t="s">
        <v>9</v>
      </c>
      <c r="C5" t="s">
        <v>8</v>
      </c>
      <c r="D5">
        <v>60</v>
      </c>
      <c r="E5" t="b">
        <f t="shared" ref="E5:E12" si="0">AND(C5="Grass",  D5&gt;50)</f>
        <v>1</v>
      </c>
    </row>
    <row r="6" spans="2:5" x14ac:dyDescent="0.25">
      <c r="B6" t="s">
        <v>10</v>
      </c>
      <c r="C6" t="s">
        <v>8</v>
      </c>
      <c r="D6">
        <v>80</v>
      </c>
      <c r="E6" t="b">
        <f t="shared" si="0"/>
        <v>1</v>
      </c>
    </row>
    <row r="7" spans="2:5" x14ac:dyDescent="0.25">
      <c r="B7" t="s">
        <v>11</v>
      </c>
      <c r="C7" t="s">
        <v>12</v>
      </c>
      <c r="D7">
        <v>65</v>
      </c>
      <c r="E7" t="b">
        <f t="shared" si="0"/>
        <v>0</v>
      </c>
    </row>
    <row r="8" spans="2:5" x14ac:dyDescent="0.25">
      <c r="B8" t="s">
        <v>13</v>
      </c>
      <c r="C8" t="s">
        <v>12</v>
      </c>
      <c r="D8">
        <v>80</v>
      </c>
      <c r="E8" t="b">
        <f t="shared" si="0"/>
        <v>0</v>
      </c>
    </row>
    <row r="9" spans="2:5" x14ac:dyDescent="0.25">
      <c r="B9" t="s">
        <v>14</v>
      </c>
      <c r="C9" t="s">
        <v>12</v>
      </c>
      <c r="D9">
        <v>100</v>
      </c>
      <c r="E9" t="b">
        <f t="shared" si="0"/>
        <v>0</v>
      </c>
    </row>
    <row r="10" spans="2:5" x14ac:dyDescent="0.25">
      <c r="B10" t="s">
        <v>15</v>
      </c>
      <c r="C10" t="s">
        <v>16</v>
      </c>
      <c r="D10">
        <v>43</v>
      </c>
      <c r="E10" t="b">
        <f t="shared" si="0"/>
        <v>0</v>
      </c>
    </row>
    <row r="11" spans="2:5" x14ac:dyDescent="0.25">
      <c r="B11" t="s">
        <v>17</v>
      </c>
      <c r="C11" t="s">
        <v>16</v>
      </c>
      <c r="D11">
        <v>58</v>
      </c>
      <c r="E11" t="b">
        <f t="shared" si="0"/>
        <v>0</v>
      </c>
    </row>
    <row r="12" spans="2:5" x14ac:dyDescent="0.25">
      <c r="B12" t="s">
        <v>18</v>
      </c>
      <c r="C12" t="s">
        <v>16</v>
      </c>
      <c r="D12">
        <v>78</v>
      </c>
      <c r="E12" t="b">
        <f t="shared" si="0"/>
        <v>0</v>
      </c>
    </row>
    <row r="13" spans="2:5" x14ac:dyDescent="0.25">
      <c r="B13" t="s">
        <v>0</v>
      </c>
    </row>
    <row r="14" spans="2:5" x14ac:dyDescent="0.25">
      <c r="B14" s="1" t="s">
        <v>19</v>
      </c>
    </row>
    <row r="15" spans="2:5" x14ac:dyDescent="0.25">
      <c r="B15" t="s">
        <v>3</v>
      </c>
      <c r="C15" t="s">
        <v>4</v>
      </c>
      <c r="D15" t="s">
        <v>5</v>
      </c>
      <c r="E15" s="2" t="s">
        <v>6</v>
      </c>
    </row>
    <row r="16" spans="2:5" x14ac:dyDescent="0.25">
      <c r="B16" t="s">
        <v>7</v>
      </c>
      <c r="C16" t="s">
        <v>8</v>
      </c>
      <c r="D16">
        <v>45</v>
      </c>
      <c r="E16">
        <f>IF(AND(C16="Fire", D16&gt;=5),1, 0)</f>
        <v>0</v>
      </c>
    </row>
    <row r="17" spans="2:7" x14ac:dyDescent="0.25">
      <c r="B17" t="s">
        <v>9</v>
      </c>
      <c r="C17" t="s">
        <v>8</v>
      </c>
      <c r="D17">
        <v>60</v>
      </c>
      <c r="E17">
        <f t="shared" ref="E17:E24" si="1">IF(AND(C17="Fire", D17&gt;=5),1, 0)</f>
        <v>0</v>
      </c>
    </row>
    <row r="18" spans="2:7" x14ac:dyDescent="0.25">
      <c r="B18" t="s">
        <v>10</v>
      </c>
      <c r="C18" t="s">
        <v>8</v>
      </c>
      <c r="D18">
        <v>80</v>
      </c>
      <c r="E18">
        <f t="shared" si="1"/>
        <v>0</v>
      </c>
    </row>
    <row r="19" spans="2:7" x14ac:dyDescent="0.25">
      <c r="B19" t="s">
        <v>11</v>
      </c>
      <c r="C19" t="s">
        <v>12</v>
      </c>
      <c r="D19">
        <v>65</v>
      </c>
      <c r="E19">
        <f t="shared" si="1"/>
        <v>1</v>
      </c>
    </row>
    <row r="20" spans="2:7" x14ac:dyDescent="0.25">
      <c r="B20" t="s">
        <v>13</v>
      </c>
      <c r="C20" t="s">
        <v>12</v>
      </c>
      <c r="D20">
        <v>80</v>
      </c>
      <c r="E20">
        <f t="shared" si="1"/>
        <v>1</v>
      </c>
    </row>
    <row r="21" spans="2:7" x14ac:dyDescent="0.25">
      <c r="B21" t="s">
        <v>14</v>
      </c>
      <c r="C21" t="s">
        <v>12</v>
      </c>
      <c r="D21">
        <v>100</v>
      </c>
      <c r="E21">
        <f t="shared" si="1"/>
        <v>1</v>
      </c>
    </row>
    <row r="22" spans="2:7" x14ac:dyDescent="0.25">
      <c r="B22" t="s">
        <v>15</v>
      </c>
      <c r="C22" t="s">
        <v>16</v>
      </c>
      <c r="D22">
        <v>43</v>
      </c>
      <c r="E22">
        <f t="shared" si="1"/>
        <v>0</v>
      </c>
    </row>
    <row r="23" spans="2:7" x14ac:dyDescent="0.25">
      <c r="B23" t="s">
        <v>17</v>
      </c>
      <c r="C23" t="s">
        <v>16</v>
      </c>
      <c r="D23">
        <v>58</v>
      </c>
      <c r="E23">
        <f t="shared" si="1"/>
        <v>0</v>
      </c>
    </row>
    <row r="24" spans="2:7" x14ac:dyDescent="0.25">
      <c r="B24" t="s">
        <v>18</v>
      </c>
      <c r="C24" t="s">
        <v>16</v>
      </c>
      <c r="D24">
        <v>78</v>
      </c>
      <c r="E24">
        <f t="shared" si="1"/>
        <v>0</v>
      </c>
    </row>
    <row r="25" spans="2:7" x14ac:dyDescent="0.25">
      <c r="B25" t="s">
        <v>0</v>
      </c>
    </row>
    <row r="26" spans="2:7" x14ac:dyDescent="0.25">
      <c r="B26" s="1" t="s">
        <v>20</v>
      </c>
    </row>
    <row r="27" spans="2:7" x14ac:dyDescent="0.25">
      <c r="B27" t="s">
        <v>21</v>
      </c>
      <c r="C27" t="s">
        <v>22</v>
      </c>
      <c r="D27" t="s">
        <v>23</v>
      </c>
      <c r="E27" t="s">
        <v>24</v>
      </c>
      <c r="F27" t="s">
        <v>25</v>
      </c>
      <c r="G27" s="2" t="s">
        <v>26</v>
      </c>
    </row>
    <row r="28" spans="2:7" x14ac:dyDescent="0.25">
      <c r="B28" t="s">
        <v>27</v>
      </c>
      <c r="C28">
        <v>10</v>
      </c>
      <c r="D28">
        <v>4</v>
      </c>
      <c r="E28">
        <v>1</v>
      </c>
      <c r="F28">
        <v>1</v>
      </c>
      <c r="G28">
        <f t="shared" ref="G28:G33" si="2">AVERAGE(C28,D28,E28,F28)</f>
        <v>4</v>
      </c>
    </row>
    <row r="29" spans="2:7" x14ac:dyDescent="0.25">
      <c r="B29" t="s">
        <v>28</v>
      </c>
      <c r="C29">
        <v>12</v>
      </c>
      <c r="D29">
        <v>3</v>
      </c>
      <c r="E29">
        <v>0</v>
      </c>
      <c r="F29">
        <v>1</v>
      </c>
      <c r="G29">
        <f t="shared" si="2"/>
        <v>4</v>
      </c>
    </row>
    <row r="30" spans="2:7" x14ac:dyDescent="0.25">
      <c r="B30" t="s">
        <v>29</v>
      </c>
      <c r="C30">
        <v>15</v>
      </c>
      <c r="D30">
        <v>1</v>
      </c>
      <c r="E30">
        <v>3</v>
      </c>
      <c r="F30">
        <v>1</v>
      </c>
      <c r="G30">
        <f t="shared" si="2"/>
        <v>5</v>
      </c>
    </row>
    <row r="31" spans="2:7" x14ac:dyDescent="0.25">
      <c r="B31" t="s">
        <v>30</v>
      </c>
      <c r="C31">
        <v>4</v>
      </c>
      <c r="D31">
        <v>2</v>
      </c>
      <c r="E31">
        <v>6</v>
      </c>
      <c r="F31">
        <v>0</v>
      </c>
      <c r="G31">
        <f t="shared" si="2"/>
        <v>3</v>
      </c>
    </row>
    <row r="32" spans="2:7" x14ac:dyDescent="0.25">
      <c r="B32" t="s">
        <v>31</v>
      </c>
      <c r="C32">
        <v>10</v>
      </c>
      <c r="D32">
        <v>4</v>
      </c>
      <c r="E32">
        <v>1</v>
      </c>
      <c r="F32">
        <v>1</v>
      </c>
      <c r="G32">
        <f t="shared" si="2"/>
        <v>4</v>
      </c>
    </row>
    <row r="33" spans="2:7" x14ac:dyDescent="0.25">
      <c r="B33" t="s">
        <v>32</v>
      </c>
      <c r="C33">
        <v>9</v>
      </c>
      <c r="D33">
        <v>2</v>
      </c>
      <c r="E33">
        <v>1</v>
      </c>
      <c r="F33">
        <v>0</v>
      </c>
      <c r="G33">
        <f t="shared" si="2"/>
        <v>3</v>
      </c>
    </row>
    <row r="34" spans="2:7" x14ac:dyDescent="0.25">
      <c r="B34" t="s">
        <v>0</v>
      </c>
    </row>
    <row r="35" spans="2:7" x14ac:dyDescent="0.25">
      <c r="B35" s="3" t="s">
        <v>33</v>
      </c>
    </row>
    <row r="38" spans="2:7" x14ac:dyDescent="0.25">
      <c r="B38" s="1" t="s">
        <v>34</v>
      </c>
    </row>
    <row r="39" spans="2:7" x14ac:dyDescent="0.25">
      <c r="B39" t="s">
        <v>3</v>
      </c>
      <c r="C39" t="s">
        <v>4</v>
      </c>
      <c r="D39" t="s">
        <v>5</v>
      </c>
    </row>
    <row r="40" spans="2:7" x14ac:dyDescent="0.25">
      <c r="B40" t="s">
        <v>35</v>
      </c>
      <c r="C40" t="s">
        <v>8</v>
      </c>
      <c r="D40">
        <v>45</v>
      </c>
      <c r="F40" s="2" t="s">
        <v>36</v>
      </c>
      <c r="G40" s="2" t="s">
        <v>37</v>
      </c>
    </row>
    <row r="41" spans="2:7" x14ac:dyDescent="0.25">
      <c r="B41" t="s">
        <v>38</v>
      </c>
      <c r="C41" t="s">
        <v>8</v>
      </c>
      <c r="D41">
        <v>60</v>
      </c>
      <c r="F41" s="2" t="s">
        <v>8</v>
      </c>
      <c r="G41">
        <f>AVERAGEIF(C40:C48,F41,D40:D48)</f>
        <v>61.666666666666664</v>
      </c>
    </row>
    <row r="42" spans="2:7" x14ac:dyDescent="0.25">
      <c r="B42" t="s">
        <v>39</v>
      </c>
      <c r="C42" t="s">
        <v>8</v>
      </c>
      <c r="D42">
        <v>80</v>
      </c>
      <c r="F42" s="2" t="s">
        <v>12</v>
      </c>
      <c r="G42">
        <f>AVERAGEIF(C40:C48,F42,D40:D48)</f>
        <v>81.666666666666671</v>
      </c>
    </row>
    <row r="43" spans="2:7" x14ac:dyDescent="0.25">
      <c r="B43" t="s">
        <v>40</v>
      </c>
      <c r="C43" t="s">
        <v>12</v>
      </c>
      <c r="D43">
        <v>65</v>
      </c>
      <c r="F43" s="2" t="s">
        <v>16</v>
      </c>
      <c r="G43">
        <f>AVERAGEIF(C40:C48,F43,D40:D48)</f>
        <v>59.666666666666664</v>
      </c>
    </row>
    <row r="44" spans="2:7" x14ac:dyDescent="0.25">
      <c r="B44" t="s">
        <v>41</v>
      </c>
      <c r="C44" t="s">
        <v>12</v>
      </c>
      <c r="D44">
        <v>80</v>
      </c>
    </row>
    <row r="45" spans="2:7" x14ac:dyDescent="0.25">
      <c r="B45" t="s">
        <v>42</v>
      </c>
      <c r="C45" t="s">
        <v>12</v>
      </c>
      <c r="D45">
        <v>100</v>
      </c>
    </row>
    <row r="46" spans="2:7" x14ac:dyDescent="0.25">
      <c r="B46" t="s">
        <v>43</v>
      </c>
      <c r="C46" t="s">
        <v>16</v>
      </c>
      <c r="D46">
        <v>43</v>
      </c>
    </row>
    <row r="47" spans="2:7" x14ac:dyDescent="0.25">
      <c r="B47" t="s">
        <v>44</v>
      </c>
      <c r="C47" t="s">
        <v>16</v>
      </c>
      <c r="D47">
        <v>58</v>
      </c>
    </row>
    <row r="48" spans="2:7" x14ac:dyDescent="0.25">
      <c r="B48" t="s">
        <v>45</v>
      </c>
      <c r="C48" t="s">
        <v>16</v>
      </c>
      <c r="D48">
        <v>78</v>
      </c>
    </row>
    <row r="49" spans="2:9" x14ac:dyDescent="0.25">
      <c r="B49" t="s">
        <v>0</v>
      </c>
    </row>
    <row r="50" spans="2:9" x14ac:dyDescent="0.25">
      <c r="B50" s="1" t="s">
        <v>46</v>
      </c>
    </row>
    <row r="51" spans="2:9" x14ac:dyDescent="0.25">
      <c r="B51" t="s">
        <v>3</v>
      </c>
      <c r="C51" t="s">
        <v>4</v>
      </c>
      <c r="D51" t="s">
        <v>47</v>
      </c>
      <c r="E51" t="s">
        <v>48</v>
      </c>
    </row>
    <row r="52" spans="2:9" x14ac:dyDescent="0.25">
      <c r="B52" t="s">
        <v>35</v>
      </c>
      <c r="C52" t="s">
        <v>8</v>
      </c>
      <c r="D52">
        <v>49</v>
      </c>
      <c r="E52">
        <v>1</v>
      </c>
      <c r="G52" s="2" t="s">
        <v>36</v>
      </c>
      <c r="H52" s="2" t="s">
        <v>49</v>
      </c>
      <c r="I52" s="2" t="s">
        <v>50</v>
      </c>
    </row>
    <row r="53" spans="2:9" x14ac:dyDescent="0.25">
      <c r="B53" t="s">
        <v>38</v>
      </c>
      <c r="C53" t="s">
        <v>8</v>
      </c>
      <c r="D53">
        <v>63</v>
      </c>
      <c r="E53">
        <v>1</v>
      </c>
      <c r="G53" s="2" t="s">
        <v>8</v>
      </c>
      <c r="H53" s="2">
        <v>1</v>
      </c>
      <c r="I53">
        <f>AVERAGEIFS(D52:D63,C52:C63,G53,E52:E63,H53)</f>
        <v>65</v>
      </c>
    </row>
    <row r="54" spans="2:9" x14ac:dyDescent="0.25">
      <c r="B54" t="s">
        <v>39</v>
      </c>
      <c r="C54" t="s">
        <v>8</v>
      </c>
      <c r="D54">
        <v>83</v>
      </c>
      <c r="E54">
        <v>1</v>
      </c>
      <c r="G54" s="2" t="s">
        <v>12</v>
      </c>
      <c r="H54" s="2">
        <v>1</v>
      </c>
      <c r="I54">
        <f>AVERAGEIFS(D52:D63,C52:C63,G54,E52:E63,H54)</f>
        <v>59.666666666666664</v>
      </c>
    </row>
    <row r="55" spans="2:9" x14ac:dyDescent="0.25">
      <c r="B55" t="s">
        <v>40</v>
      </c>
      <c r="C55" t="s">
        <v>12</v>
      </c>
      <c r="D55">
        <v>43</v>
      </c>
      <c r="E55">
        <v>1</v>
      </c>
      <c r="G55" s="2" t="s">
        <v>8</v>
      </c>
      <c r="H55" s="2">
        <v>2</v>
      </c>
      <c r="I55">
        <f>AVERAGEIFS(D52:D63,C52:C63,G55,E52:E63,H55)</f>
        <v>81.666666666666671</v>
      </c>
    </row>
    <row r="56" spans="2:9" x14ac:dyDescent="0.25">
      <c r="B56" t="s">
        <v>41</v>
      </c>
      <c r="C56" t="s">
        <v>12</v>
      </c>
      <c r="D56">
        <v>58</v>
      </c>
      <c r="E56">
        <v>1</v>
      </c>
      <c r="G56" s="2" t="s">
        <v>12</v>
      </c>
      <c r="H56" s="2">
        <v>2</v>
      </c>
      <c r="I56">
        <f>AVERAGEIFS(D52:D63,C52:C63,G56,E52:E63,H56)</f>
        <v>59.666666666666664</v>
      </c>
    </row>
    <row r="57" spans="2:9" x14ac:dyDescent="0.25">
      <c r="B57" t="s">
        <v>42</v>
      </c>
      <c r="C57" t="s">
        <v>12</v>
      </c>
      <c r="D57">
        <v>78</v>
      </c>
      <c r="E57">
        <v>1</v>
      </c>
    </row>
    <row r="58" spans="2:9" x14ac:dyDescent="0.25">
      <c r="B58" t="s">
        <v>51</v>
      </c>
      <c r="C58" t="s">
        <v>8</v>
      </c>
      <c r="D58">
        <v>65</v>
      </c>
      <c r="E58">
        <v>2</v>
      </c>
    </row>
    <row r="59" spans="2:9" x14ac:dyDescent="0.25">
      <c r="B59" t="s">
        <v>52</v>
      </c>
      <c r="C59" t="s">
        <v>8</v>
      </c>
      <c r="D59">
        <v>80</v>
      </c>
      <c r="E59">
        <v>2</v>
      </c>
    </row>
    <row r="60" spans="2:9" x14ac:dyDescent="0.25">
      <c r="B60" t="s">
        <v>53</v>
      </c>
      <c r="C60" t="s">
        <v>8</v>
      </c>
      <c r="D60">
        <v>100</v>
      </c>
      <c r="E60">
        <v>2</v>
      </c>
    </row>
    <row r="61" spans="2:9" x14ac:dyDescent="0.25">
      <c r="B61" t="s">
        <v>54</v>
      </c>
      <c r="C61" t="s">
        <v>12</v>
      </c>
      <c r="D61">
        <v>43</v>
      </c>
      <c r="E61">
        <v>2</v>
      </c>
    </row>
    <row r="62" spans="2:9" x14ac:dyDescent="0.25">
      <c r="B62" t="s">
        <v>55</v>
      </c>
      <c r="C62" t="s">
        <v>12</v>
      </c>
      <c r="D62">
        <v>58</v>
      </c>
      <c r="E62">
        <v>2</v>
      </c>
    </row>
    <row r="63" spans="2:9" x14ac:dyDescent="0.25">
      <c r="B63" t="s">
        <v>56</v>
      </c>
      <c r="C63" t="s">
        <v>12</v>
      </c>
      <c r="D63">
        <v>78</v>
      </c>
      <c r="E63">
        <v>2</v>
      </c>
    </row>
    <row r="64" spans="2:9" x14ac:dyDescent="0.25">
      <c r="B64" t="s">
        <v>0</v>
      </c>
    </row>
    <row r="66" spans="2:5" x14ac:dyDescent="0.25">
      <c r="B66" s="1" t="s">
        <v>57</v>
      </c>
    </row>
    <row r="67" spans="2:5" x14ac:dyDescent="0.25">
      <c r="B67" t="s">
        <v>3</v>
      </c>
      <c r="C67" t="s">
        <v>4</v>
      </c>
      <c r="D67" t="s">
        <v>58</v>
      </c>
      <c r="E67" s="2" t="s">
        <v>86</v>
      </c>
    </row>
    <row r="68" spans="2:5" x14ac:dyDescent="0.25">
      <c r="B68" t="s">
        <v>59</v>
      </c>
      <c r="C68" t="s">
        <v>60</v>
      </c>
      <c r="D68">
        <v>305</v>
      </c>
      <c r="E68" s="5" t="str">
        <f>CONCATENATE("Total state of",B68," is ",D68)</f>
        <v>Total state of    Mankey is 305</v>
      </c>
    </row>
    <row r="69" spans="2:5" x14ac:dyDescent="0.25">
      <c r="B69" t="s">
        <v>61</v>
      </c>
      <c r="C69" t="s">
        <v>16</v>
      </c>
      <c r="D69">
        <v>510</v>
      </c>
      <c r="E69" t="str">
        <f t="shared" ref="E69:E87" si="3">CONCATENATE("Total state of",B69," is ",D69)</f>
        <v>Total state of    Poliwrath is 510</v>
      </c>
    </row>
    <row r="70" spans="2:5" x14ac:dyDescent="0.25">
      <c r="B70" t="s">
        <v>62</v>
      </c>
      <c r="C70" t="s">
        <v>8</v>
      </c>
      <c r="D70">
        <v>490</v>
      </c>
      <c r="E70" t="str">
        <f t="shared" si="3"/>
        <v>Total state of    Victreebel is 490</v>
      </c>
    </row>
    <row r="71" spans="2:5" x14ac:dyDescent="0.25">
      <c r="B71" t="s">
        <v>63</v>
      </c>
      <c r="C71" t="s">
        <v>16</v>
      </c>
      <c r="D71">
        <v>335</v>
      </c>
      <c r="E71" t="str">
        <f t="shared" si="3"/>
        <v>Total state of    Tentacool is 335</v>
      </c>
    </row>
    <row r="72" spans="2:5" x14ac:dyDescent="0.25">
      <c r="B72" t="s">
        <v>64</v>
      </c>
      <c r="C72" t="s">
        <v>65</v>
      </c>
      <c r="D72">
        <v>465</v>
      </c>
      <c r="E72" t="str">
        <f t="shared" si="3"/>
        <v>Total state of    Magneton is 465</v>
      </c>
    </row>
    <row r="73" spans="2:5" x14ac:dyDescent="0.25">
      <c r="B73" t="s">
        <v>66</v>
      </c>
      <c r="C73" t="s">
        <v>16</v>
      </c>
      <c r="D73">
        <v>475</v>
      </c>
      <c r="E73" t="str">
        <f t="shared" si="3"/>
        <v>Total state of    Dewgong is 475</v>
      </c>
    </row>
    <row r="74" spans="2:5" x14ac:dyDescent="0.25">
      <c r="B74" t="s">
        <v>67</v>
      </c>
      <c r="C74" t="s">
        <v>16</v>
      </c>
      <c r="D74">
        <v>525</v>
      </c>
      <c r="E74" t="str">
        <f t="shared" si="3"/>
        <v>Total state of    Cloyster is 525</v>
      </c>
    </row>
    <row r="75" spans="2:5" x14ac:dyDescent="0.25">
      <c r="B75" t="s">
        <v>68</v>
      </c>
      <c r="C75" t="s">
        <v>69</v>
      </c>
      <c r="D75">
        <v>385</v>
      </c>
      <c r="E75" t="str">
        <f t="shared" si="3"/>
        <v>Total state of    Onix is 385</v>
      </c>
    </row>
    <row r="76" spans="2:5" x14ac:dyDescent="0.25">
      <c r="B76" t="s">
        <v>70</v>
      </c>
      <c r="C76" t="s">
        <v>71</v>
      </c>
      <c r="D76">
        <v>420</v>
      </c>
      <c r="E76" t="str">
        <f t="shared" si="3"/>
        <v>Total state of    Dragonair is 420</v>
      </c>
    </row>
    <row r="77" spans="2:5" x14ac:dyDescent="0.25">
      <c r="B77" t="s">
        <v>72</v>
      </c>
      <c r="C77" t="s">
        <v>73</v>
      </c>
      <c r="D77">
        <v>349</v>
      </c>
      <c r="E77" t="str">
        <f t="shared" si="3"/>
        <v>Total state of    Pidgeotto is 349</v>
      </c>
    </row>
    <row r="78" spans="2:5" x14ac:dyDescent="0.25">
      <c r="B78" t="s">
        <v>74</v>
      </c>
      <c r="C78" t="s">
        <v>73</v>
      </c>
      <c r="D78">
        <v>253</v>
      </c>
      <c r="E78" t="str">
        <f t="shared" si="3"/>
        <v>Total state of    Rattata is 253</v>
      </c>
    </row>
    <row r="79" spans="2:5" x14ac:dyDescent="0.25">
      <c r="B79" t="s">
        <v>75</v>
      </c>
      <c r="C79" t="s">
        <v>76</v>
      </c>
      <c r="D79">
        <v>395</v>
      </c>
      <c r="E79" t="str">
        <f t="shared" si="3"/>
        <v>Total state of    Beedrill is 395</v>
      </c>
    </row>
    <row r="80" spans="2:5" x14ac:dyDescent="0.25">
      <c r="B80" t="s">
        <v>77</v>
      </c>
      <c r="C80" t="s">
        <v>73</v>
      </c>
      <c r="D80">
        <v>310</v>
      </c>
      <c r="E80" t="str">
        <f t="shared" si="3"/>
        <v>Total state of    Doduo is 310</v>
      </c>
    </row>
    <row r="81" spans="2:7" x14ac:dyDescent="0.25">
      <c r="B81" t="s">
        <v>78</v>
      </c>
      <c r="C81" t="s">
        <v>16</v>
      </c>
      <c r="D81">
        <v>475</v>
      </c>
      <c r="E81" t="str">
        <f t="shared" si="3"/>
        <v>Total state of    Kingler is 475</v>
      </c>
    </row>
    <row r="82" spans="2:7" x14ac:dyDescent="0.25">
      <c r="B82" t="s">
        <v>79</v>
      </c>
      <c r="C82" t="s">
        <v>80</v>
      </c>
      <c r="D82">
        <v>505</v>
      </c>
      <c r="E82" t="str">
        <f t="shared" si="3"/>
        <v>Total state of    Nidoqueen is 505</v>
      </c>
    </row>
    <row r="83" spans="2:7" x14ac:dyDescent="0.25">
      <c r="B83" t="s">
        <v>81</v>
      </c>
      <c r="C83" t="s">
        <v>60</v>
      </c>
      <c r="D83">
        <v>455</v>
      </c>
      <c r="E83" t="str">
        <f t="shared" si="3"/>
        <v>Total state of    Hitmonchan is 455</v>
      </c>
    </row>
    <row r="84" spans="2:7" x14ac:dyDescent="0.25">
      <c r="B84" t="s">
        <v>41</v>
      </c>
      <c r="C84" t="s">
        <v>12</v>
      </c>
      <c r="D84">
        <v>405</v>
      </c>
      <c r="E84" t="str">
        <f t="shared" si="3"/>
        <v>Total state of    Charmeleon is 405</v>
      </c>
    </row>
    <row r="85" spans="2:7" x14ac:dyDescent="0.25">
      <c r="B85" t="s">
        <v>82</v>
      </c>
      <c r="C85" t="s">
        <v>80</v>
      </c>
      <c r="D85">
        <v>438</v>
      </c>
      <c r="E85" t="str">
        <f t="shared" si="3"/>
        <v>Total state of    Arbok is 438</v>
      </c>
    </row>
    <row r="86" spans="2:7" x14ac:dyDescent="0.25">
      <c r="B86" t="s">
        <v>83</v>
      </c>
      <c r="C86" t="s">
        <v>84</v>
      </c>
      <c r="D86">
        <v>310</v>
      </c>
      <c r="E86" t="str">
        <f t="shared" si="3"/>
        <v>Total state of    Gastly is 310</v>
      </c>
    </row>
    <row r="87" spans="2:7" x14ac:dyDescent="0.25">
      <c r="B87" t="s">
        <v>85</v>
      </c>
      <c r="C87" t="s">
        <v>16</v>
      </c>
      <c r="D87">
        <v>200</v>
      </c>
      <c r="E87" t="str">
        <f t="shared" si="3"/>
        <v>Total state of    Magikarp is 200</v>
      </c>
    </row>
    <row r="88" spans="2:7" x14ac:dyDescent="0.25">
      <c r="B88" t="s">
        <v>0</v>
      </c>
    </row>
    <row r="90" spans="2:7" x14ac:dyDescent="0.25">
      <c r="B90" s="1" t="s">
        <v>97</v>
      </c>
    </row>
    <row r="91" spans="2:7" x14ac:dyDescent="0.25">
      <c r="B91" t="s">
        <v>3</v>
      </c>
      <c r="C91" t="s">
        <v>4</v>
      </c>
      <c r="D91" t="s">
        <v>87</v>
      </c>
      <c r="E91" t="s">
        <v>58</v>
      </c>
      <c r="F91" s="2" t="s">
        <v>93</v>
      </c>
      <c r="G91" s="2" t="s">
        <v>92</v>
      </c>
    </row>
    <row r="92" spans="2:7" x14ac:dyDescent="0.25">
      <c r="B92" t="s">
        <v>59</v>
      </c>
      <c r="C92" t="s">
        <v>60</v>
      </c>
      <c r="E92">
        <v>305</v>
      </c>
      <c r="F92">
        <f>COUNT(D92:D111)</f>
        <v>0</v>
      </c>
      <c r="G92">
        <f>COUNTA(D92:D111)</f>
        <v>12</v>
      </c>
    </row>
    <row r="93" spans="2:7" x14ac:dyDescent="0.25">
      <c r="B93" t="s">
        <v>61</v>
      </c>
      <c r="C93" t="s">
        <v>16</v>
      </c>
      <c r="D93" t="s">
        <v>60</v>
      </c>
      <c r="E93">
        <v>510</v>
      </c>
    </row>
    <row r="94" spans="2:7" x14ac:dyDescent="0.25">
      <c r="B94" t="s">
        <v>62</v>
      </c>
      <c r="C94" t="s">
        <v>8</v>
      </c>
      <c r="D94" t="s">
        <v>80</v>
      </c>
      <c r="E94">
        <v>490</v>
      </c>
    </row>
    <row r="95" spans="2:7" x14ac:dyDescent="0.25">
      <c r="B95" t="s">
        <v>63</v>
      </c>
      <c r="C95" t="s">
        <v>16</v>
      </c>
      <c r="D95" t="s">
        <v>80</v>
      </c>
      <c r="E95">
        <v>335</v>
      </c>
      <c r="F95" s="2" t="s">
        <v>94</v>
      </c>
      <c r="G95" s="2" t="s">
        <v>95</v>
      </c>
    </row>
    <row r="96" spans="2:7" x14ac:dyDescent="0.25">
      <c r="B96" t="s">
        <v>64</v>
      </c>
      <c r="C96" t="s">
        <v>65</v>
      </c>
      <c r="D96" t="s">
        <v>88</v>
      </c>
      <c r="E96">
        <v>465</v>
      </c>
      <c r="F96">
        <f>COUNT(E92:E111)</f>
        <v>20</v>
      </c>
      <c r="G96">
        <f>COUNTA(E92:E111)</f>
        <v>20</v>
      </c>
    </row>
    <row r="97" spans="2:6" x14ac:dyDescent="0.25">
      <c r="B97" t="s">
        <v>66</v>
      </c>
      <c r="C97" t="s">
        <v>16</v>
      </c>
      <c r="D97" t="s">
        <v>89</v>
      </c>
      <c r="E97">
        <v>475</v>
      </c>
    </row>
    <row r="98" spans="2:6" x14ac:dyDescent="0.25">
      <c r="B98" t="s">
        <v>67</v>
      </c>
      <c r="C98" t="s">
        <v>16</v>
      </c>
      <c r="D98" t="s">
        <v>89</v>
      </c>
      <c r="E98">
        <v>525</v>
      </c>
    </row>
    <row r="99" spans="2:6" x14ac:dyDescent="0.25">
      <c r="B99" t="s">
        <v>68</v>
      </c>
      <c r="C99" t="s">
        <v>69</v>
      </c>
      <c r="D99" t="s">
        <v>90</v>
      </c>
      <c r="E99">
        <v>385</v>
      </c>
      <c r="F99" s="2" t="s">
        <v>96</v>
      </c>
    </row>
    <row r="100" spans="2:6" x14ac:dyDescent="0.25">
      <c r="B100" t="s">
        <v>70</v>
      </c>
      <c r="C100" t="s">
        <v>71</v>
      </c>
      <c r="E100">
        <v>420</v>
      </c>
      <c r="F100">
        <f>COUNTBLANK(D92:D111)</f>
        <v>8</v>
      </c>
    </row>
    <row r="101" spans="2:6" x14ac:dyDescent="0.25">
      <c r="B101" t="s">
        <v>72</v>
      </c>
      <c r="C101" t="s">
        <v>73</v>
      </c>
      <c r="D101" t="s">
        <v>91</v>
      </c>
      <c r="E101">
        <v>349</v>
      </c>
    </row>
    <row r="102" spans="2:6" x14ac:dyDescent="0.25">
      <c r="B102" t="s">
        <v>74</v>
      </c>
      <c r="C102" t="s">
        <v>73</v>
      </c>
      <c r="E102">
        <v>253</v>
      </c>
    </row>
    <row r="103" spans="2:6" x14ac:dyDescent="0.25">
      <c r="B103" t="s">
        <v>75</v>
      </c>
      <c r="C103" t="s">
        <v>76</v>
      </c>
      <c r="D103" t="s">
        <v>80</v>
      </c>
      <c r="E103">
        <v>395</v>
      </c>
    </row>
    <row r="104" spans="2:6" x14ac:dyDescent="0.25">
      <c r="B104" t="s">
        <v>77</v>
      </c>
      <c r="C104" t="s">
        <v>73</v>
      </c>
      <c r="D104" t="s">
        <v>91</v>
      </c>
      <c r="E104">
        <v>310</v>
      </c>
    </row>
    <row r="105" spans="2:6" x14ac:dyDescent="0.25">
      <c r="B105" t="s">
        <v>78</v>
      </c>
      <c r="C105" t="s">
        <v>16</v>
      </c>
      <c r="E105">
        <v>475</v>
      </c>
    </row>
    <row r="106" spans="2:6" x14ac:dyDescent="0.25">
      <c r="B106" t="s">
        <v>79</v>
      </c>
      <c r="C106" t="s">
        <v>80</v>
      </c>
      <c r="D106" t="s">
        <v>90</v>
      </c>
      <c r="E106">
        <v>505</v>
      </c>
    </row>
    <row r="107" spans="2:6" x14ac:dyDescent="0.25">
      <c r="B107" t="s">
        <v>81</v>
      </c>
      <c r="C107" t="s">
        <v>60</v>
      </c>
      <c r="E107">
        <v>455</v>
      </c>
    </row>
    <row r="108" spans="2:6" x14ac:dyDescent="0.25">
      <c r="B108" t="s">
        <v>41</v>
      </c>
      <c r="C108" t="s">
        <v>12</v>
      </c>
      <c r="E108">
        <v>405</v>
      </c>
    </row>
    <row r="109" spans="2:6" x14ac:dyDescent="0.25">
      <c r="B109" t="s">
        <v>82</v>
      </c>
      <c r="C109" t="s">
        <v>80</v>
      </c>
      <c r="E109">
        <v>438</v>
      </c>
    </row>
    <row r="110" spans="2:6" x14ac:dyDescent="0.25">
      <c r="B110" t="s">
        <v>83</v>
      </c>
      <c r="C110" t="s">
        <v>84</v>
      </c>
      <c r="D110" t="s">
        <v>80</v>
      </c>
      <c r="E110">
        <v>310</v>
      </c>
    </row>
    <row r="111" spans="2:6" x14ac:dyDescent="0.25">
      <c r="B111" t="s">
        <v>85</v>
      </c>
      <c r="C111" t="s">
        <v>16</v>
      </c>
      <c r="E111">
        <v>200</v>
      </c>
    </row>
    <row r="112" spans="2:6" x14ac:dyDescent="0.25">
      <c r="B112" t="s">
        <v>0</v>
      </c>
    </row>
    <row r="114" spans="2:7" x14ac:dyDescent="0.25">
      <c r="B114" s="1" t="s">
        <v>98</v>
      </c>
    </row>
    <row r="115" spans="2:7" x14ac:dyDescent="0.25">
      <c r="B115" t="s">
        <v>3</v>
      </c>
      <c r="C115" t="s">
        <v>4</v>
      </c>
      <c r="D115" t="s">
        <v>87</v>
      </c>
      <c r="E115" t="s">
        <v>58</v>
      </c>
    </row>
    <row r="116" spans="2:7" x14ac:dyDescent="0.25">
      <c r="B116" t="s">
        <v>59</v>
      </c>
      <c r="C116" t="s">
        <v>60</v>
      </c>
      <c r="E116">
        <v>305</v>
      </c>
    </row>
    <row r="117" spans="2:7" x14ac:dyDescent="0.25">
      <c r="B117" t="s">
        <v>61</v>
      </c>
      <c r="C117" t="s">
        <v>16</v>
      </c>
      <c r="D117" t="s">
        <v>60</v>
      </c>
      <c r="E117">
        <v>510</v>
      </c>
    </row>
    <row r="118" spans="2:7" x14ac:dyDescent="0.25">
      <c r="B118" t="s">
        <v>62</v>
      </c>
      <c r="C118" t="s">
        <v>8</v>
      </c>
      <c r="D118" t="s">
        <v>80</v>
      </c>
      <c r="E118">
        <v>490</v>
      </c>
      <c r="G118" s="2" t="s">
        <v>99</v>
      </c>
    </row>
    <row r="119" spans="2:7" x14ac:dyDescent="0.25">
      <c r="B119" t="s">
        <v>63</v>
      </c>
      <c r="C119" t="s">
        <v>16</v>
      </c>
      <c r="D119" t="s">
        <v>80</v>
      </c>
      <c r="E119">
        <v>335</v>
      </c>
      <c r="F119" s="7" t="s">
        <v>8</v>
      </c>
      <c r="G119" s="8">
        <f>COUNTIF(C116:C135,F119)</f>
        <v>1</v>
      </c>
    </row>
    <row r="120" spans="2:7" x14ac:dyDescent="0.25">
      <c r="B120" t="s">
        <v>64</v>
      </c>
      <c r="C120" t="s">
        <v>65</v>
      </c>
      <c r="D120" t="s">
        <v>88</v>
      </c>
      <c r="E120">
        <v>465</v>
      </c>
      <c r="F120" s="7" t="s">
        <v>16</v>
      </c>
      <c r="G120" s="8">
        <f>COUNTIF(C116:C135,F120)</f>
        <v>6</v>
      </c>
    </row>
    <row r="121" spans="2:7" x14ac:dyDescent="0.25">
      <c r="B121" t="s">
        <v>66</v>
      </c>
      <c r="C121" t="s">
        <v>16</v>
      </c>
      <c r="D121" t="s">
        <v>89</v>
      </c>
      <c r="E121">
        <v>475</v>
      </c>
      <c r="F121" s="7" t="s">
        <v>65</v>
      </c>
      <c r="G121" s="8">
        <f>COUNTIF(C116:C135,F121)</f>
        <v>1</v>
      </c>
    </row>
    <row r="122" spans="2:7" x14ac:dyDescent="0.25">
      <c r="B122" t="s">
        <v>67</v>
      </c>
      <c r="C122" t="s">
        <v>16</v>
      </c>
      <c r="D122" t="s">
        <v>89</v>
      </c>
      <c r="E122">
        <v>525</v>
      </c>
      <c r="F122" s="7" t="s">
        <v>60</v>
      </c>
      <c r="G122" s="8">
        <f>COUNTIF(C116:C135,F122)</f>
        <v>2</v>
      </c>
    </row>
    <row r="123" spans="2:7" x14ac:dyDescent="0.25">
      <c r="B123" t="s">
        <v>68</v>
      </c>
      <c r="C123" t="s">
        <v>69</v>
      </c>
      <c r="D123" t="s">
        <v>90</v>
      </c>
      <c r="E123">
        <v>385</v>
      </c>
      <c r="F123" s="7" t="s">
        <v>69</v>
      </c>
      <c r="G123" s="8">
        <f>COUNTIF(C116:C135,F123)</f>
        <v>1</v>
      </c>
    </row>
    <row r="124" spans="2:7" x14ac:dyDescent="0.25">
      <c r="B124" t="s">
        <v>70</v>
      </c>
      <c r="C124" t="s">
        <v>71</v>
      </c>
      <c r="E124">
        <v>420</v>
      </c>
      <c r="F124" s="7" t="s">
        <v>71</v>
      </c>
      <c r="G124" s="8">
        <f>COUNTIF(C116:C135,F124)</f>
        <v>1</v>
      </c>
    </row>
    <row r="125" spans="2:7" x14ac:dyDescent="0.25">
      <c r="B125" t="s">
        <v>72</v>
      </c>
      <c r="C125" t="s">
        <v>73</v>
      </c>
      <c r="D125" t="s">
        <v>91</v>
      </c>
      <c r="E125">
        <v>349</v>
      </c>
      <c r="F125" s="7" t="s">
        <v>73</v>
      </c>
      <c r="G125" s="8">
        <f>COUNTIF(C116:C135,F125)</f>
        <v>3</v>
      </c>
    </row>
    <row r="126" spans="2:7" x14ac:dyDescent="0.25">
      <c r="B126" t="s">
        <v>74</v>
      </c>
      <c r="C126" t="s">
        <v>73</v>
      </c>
      <c r="E126">
        <v>253</v>
      </c>
      <c r="F126" s="7" t="s">
        <v>76</v>
      </c>
      <c r="G126" s="8">
        <f>COUNTIF(C116:C135,F126)</f>
        <v>1</v>
      </c>
    </row>
    <row r="127" spans="2:7" x14ac:dyDescent="0.25">
      <c r="B127" t="s">
        <v>75</v>
      </c>
      <c r="C127" t="s">
        <v>76</v>
      </c>
      <c r="D127" t="s">
        <v>80</v>
      </c>
      <c r="E127">
        <v>395</v>
      </c>
      <c r="F127" s="7" t="s">
        <v>80</v>
      </c>
      <c r="G127" s="8">
        <f>COUNTIF(C116:C135,F127)</f>
        <v>2</v>
      </c>
    </row>
    <row r="128" spans="2:7" x14ac:dyDescent="0.25">
      <c r="B128" t="s">
        <v>77</v>
      </c>
      <c r="C128" t="s">
        <v>73</v>
      </c>
      <c r="D128" t="s">
        <v>91</v>
      </c>
      <c r="E128">
        <v>310</v>
      </c>
      <c r="F128" s="7" t="s">
        <v>12</v>
      </c>
      <c r="G128" s="8">
        <f>COUNTIF(C116:C135,F128)</f>
        <v>1</v>
      </c>
    </row>
    <row r="129" spans="2:8" x14ac:dyDescent="0.25">
      <c r="B129" t="s">
        <v>78</v>
      </c>
      <c r="C129" t="s">
        <v>16</v>
      </c>
      <c r="E129">
        <v>475</v>
      </c>
      <c r="F129" s="7" t="s">
        <v>84</v>
      </c>
      <c r="G129" s="8">
        <f>COUNTIF(C116:C135,F129)</f>
        <v>1</v>
      </c>
    </row>
    <row r="130" spans="2:8" x14ac:dyDescent="0.25">
      <c r="B130" t="s">
        <v>79</v>
      </c>
      <c r="C130" t="s">
        <v>80</v>
      </c>
      <c r="D130" t="s">
        <v>90</v>
      </c>
      <c r="E130">
        <v>505</v>
      </c>
    </row>
    <row r="131" spans="2:8" x14ac:dyDescent="0.25">
      <c r="B131" t="s">
        <v>81</v>
      </c>
      <c r="C131" t="s">
        <v>60</v>
      </c>
      <c r="E131">
        <v>455</v>
      </c>
    </row>
    <row r="132" spans="2:8" x14ac:dyDescent="0.25">
      <c r="B132" t="s">
        <v>41</v>
      </c>
      <c r="C132" t="s">
        <v>12</v>
      </c>
      <c r="E132">
        <v>405</v>
      </c>
    </row>
    <row r="133" spans="2:8" x14ac:dyDescent="0.25">
      <c r="B133" t="s">
        <v>82</v>
      </c>
      <c r="C133" t="s">
        <v>80</v>
      </c>
      <c r="E133">
        <v>438</v>
      </c>
    </row>
    <row r="134" spans="2:8" x14ac:dyDescent="0.25">
      <c r="B134" t="s">
        <v>83</v>
      </c>
      <c r="C134" t="s">
        <v>84</v>
      </c>
      <c r="D134" t="s">
        <v>80</v>
      </c>
      <c r="E134">
        <v>310</v>
      </c>
    </row>
    <row r="135" spans="2:8" x14ac:dyDescent="0.25">
      <c r="B135" t="s">
        <v>85</v>
      </c>
      <c r="C135" t="s">
        <v>16</v>
      </c>
      <c r="E135">
        <v>200</v>
      </c>
    </row>
    <row r="136" spans="2:8" x14ac:dyDescent="0.25">
      <c r="B136" t="s">
        <v>0</v>
      </c>
    </row>
    <row r="138" spans="2:8" x14ac:dyDescent="0.25">
      <c r="B138" s="1" t="s">
        <v>100</v>
      </c>
    </row>
    <row r="139" spans="2:8" x14ac:dyDescent="0.25">
      <c r="B139" t="s">
        <v>4</v>
      </c>
      <c r="C139" t="s">
        <v>47</v>
      </c>
      <c r="D139" t="s">
        <v>48</v>
      </c>
    </row>
    <row r="140" spans="2:8" x14ac:dyDescent="0.25">
      <c r="B140" t="s">
        <v>8</v>
      </c>
      <c r="C140">
        <v>49</v>
      </c>
      <c r="D140">
        <v>1</v>
      </c>
      <c r="F140" s="6" t="s">
        <v>36</v>
      </c>
      <c r="G140" s="6" t="s">
        <v>49</v>
      </c>
      <c r="H140" s="2" t="s">
        <v>50</v>
      </c>
    </row>
    <row r="141" spans="2:8" x14ac:dyDescent="0.25">
      <c r="B141" t="s">
        <v>8</v>
      </c>
      <c r="C141">
        <v>63</v>
      </c>
      <c r="D141">
        <v>1</v>
      </c>
      <c r="F141" s="6" t="s">
        <v>8</v>
      </c>
      <c r="G141" s="6">
        <v>1</v>
      </c>
      <c r="H141">
        <f>COUNTIFS(B140:B151,F141,D140:D151,G141)</f>
        <v>3</v>
      </c>
    </row>
    <row r="142" spans="2:8" x14ac:dyDescent="0.25">
      <c r="B142" t="s">
        <v>8</v>
      </c>
      <c r="C142">
        <v>83</v>
      </c>
      <c r="D142">
        <v>1</v>
      </c>
      <c r="F142" s="6" t="s">
        <v>12</v>
      </c>
      <c r="G142" s="6">
        <v>1</v>
      </c>
      <c r="H142">
        <f>COUNTIFS(B140:B151,F142,D140:D151,G142)</f>
        <v>3</v>
      </c>
    </row>
    <row r="143" spans="2:8" x14ac:dyDescent="0.25">
      <c r="B143" t="s">
        <v>12</v>
      </c>
      <c r="C143">
        <v>43</v>
      </c>
      <c r="D143">
        <v>1</v>
      </c>
      <c r="F143" s="6" t="s">
        <v>8</v>
      </c>
      <c r="G143" s="6">
        <v>2</v>
      </c>
      <c r="H143">
        <f>COUNTIFS(B140:B151,F143,D140:D151,G143)</f>
        <v>3</v>
      </c>
    </row>
    <row r="144" spans="2:8" x14ac:dyDescent="0.25">
      <c r="B144" t="s">
        <v>12</v>
      </c>
      <c r="C144">
        <v>58</v>
      </c>
      <c r="D144">
        <v>1</v>
      </c>
      <c r="F144" s="6" t="s">
        <v>12</v>
      </c>
      <c r="G144" s="6">
        <v>2</v>
      </c>
      <c r="H144">
        <f>COUNTIFS(B140:B151,F144,D140:D151,G144)</f>
        <v>3</v>
      </c>
    </row>
    <row r="145" spans="2:7" x14ac:dyDescent="0.25">
      <c r="B145" t="s">
        <v>12</v>
      </c>
      <c r="C145">
        <v>78</v>
      </c>
      <c r="D145">
        <v>1</v>
      </c>
    </row>
    <row r="146" spans="2:7" x14ac:dyDescent="0.25">
      <c r="B146" t="s">
        <v>8</v>
      </c>
      <c r="C146">
        <v>65</v>
      </c>
      <c r="D146">
        <v>2</v>
      </c>
    </row>
    <row r="147" spans="2:7" x14ac:dyDescent="0.25">
      <c r="B147" t="s">
        <v>8</v>
      </c>
      <c r="C147">
        <v>80</v>
      </c>
      <c r="D147">
        <v>2</v>
      </c>
    </row>
    <row r="148" spans="2:7" x14ac:dyDescent="0.25">
      <c r="B148" t="s">
        <v>8</v>
      </c>
      <c r="C148">
        <v>100</v>
      </c>
      <c r="D148">
        <v>2</v>
      </c>
    </row>
    <row r="149" spans="2:7" x14ac:dyDescent="0.25">
      <c r="B149" t="s">
        <v>12</v>
      </c>
      <c r="C149">
        <v>43</v>
      </c>
      <c r="D149">
        <v>2</v>
      </c>
    </row>
    <row r="150" spans="2:7" x14ac:dyDescent="0.25">
      <c r="B150" t="s">
        <v>12</v>
      </c>
      <c r="C150">
        <v>58</v>
      </c>
      <c r="D150">
        <v>2</v>
      </c>
    </row>
    <row r="151" spans="2:7" x14ac:dyDescent="0.25">
      <c r="B151" t="s">
        <v>12</v>
      </c>
      <c r="C151">
        <v>78</v>
      </c>
      <c r="D151">
        <v>2</v>
      </c>
    </row>
    <row r="153" spans="2:7" x14ac:dyDescent="0.25">
      <c r="B153" s="1" t="s">
        <v>124</v>
      </c>
    </row>
    <row r="154" spans="2:7" x14ac:dyDescent="0.25">
      <c r="B154" t="s">
        <v>101</v>
      </c>
      <c r="C154" t="s">
        <v>4</v>
      </c>
      <c r="D154" t="s">
        <v>102</v>
      </c>
      <c r="E154" s="2" t="s">
        <v>113</v>
      </c>
      <c r="F154" s="7" t="s">
        <v>116</v>
      </c>
      <c r="G154" s="2" t="s">
        <v>119</v>
      </c>
    </row>
    <row r="155" spans="2:7" x14ac:dyDescent="0.25">
      <c r="B155" t="s">
        <v>103</v>
      </c>
      <c r="C155" t="s">
        <v>8</v>
      </c>
      <c r="D155">
        <v>318</v>
      </c>
      <c r="E155" s="9" t="str">
        <f>IF(C155="Grass","it's Grass","it's not Grass")</f>
        <v>it's Grass</v>
      </c>
      <c r="F155">
        <f>MIN(D155:D163)</f>
        <v>309</v>
      </c>
      <c r="G155" s="10">
        <f>MODE(D155:D163)</f>
        <v>405</v>
      </c>
    </row>
    <row r="156" spans="2:7" x14ac:dyDescent="0.25">
      <c r="B156" t="s">
        <v>104</v>
      </c>
      <c r="C156" t="s">
        <v>8</v>
      </c>
      <c r="D156">
        <v>405</v>
      </c>
      <c r="E156" s="9" t="str">
        <f t="shared" ref="E156:E163" si="4">IF(C156="Grass","it's Grass","it's not Grass")</f>
        <v>it's Grass</v>
      </c>
      <c r="G156" s="10"/>
    </row>
    <row r="157" spans="2:7" x14ac:dyDescent="0.25">
      <c r="B157" t="s">
        <v>105</v>
      </c>
      <c r="C157" t="s">
        <v>8</v>
      </c>
      <c r="D157">
        <v>525</v>
      </c>
      <c r="E157" s="9" t="str">
        <f>IF(C157="Grass","it's Grass","it's not Grass")</f>
        <v>it's Grass</v>
      </c>
      <c r="F157" s="7" t="s">
        <v>117</v>
      </c>
      <c r="G157" s="13" t="s">
        <v>123</v>
      </c>
    </row>
    <row r="158" spans="2:7" x14ac:dyDescent="0.25">
      <c r="B158" t="s">
        <v>106</v>
      </c>
      <c r="C158" t="s">
        <v>12</v>
      </c>
      <c r="D158">
        <v>309</v>
      </c>
      <c r="E158" s="9" t="str">
        <f t="shared" si="4"/>
        <v>it's not Grass</v>
      </c>
      <c r="F158" s="11">
        <f>MAX(D155:D163)</f>
        <v>534</v>
      </c>
      <c r="G158" s="10">
        <f>STDEVP(D155:D163)</f>
        <v>88.581970129924102</v>
      </c>
    </row>
    <row r="159" spans="2:7" x14ac:dyDescent="0.25">
      <c r="B159" t="s">
        <v>107</v>
      </c>
      <c r="C159" t="s">
        <v>12</v>
      </c>
      <c r="D159">
        <v>405</v>
      </c>
      <c r="E159" s="9" t="str">
        <f t="shared" si="4"/>
        <v>it's not Grass</v>
      </c>
      <c r="G159" s="10"/>
    </row>
    <row r="160" spans="2:7" x14ac:dyDescent="0.25">
      <c r="B160" t="s">
        <v>108</v>
      </c>
      <c r="C160" t="s">
        <v>12</v>
      </c>
      <c r="D160">
        <v>534</v>
      </c>
      <c r="E160" s="9" t="str">
        <f t="shared" si="4"/>
        <v>it's not Grass</v>
      </c>
      <c r="F160" s="7" t="s">
        <v>118</v>
      </c>
    </row>
    <row r="161" spans="2:6" x14ac:dyDescent="0.25">
      <c r="B161" t="s">
        <v>109</v>
      </c>
      <c r="C161" t="s">
        <v>16</v>
      </c>
      <c r="D161">
        <v>314</v>
      </c>
      <c r="E161" s="9" t="str">
        <f t="shared" si="4"/>
        <v>it's not Grass</v>
      </c>
      <c r="F161">
        <f>MEDIAN(D155:D163)</f>
        <v>405</v>
      </c>
    </row>
    <row r="162" spans="2:6" x14ac:dyDescent="0.25">
      <c r="B162" t="s">
        <v>110</v>
      </c>
      <c r="C162" t="s">
        <v>16</v>
      </c>
      <c r="D162">
        <v>405</v>
      </c>
      <c r="E162" s="9" t="str">
        <f t="shared" si="4"/>
        <v>it's not Grass</v>
      </c>
    </row>
    <row r="163" spans="2:6" x14ac:dyDescent="0.25">
      <c r="B163" t="s">
        <v>111</v>
      </c>
      <c r="C163" t="s">
        <v>16</v>
      </c>
      <c r="D163">
        <v>530</v>
      </c>
      <c r="E163" s="9" t="str">
        <f t="shared" si="4"/>
        <v>it's not Grass</v>
      </c>
    </row>
    <row r="164" spans="2:6" x14ac:dyDescent="0.25">
      <c r="B164" t="s">
        <v>112</v>
      </c>
    </row>
    <row r="166" spans="2:6" x14ac:dyDescent="0.25">
      <c r="B166" s="1" t="s">
        <v>121</v>
      </c>
    </row>
    <row r="167" spans="2:6" x14ac:dyDescent="0.25">
      <c r="B167" t="s">
        <v>101</v>
      </c>
      <c r="C167" s="6" t="s">
        <v>115</v>
      </c>
      <c r="D167" s="6" t="s">
        <v>114</v>
      </c>
      <c r="E167" s="6" t="s">
        <v>122</v>
      </c>
    </row>
    <row r="168" spans="2:6" x14ac:dyDescent="0.25">
      <c r="B168" s="4" t="s">
        <v>103</v>
      </c>
      <c r="C168" s="9" t="str">
        <f>LEFT(B168,5)</f>
        <v xml:space="preserve">  Bul</v>
      </c>
      <c r="D168" s="9" t="str">
        <f>LOWER(B168)</f>
        <v xml:space="preserve">  bulbasaur</v>
      </c>
      <c r="E168" s="9" t="str">
        <f>RIGHT(B168,5)</f>
        <v>asaur</v>
      </c>
    </row>
    <row r="169" spans="2:6" x14ac:dyDescent="0.25">
      <c r="B169" s="4" t="s">
        <v>104</v>
      </c>
      <c r="C169" s="9" t="str">
        <f>LEFT(B169,5)</f>
        <v xml:space="preserve">  Ivy</v>
      </c>
      <c r="D169" s="9" t="str">
        <f>LOWER(B169)</f>
        <v xml:space="preserve">  ivysaur</v>
      </c>
      <c r="E169" s="9" t="str">
        <f>RIGHT(B169,5)</f>
        <v>ysaur</v>
      </c>
    </row>
    <row r="170" spans="2:6" x14ac:dyDescent="0.25">
      <c r="B170" s="4" t="s">
        <v>105</v>
      </c>
      <c r="C170" s="9" t="str">
        <f>LEFT(B170,5)</f>
        <v xml:space="preserve">  Ven</v>
      </c>
      <c r="D170" s="9" t="str">
        <f>LOWER(B170)</f>
        <v xml:space="preserve">  venusaur</v>
      </c>
      <c r="E170" s="9" t="str">
        <f>RIGHT(B170,5)</f>
        <v>usaur</v>
      </c>
    </row>
    <row r="171" spans="2:6" x14ac:dyDescent="0.25">
      <c r="B171" s="4" t="s">
        <v>106</v>
      </c>
      <c r="C171" s="9" t="str">
        <f>LEFT(B171,5)</f>
        <v xml:space="preserve">  Cha</v>
      </c>
      <c r="D171" s="9" t="str">
        <f>LOWER(B171)</f>
        <v xml:space="preserve">  charmander</v>
      </c>
      <c r="E171" s="9" t="str">
        <f>RIGHT(B171,5)</f>
        <v>ander</v>
      </c>
    </row>
    <row r="174" spans="2:6" x14ac:dyDescent="0.25">
      <c r="B174" s="12" t="s">
        <v>120</v>
      </c>
    </row>
    <row r="175" spans="2:6" x14ac:dyDescent="0.25">
      <c r="B175">
        <f ca="1">RAND()</f>
        <v>0.25766198295195475</v>
      </c>
    </row>
    <row r="176" spans="2:6" x14ac:dyDescent="0.25">
      <c r="B176">
        <f ca="1">RAND()*100</f>
        <v>16.568134541848522</v>
      </c>
    </row>
    <row r="177" spans="2:7" x14ac:dyDescent="0.25">
      <c r="B177">
        <f ca="1">INT(RAND()*10)</f>
        <v>2</v>
      </c>
    </row>
    <row r="179" spans="2:7" x14ac:dyDescent="0.25">
      <c r="B179" s="1" t="s">
        <v>125</v>
      </c>
    </row>
    <row r="180" spans="2:7" x14ac:dyDescent="0.25">
      <c r="B180" t="s">
        <v>3</v>
      </c>
      <c r="C180" t="s">
        <v>4</v>
      </c>
      <c r="D180" t="s">
        <v>102</v>
      </c>
    </row>
    <row r="181" spans="2:7" x14ac:dyDescent="0.25">
      <c r="B181" t="s">
        <v>35</v>
      </c>
      <c r="C181" t="s">
        <v>8</v>
      </c>
      <c r="D181">
        <v>318</v>
      </c>
      <c r="F181" s="2" t="s">
        <v>36</v>
      </c>
      <c r="G181" s="2" t="s">
        <v>126</v>
      </c>
    </row>
    <row r="182" spans="2:7" x14ac:dyDescent="0.25">
      <c r="B182" t="s">
        <v>38</v>
      </c>
      <c r="C182" t="s">
        <v>8</v>
      </c>
      <c r="D182">
        <v>405</v>
      </c>
      <c r="F182" s="2" t="s">
        <v>8</v>
      </c>
      <c r="G182">
        <f>SUMIF(C181:C189,F182,D181:D189)</f>
        <v>1248</v>
      </c>
    </row>
    <row r="183" spans="2:7" x14ac:dyDescent="0.25">
      <c r="B183" t="s">
        <v>39</v>
      </c>
      <c r="C183" t="s">
        <v>8</v>
      </c>
      <c r="D183">
        <v>525</v>
      </c>
      <c r="F183" s="2" t="s">
        <v>12</v>
      </c>
      <c r="G183">
        <f>SUMIF(C181:C189,F183,D181:D189)</f>
        <v>1248</v>
      </c>
    </row>
    <row r="184" spans="2:7" x14ac:dyDescent="0.25">
      <c r="B184" t="s">
        <v>40</v>
      </c>
      <c r="C184" t="s">
        <v>12</v>
      </c>
      <c r="D184">
        <v>309</v>
      </c>
      <c r="F184" s="2" t="s">
        <v>16</v>
      </c>
      <c r="G184">
        <f>SUMIF(C181:C189,F184,D181:D189)</f>
        <v>1249</v>
      </c>
    </row>
    <row r="185" spans="2:7" x14ac:dyDescent="0.25">
      <c r="B185" t="s">
        <v>41</v>
      </c>
      <c r="C185" t="s">
        <v>12</v>
      </c>
      <c r="D185">
        <v>405</v>
      </c>
    </row>
    <row r="186" spans="2:7" x14ac:dyDescent="0.25">
      <c r="B186" t="s">
        <v>42</v>
      </c>
      <c r="C186" t="s">
        <v>12</v>
      </c>
      <c r="D186">
        <v>534</v>
      </c>
    </row>
    <row r="187" spans="2:7" x14ac:dyDescent="0.25">
      <c r="B187" t="s">
        <v>43</v>
      </c>
      <c r="C187" t="s">
        <v>16</v>
      </c>
      <c r="D187">
        <v>314</v>
      </c>
    </row>
    <row r="188" spans="2:7" x14ac:dyDescent="0.25">
      <c r="B188" t="s">
        <v>44</v>
      </c>
      <c r="C188" t="s">
        <v>16</v>
      </c>
      <c r="D188">
        <v>405</v>
      </c>
    </row>
    <row r="189" spans="2:7" x14ac:dyDescent="0.25">
      <c r="B189" t="s">
        <v>45</v>
      </c>
      <c r="C189" t="s">
        <v>16</v>
      </c>
      <c r="D189">
        <v>530</v>
      </c>
    </row>
    <row r="192" spans="2:7" x14ac:dyDescent="0.25">
      <c r="B192" s="1" t="s">
        <v>127</v>
      </c>
    </row>
    <row r="193" spans="2:8" x14ac:dyDescent="0.25">
      <c r="B193" t="s">
        <v>4</v>
      </c>
      <c r="C193" t="s">
        <v>47</v>
      </c>
      <c r="D193" t="s">
        <v>48</v>
      </c>
    </row>
    <row r="194" spans="2:8" x14ac:dyDescent="0.25">
      <c r="B194" t="s">
        <v>8</v>
      </c>
      <c r="C194">
        <v>49</v>
      </c>
      <c r="D194">
        <v>1</v>
      </c>
      <c r="F194" s="6" t="s">
        <v>36</v>
      </c>
      <c r="G194" s="6" t="s">
        <v>49</v>
      </c>
      <c r="H194" s="2" t="s">
        <v>128</v>
      </c>
    </row>
    <row r="195" spans="2:8" x14ac:dyDescent="0.25">
      <c r="B195" t="s">
        <v>8</v>
      </c>
      <c r="C195">
        <v>63</v>
      </c>
      <c r="D195">
        <v>1</v>
      </c>
      <c r="F195" s="6" t="s">
        <v>8</v>
      </c>
      <c r="G195" s="6">
        <v>1</v>
      </c>
      <c r="H195">
        <f>SUMIFS(C194:C205,B194:B205,F195,D194:D205,G195)</f>
        <v>195</v>
      </c>
    </row>
    <row r="196" spans="2:8" x14ac:dyDescent="0.25">
      <c r="B196" t="s">
        <v>8</v>
      </c>
      <c r="C196">
        <v>83</v>
      </c>
      <c r="D196">
        <v>1</v>
      </c>
      <c r="F196" s="6" t="s">
        <v>12</v>
      </c>
      <c r="G196" s="6">
        <v>1</v>
      </c>
      <c r="H196">
        <f>SUMIFS(C194:C205,B194:B205,F196,D194:D205,G196)</f>
        <v>179</v>
      </c>
    </row>
    <row r="197" spans="2:8" x14ac:dyDescent="0.25">
      <c r="B197" t="s">
        <v>12</v>
      </c>
      <c r="C197">
        <v>43</v>
      </c>
      <c r="D197">
        <v>1</v>
      </c>
      <c r="F197" s="6" t="s">
        <v>8</v>
      </c>
      <c r="G197" s="6">
        <v>2</v>
      </c>
      <c r="H197">
        <f>SUMIFS(C194:C205,B194:B205,F197,D194:D205,G197)</f>
        <v>245</v>
      </c>
    </row>
    <row r="198" spans="2:8" x14ac:dyDescent="0.25">
      <c r="B198" t="s">
        <v>12</v>
      </c>
      <c r="C198">
        <v>58</v>
      </c>
      <c r="D198">
        <v>1</v>
      </c>
      <c r="F198" s="6" t="s">
        <v>12</v>
      </c>
      <c r="G198" s="6">
        <v>2</v>
      </c>
      <c r="H198">
        <f>SUMIFS(C194:C205,B194:B205,F198,D194:D205,G198)</f>
        <v>179</v>
      </c>
    </row>
    <row r="199" spans="2:8" x14ac:dyDescent="0.25">
      <c r="B199" t="s">
        <v>12</v>
      </c>
      <c r="C199">
        <v>78</v>
      </c>
      <c r="D199">
        <v>1</v>
      </c>
    </row>
    <row r="200" spans="2:8" x14ac:dyDescent="0.25">
      <c r="B200" t="s">
        <v>8</v>
      </c>
      <c r="C200">
        <v>65</v>
      </c>
      <c r="D200">
        <v>2</v>
      </c>
    </row>
    <row r="201" spans="2:8" x14ac:dyDescent="0.25">
      <c r="B201" t="s">
        <v>8</v>
      </c>
      <c r="C201">
        <v>80</v>
      </c>
      <c r="D201">
        <v>2</v>
      </c>
    </row>
    <row r="202" spans="2:8" x14ac:dyDescent="0.25">
      <c r="B202" t="s">
        <v>8</v>
      </c>
      <c r="C202">
        <v>100</v>
      </c>
      <c r="D202">
        <v>2</v>
      </c>
    </row>
    <row r="203" spans="2:8" x14ac:dyDescent="0.25">
      <c r="B203" t="s">
        <v>12</v>
      </c>
      <c r="C203">
        <v>43</v>
      </c>
      <c r="D203">
        <v>2</v>
      </c>
    </row>
    <row r="204" spans="2:8" x14ac:dyDescent="0.25">
      <c r="B204" t="s">
        <v>12</v>
      </c>
      <c r="C204">
        <v>58</v>
      </c>
      <c r="D204">
        <v>2</v>
      </c>
    </row>
    <row r="205" spans="2:8" x14ac:dyDescent="0.25">
      <c r="B205" t="s">
        <v>12</v>
      </c>
      <c r="C205">
        <v>78</v>
      </c>
      <c r="D205">
        <v>2</v>
      </c>
    </row>
    <row r="208" spans="2:8" x14ac:dyDescent="0.25">
      <c r="B208" s="1" t="s">
        <v>129</v>
      </c>
    </row>
    <row r="209" spans="2:9" x14ac:dyDescent="0.25">
      <c r="B209" t="s">
        <v>131</v>
      </c>
      <c r="C209" s="2" t="s">
        <v>130</v>
      </c>
    </row>
    <row r="210" spans="2:9" x14ac:dyDescent="0.25">
      <c r="B210" t="s">
        <v>35</v>
      </c>
      <c r="C210" t="str">
        <f>TRIM(B210)</f>
        <v>Bulbasaur</v>
      </c>
    </row>
    <row r="211" spans="2:9" x14ac:dyDescent="0.25">
      <c r="B211" t="s">
        <v>38</v>
      </c>
      <c r="C211" t="str">
        <f t="shared" ref="C211:C218" si="5">TRIM(B211)</f>
        <v>Ivysaur</v>
      </c>
    </row>
    <row r="212" spans="2:9" x14ac:dyDescent="0.25">
      <c r="B212" t="s">
        <v>39</v>
      </c>
      <c r="C212" t="str">
        <f t="shared" si="5"/>
        <v>Venusaur</v>
      </c>
    </row>
    <row r="213" spans="2:9" x14ac:dyDescent="0.25">
      <c r="B213" t="s">
        <v>40</v>
      </c>
      <c r="C213" t="str">
        <f t="shared" si="5"/>
        <v>Charmander</v>
      </c>
    </row>
    <row r="214" spans="2:9" x14ac:dyDescent="0.25">
      <c r="B214" t="s">
        <v>41</v>
      </c>
      <c r="C214" t="str">
        <f t="shared" si="5"/>
        <v>Charmeleon</v>
      </c>
    </row>
    <row r="215" spans="2:9" x14ac:dyDescent="0.25">
      <c r="B215" t="s">
        <v>42</v>
      </c>
      <c r="C215" t="str">
        <f t="shared" si="5"/>
        <v>Charizard</v>
      </c>
    </row>
    <row r="216" spans="2:9" x14ac:dyDescent="0.25">
      <c r="B216" t="s">
        <v>43</v>
      </c>
      <c r="C216" t="str">
        <f t="shared" si="5"/>
        <v>Squirtle</v>
      </c>
    </row>
    <row r="217" spans="2:9" x14ac:dyDescent="0.25">
      <c r="B217" t="s">
        <v>44</v>
      </c>
      <c r="C217" t="str">
        <f t="shared" si="5"/>
        <v>Wartortle</v>
      </c>
    </row>
    <row r="218" spans="2:9" x14ac:dyDescent="0.25">
      <c r="B218" t="s">
        <v>45</v>
      </c>
      <c r="C218" t="str">
        <f t="shared" si="5"/>
        <v>Blastoise</v>
      </c>
    </row>
    <row r="221" spans="2:9" x14ac:dyDescent="0.25">
      <c r="B221" s="1" t="s">
        <v>132</v>
      </c>
    </row>
    <row r="222" spans="2:9" x14ac:dyDescent="0.25">
      <c r="B222" t="s">
        <v>133</v>
      </c>
      <c r="C222" t="s">
        <v>134</v>
      </c>
      <c r="D222" t="s">
        <v>135</v>
      </c>
      <c r="E222" t="s">
        <v>136</v>
      </c>
      <c r="F222" s="2" t="s">
        <v>146</v>
      </c>
      <c r="G222" s="2" t="s">
        <v>147</v>
      </c>
      <c r="H222" s="15" t="str">
        <f>VLOOKUP(I222,B222:E226,4,FALSE)</f>
        <v>commerce</v>
      </c>
      <c r="I222" s="14" t="s">
        <v>139</v>
      </c>
    </row>
    <row r="223" spans="2:9" x14ac:dyDescent="0.25">
      <c r="B223" t="s">
        <v>1</v>
      </c>
      <c r="C223" t="s">
        <v>137</v>
      </c>
      <c r="D223">
        <v>19</v>
      </c>
      <c r="E223" t="s">
        <v>138</v>
      </c>
      <c r="F223" t="str">
        <f>VLOOKUP("parth",B222:E226,4,FALSE)</f>
        <v>science</v>
      </c>
      <c r="G223" t="str">
        <f>VLOOKUP(B223,B222:E226,4,FALSE)</f>
        <v>science</v>
      </c>
    </row>
    <row r="224" spans="2:9" x14ac:dyDescent="0.25">
      <c r="B224" t="s">
        <v>139</v>
      </c>
      <c r="C224" t="s">
        <v>140</v>
      </c>
      <c r="D224">
        <v>18</v>
      </c>
      <c r="E224" t="s">
        <v>141</v>
      </c>
      <c r="G224" t="str">
        <f>VLOOKUP(B224,B223:E227,4,FALSE)</f>
        <v>commerce</v>
      </c>
    </row>
    <row r="225" spans="2:7" x14ac:dyDescent="0.25">
      <c r="B225" t="s">
        <v>142</v>
      </c>
      <c r="C225" t="s">
        <v>140</v>
      </c>
      <c r="D225">
        <v>10</v>
      </c>
      <c r="E225" t="s">
        <v>143</v>
      </c>
      <c r="G225" t="str">
        <f>VLOOKUP(B225,B224:E228,4,FALSE)</f>
        <v>5th standard</v>
      </c>
    </row>
    <row r="226" spans="2:7" x14ac:dyDescent="0.25">
      <c r="B226" t="s">
        <v>144</v>
      </c>
      <c r="C226" t="s">
        <v>137</v>
      </c>
      <c r="D226">
        <v>24</v>
      </c>
      <c r="E226" t="s">
        <v>145</v>
      </c>
      <c r="G226" t="str">
        <f>VLOOKUP(B226,B225:E229,4,FALSE)</f>
        <v>engineering</v>
      </c>
    </row>
  </sheetData>
  <dataValidations count="1">
    <dataValidation type="list" allowBlank="1" showInputMessage="1" showErrorMessage="1" sqref="I222" xr:uid="{00000000-0002-0000-0000-000000000000}">
      <formula1>$B$223:$B$226</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254"/>
  <sheetViews>
    <sheetView workbookViewId="0">
      <selection activeCell="D5" sqref="D5"/>
    </sheetView>
  </sheetViews>
  <sheetFormatPr defaultRowHeight="15" x14ac:dyDescent="0.25"/>
  <cols>
    <col min="1" max="1" width="23" bestFit="1" customWidth="1"/>
    <col min="2" max="2" width="11.85546875" bestFit="1" customWidth="1"/>
    <col min="3" max="3" width="54.7109375" bestFit="1" customWidth="1"/>
    <col min="4" max="4" width="40.85546875" bestFit="1" customWidth="1"/>
    <col min="5" max="5" width="11.140625" bestFit="1" customWidth="1"/>
    <col min="6" max="6" width="13" bestFit="1" customWidth="1"/>
  </cols>
  <sheetData>
    <row r="1" spans="1:4" x14ac:dyDescent="0.25">
      <c r="A1" t="s">
        <v>148</v>
      </c>
      <c r="B1" t="s">
        <v>58</v>
      </c>
    </row>
    <row r="2" spans="1:4" x14ac:dyDescent="0.25">
      <c r="A2" t="s">
        <v>163</v>
      </c>
      <c r="B2">
        <v>534</v>
      </c>
      <c r="D2" s="1" t="s">
        <v>168</v>
      </c>
    </row>
    <row r="3" spans="1:4" x14ac:dyDescent="0.25">
      <c r="A3" t="s">
        <v>157</v>
      </c>
      <c r="B3">
        <v>530</v>
      </c>
    </row>
    <row r="4" spans="1:4" x14ac:dyDescent="0.25">
      <c r="A4" t="s">
        <v>149</v>
      </c>
      <c r="B4">
        <v>525</v>
      </c>
    </row>
    <row r="5" spans="1:4" x14ac:dyDescent="0.25">
      <c r="A5" t="s">
        <v>160</v>
      </c>
      <c r="B5">
        <v>479</v>
      </c>
    </row>
    <row r="6" spans="1:4" x14ac:dyDescent="0.25">
      <c r="A6" t="s">
        <v>158</v>
      </c>
      <c r="B6">
        <v>413</v>
      </c>
    </row>
    <row r="7" spans="1:4" x14ac:dyDescent="0.25">
      <c r="A7" t="s">
        <v>154</v>
      </c>
      <c r="B7">
        <v>405</v>
      </c>
    </row>
    <row r="8" spans="1:4" x14ac:dyDescent="0.25">
      <c r="A8" t="s">
        <v>152</v>
      </c>
      <c r="B8">
        <v>405</v>
      </c>
    </row>
    <row r="9" spans="1:4" x14ac:dyDescent="0.25">
      <c r="A9" t="s">
        <v>153</v>
      </c>
      <c r="B9">
        <v>405</v>
      </c>
    </row>
    <row r="10" spans="1:4" x14ac:dyDescent="0.25">
      <c r="A10" t="s">
        <v>150</v>
      </c>
      <c r="B10">
        <v>395</v>
      </c>
    </row>
    <row r="11" spans="1:4" x14ac:dyDescent="0.25">
      <c r="A11" t="s">
        <v>162</v>
      </c>
      <c r="B11">
        <v>395</v>
      </c>
    </row>
    <row r="12" spans="1:4" x14ac:dyDescent="0.25">
      <c r="A12" t="s">
        <v>159</v>
      </c>
      <c r="B12">
        <v>349</v>
      </c>
    </row>
    <row r="13" spans="1:4" x14ac:dyDescent="0.25">
      <c r="A13" t="s">
        <v>165</v>
      </c>
      <c r="B13">
        <v>318</v>
      </c>
    </row>
    <row r="14" spans="1:4" x14ac:dyDescent="0.25">
      <c r="A14" t="s">
        <v>165</v>
      </c>
      <c r="B14">
        <v>314</v>
      </c>
    </row>
    <row r="15" spans="1:4" x14ac:dyDescent="0.25">
      <c r="A15" t="s">
        <v>164</v>
      </c>
      <c r="B15">
        <v>309</v>
      </c>
    </row>
    <row r="16" spans="1:4" x14ac:dyDescent="0.25">
      <c r="A16" t="s">
        <v>167</v>
      </c>
      <c r="B16">
        <v>253</v>
      </c>
    </row>
    <row r="17" spans="1:5" x14ac:dyDescent="0.25">
      <c r="A17" t="s">
        <v>166</v>
      </c>
      <c r="B17">
        <v>251</v>
      </c>
    </row>
    <row r="18" spans="1:5" x14ac:dyDescent="0.25">
      <c r="A18" t="s">
        <v>155</v>
      </c>
      <c r="B18">
        <v>205</v>
      </c>
    </row>
    <row r="19" spans="1:5" x14ac:dyDescent="0.25">
      <c r="A19" t="s">
        <v>151</v>
      </c>
      <c r="B19">
        <v>205</v>
      </c>
    </row>
    <row r="20" spans="1:5" x14ac:dyDescent="0.25">
      <c r="A20" t="s">
        <v>156</v>
      </c>
      <c r="B20">
        <v>195</v>
      </c>
    </row>
    <row r="21" spans="1:5" x14ac:dyDescent="0.25">
      <c r="A21" t="s">
        <v>161</v>
      </c>
      <c r="B21">
        <v>195</v>
      </c>
    </row>
    <row r="23" spans="1:5" x14ac:dyDescent="0.25">
      <c r="C23" s="1" t="s">
        <v>172</v>
      </c>
    </row>
    <row r="24" spans="1:5" x14ac:dyDescent="0.25">
      <c r="A24" t="s">
        <v>169</v>
      </c>
      <c r="B24" t="s">
        <v>148</v>
      </c>
      <c r="C24" t="s">
        <v>4</v>
      </c>
      <c r="D24" t="s">
        <v>87</v>
      </c>
      <c r="E24" t="s">
        <v>102</v>
      </c>
    </row>
    <row r="25" spans="1:5" x14ac:dyDescent="0.25">
      <c r="A25">
        <v>6</v>
      </c>
      <c r="B25" t="s">
        <v>154</v>
      </c>
      <c r="C25" t="s">
        <v>12</v>
      </c>
      <c r="D25" t="s">
        <v>91</v>
      </c>
      <c r="E25">
        <v>534</v>
      </c>
    </row>
    <row r="26" spans="1:5" x14ac:dyDescent="0.25">
      <c r="A26">
        <v>9</v>
      </c>
      <c r="B26" t="s">
        <v>157</v>
      </c>
      <c r="C26" t="s">
        <v>16</v>
      </c>
      <c r="E26">
        <v>530</v>
      </c>
    </row>
    <row r="27" spans="1:5" x14ac:dyDescent="0.25">
      <c r="A27">
        <v>3</v>
      </c>
      <c r="B27" t="s">
        <v>151</v>
      </c>
      <c r="C27" t="s">
        <v>8</v>
      </c>
      <c r="D27" t="s">
        <v>80</v>
      </c>
      <c r="E27">
        <v>525</v>
      </c>
    </row>
    <row r="28" spans="1:5" x14ac:dyDescent="0.25">
      <c r="A28">
        <v>18</v>
      </c>
      <c r="B28" t="s">
        <v>171</v>
      </c>
      <c r="C28" t="s">
        <v>73</v>
      </c>
      <c r="D28" t="s">
        <v>91</v>
      </c>
      <c r="E28">
        <v>479</v>
      </c>
    </row>
    <row r="29" spans="1:5" x14ac:dyDescent="0.25">
      <c r="A29">
        <v>20</v>
      </c>
      <c r="B29" t="s">
        <v>167</v>
      </c>
      <c r="C29" t="s">
        <v>73</v>
      </c>
      <c r="E29">
        <v>413</v>
      </c>
    </row>
    <row r="30" spans="1:5" x14ac:dyDescent="0.25">
      <c r="A30">
        <v>8</v>
      </c>
      <c r="B30" t="s">
        <v>156</v>
      </c>
      <c r="C30" t="s">
        <v>16</v>
      </c>
      <c r="E30">
        <v>405</v>
      </c>
    </row>
    <row r="31" spans="1:5" x14ac:dyDescent="0.25">
      <c r="A31">
        <v>5</v>
      </c>
      <c r="B31" t="s">
        <v>153</v>
      </c>
      <c r="C31" t="s">
        <v>12</v>
      </c>
      <c r="E31">
        <v>405</v>
      </c>
    </row>
    <row r="32" spans="1:5" x14ac:dyDescent="0.25">
      <c r="A32">
        <v>2</v>
      </c>
      <c r="B32" t="s">
        <v>150</v>
      </c>
      <c r="C32" t="s">
        <v>8</v>
      </c>
      <c r="D32" t="s">
        <v>80</v>
      </c>
      <c r="E32">
        <v>405</v>
      </c>
    </row>
    <row r="33" spans="1:5" x14ac:dyDescent="0.25">
      <c r="A33">
        <v>15</v>
      </c>
      <c r="B33" t="s">
        <v>163</v>
      </c>
      <c r="C33" t="s">
        <v>76</v>
      </c>
      <c r="D33" t="s">
        <v>80</v>
      </c>
      <c r="E33">
        <v>395</v>
      </c>
    </row>
    <row r="34" spans="1:5" x14ac:dyDescent="0.25">
      <c r="A34">
        <v>12</v>
      </c>
      <c r="B34" t="s">
        <v>160</v>
      </c>
      <c r="C34" t="s">
        <v>76</v>
      </c>
      <c r="D34" t="s">
        <v>91</v>
      </c>
      <c r="E34">
        <v>395</v>
      </c>
    </row>
    <row r="35" spans="1:5" x14ac:dyDescent="0.25">
      <c r="A35">
        <v>17</v>
      </c>
      <c r="B35" t="s">
        <v>165</v>
      </c>
      <c r="C35" t="s">
        <v>73</v>
      </c>
      <c r="D35" t="s">
        <v>91</v>
      </c>
      <c r="E35">
        <v>349</v>
      </c>
    </row>
    <row r="36" spans="1:5" x14ac:dyDescent="0.25">
      <c r="A36">
        <v>1</v>
      </c>
      <c r="B36" t="s">
        <v>149</v>
      </c>
      <c r="C36" t="s">
        <v>8</v>
      </c>
      <c r="D36" t="s">
        <v>80</v>
      </c>
      <c r="E36">
        <v>318</v>
      </c>
    </row>
    <row r="37" spans="1:5" x14ac:dyDescent="0.25">
      <c r="A37">
        <v>7</v>
      </c>
      <c r="B37" t="s">
        <v>155</v>
      </c>
      <c r="C37" t="s">
        <v>16</v>
      </c>
      <c r="E37">
        <v>314</v>
      </c>
    </row>
    <row r="38" spans="1:5" x14ac:dyDescent="0.25">
      <c r="A38">
        <v>4</v>
      </c>
      <c r="B38" t="s">
        <v>152</v>
      </c>
      <c r="C38" t="s">
        <v>12</v>
      </c>
      <c r="E38">
        <v>309</v>
      </c>
    </row>
    <row r="39" spans="1:5" x14ac:dyDescent="0.25">
      <c r="A39">
        <v>19</v>
      </c>
      <c r="B39" t="s">
        <v>166</v>
      </c>
      <c r="C39" t="s">
        <v>73</v>
      </c>
      <c r="E39">
        <v>253</v>
      </c>
    </row>
    <row r="40" spans="1:5" x14ac:dyDescent="0.25">
      <c r="A40">
        <v>16</v>
      </c>
      <c r="B40" t="s">
        <v>164</v>
      </c>
      <c r="C40" t="s">
        <v>73</v>
      </c>
      <c r="D40" t="s">
        <v>91</v>
      </c>
      <c r="E40">
        <v>251</v>
      </c>
    </row>
    <row r="41" spans="1:5" x14ac:dyDescent="0.25">
      <c r="A41">
        <v>14</v>
      </c>
      <c r="B41" t="s">
        <v>162</v>
      </c>
      <c r="C41" t="s">
        <v>76</v>
      </c>
      <c r="D41" t="s">
        <v>80</v>
      </c>
      <c r="E41">
        <v>205</v>
      </c>
    </row>
    <row r="42" spans="1:5" x14ac:dyDescent="0.25">
      <c r="A42">
        <v>11</v>
      </c>
      <c r="B42" t="s">
        <v>159</v>
      </c>
      <c r="C42" t="s">
        <v>76</v>
      </c>
      <c r="E42">
        <v>205</v>
      </c>
    </row>
    <row r="43" spans="1:5" x14ac:dyDescent="0.25">
      <c r="A43">
        <v>13</v>
      </c>
      <c r="B43" t="s">
        <v>161</v>
      </c>
      <c r="C43" t="s">
        <v>76</v>
      </c>
      <c r="D43" t="s">
        <v>170</v>
      </c>
      <c r="E43">
        <v>195</v>
      </c>
    </row>
    <row r="44" spans="1:5" x14ac:dyDescent="0.25">
      <c r="A44">
        <v>10</v>
      </c>
      <c r="B44" t="s">
        <v>158</v>
      </c>
      <c r="C44" t="s">
        <v>76</v>
      </c>
      <c r="E44">
        <v>195</v>
      </c>
    </row>
    <row r="48" spans="1:5" x14ac:dyDescent="0.25">
      <c r="C48" s="1" t="s">
        <v>194</v>
      </c>
    </row>
    <row r="49" spans="1:6" x14ac:dyDescent="0.25">
      <c r="A49" s="8" t="s">
        <v>3</v>
      </c>
      <c r="B49" s="8" t="s">
        <v>4</v>
      </c>
      <c r="C49" s="8" t="s">
        <v>87</v>
      </c>
      <c r="D49" s="8" t="s">
        <v>173</v>
      </c>
      <c r="E49" s="8" t="s">
        <v>174</v>
      </c>
      <c r="F49" s="8" t="s">
        <v>47</v>
      </c>
    </row>
    <row r="50" spans="1:6" x14ac:dyDescent="0.25">
      <c r="A50" s="8" t="s">
        <v>175</v>
      </c>
      <c r="B50" s="8" t="s">
        <v>176</v>
      </c>
      <c r="C50" s="8"/>
      <c r="D50" s="8">
        <v>25</v>
      </c>
      <c r="E50" s="8">
        <v>20</v>
      </c>
      <c r="F50" s="8">
        <v>15</v>
      </c>
    </row>
    <row r="51" spans="1:6" x14ac:dyDescent="0.25">
      <c r="A51" s="8" t="s">
        <v>177</v>
      </c>
      <c r="B51" s="8" t="s">
        <v>176</v>
      </c>
      <c r="C51" s="8"/>
      <c r="D51" s="8">
        <v>40</v>
      </c>
      <c r="E51" s="8">
        <v>35</v>
      </c>
      <c r="F51" s="8">
        <v>30</v>
      </c>
    </row>
    <row r="52" spans="1:6" x14ac:dyDescent="0.25">
      <c r="A52" s="8" t="s">
        <v>178</v>
      </c>
      <c r="B52" s="8" t="s">
        <v>176</v>
      </c>
      <c r="C52" s="8"/>
      <c r="D52" s="8">
        <v>55</v>
      </c>
      <c r="E52" s="8">
        <v>50</v>
      </c>
      <c r="F52" s="8">
        <v>45</v>
      </c>
    </row>
    <row r="53" spans="1:6" x14ac:dyDescent="0.25">
      <c r="A53" s="8" t="s">
        <v>179</v>
      </c>
      <c r="B53" s="8" t="s">
        <v>60</v>
      </c>
      <c r="C53" s="8"/>
      <c r="D53" s="8">
        <v>70</v>
      </c>
      <c r="E53" s="8">
        <v>80</v>
      </c>
      <c r="F53" s="8">
        <v>50</v>
      </c>
    </row>
    <row r="54" spans="1:6" x14ac:dyDescent="0.25">
      <c r="A54" s="8" t="s">
        <v>180</v>
      </c>
      <c r="B54" s="8" t="s">
        <v>60</v>
      </c>
      <c r="C54" s="8"/>
      <c r="D54" s="8">
        <v>80</v>
      </c>
      <c r="E54" s="8">
        <v>100</v>
      </c>
      <c r="F54" s="8">
        <v>70</v>
      </c>
    </row>
    <row r="55" spans="1:6" x14ac:dyDescent="0.25">
      <c r="A55" s="8" t="s">
        <v>181</v>
      </c>
      <c r="B55" s="8" t="s">
        <v>60</v>
      </c>
      <c r="C55" s="8"/>
      <c r="D55" s="8">
        <v>90</v>
      </c>
      <c r="E55" s="8">
        <v>130</v>
      </c>
      <c r="F55" s="8">
        <v>80</v>
      </c>
    </row>
    <row r="56" spans="1:6" x14ac:dyDescent="0.25">
      <c r="A56" s="8" t="s">
        <v>182</v>
      </c>
      <c r="B56" s="8" t="s">
        <v>8</v>
      </c>
      <c r="C56" s="8" t="s">
        <v>80</v>
      </c>
      <c r="D56" s="8">
        <v>50</v>
      </c>
      <c r="E56" s="8">
        <v>75</v>
      </c>
      <c r="F56" s="8">
        <v>35</v>
      </c>
    </row>
    <row r="57" spans="1:6" x14ac:dyDescent="0.25">
      <c r="A57" s="8" t="s">
        <v>183</v>
      </c>
      <c r="B57" s="8" t="s">
        <v>8</v>
      </c>
      <c r="C57" s="8" t="s">
        <v>80</v>
      </c>
      <c r="D57" s="8">
        <v>65</v>
      </c>
      <c r="E57" s="8">
        <v>90</v>
      </c>
      <c r="F57" s="8">
        <v>50</v>
      </c>
    </row>
    <row r="58" spans="1:6" x14ac:dyDescent="0.25">
      <c r="A58" s="8" t="s">
        <v>62</v>
      </c>
      <c r="B58" s="8" t="s">
        <v>8</v>
      </c>
      <c r="C58" s="8" t="s">
        <v>80</v>
      </c>
      <c r="D58" s="8">
        <v>80</v>
      </c>
      <c r="E58" s="8">
        <v>105</v>
      </c>
      <c r="F58" s="8">
        <v>65</v>
      </c>
    </row>
    <row r="59" spans="1:6" x14ac:dyDescent="0.25">
      <c r="A59" s="8" t="s">
        <v>63</v>
      </c>
      <c r="B59" s="8" t="s">
        <v>16</v>
      </c>
      <c r="C59" s="8" t="s">
        <v>80</v>
      </c>
      <c r="D59" s="8">
        <v>40</v>
      </c>
      <c r="E59" s="8">
        <v>40</v>
      </c>
      <c r="F59" s="8">
        <v>35</v>
      </c>
    </row>
    <row r="60" spans="1:6" x14ac:dyDescent="0.25">
      <c r="A60" s="8" t="s">
        <v>184</v>
      </c>
      <c r="B60" s="8" t="s">
        <v>16</v>
      </c>
      <c r="C60" s="8" t="s">
        <v>80</v>
      </c>
      <c r="D60" s="8">
        <v>80</v>
      </c>
      <c r="E60" s="8">
        <v>70</v>
      </c>
      <c r="F60" s="8">
        <v>65</v>
      </c>
    </row>
    <row r="61" spans="1:6" x14ac:dyDescent="0.25">
      <c r="A61" s="8" t="s">
        <v>185</v>
      </c>
      <c r="B61" s="8" t="s">
        <v>69</v>
      </c>
      <c r="C61" s="8" t="s">
        <v>90</v>
      </c>
      <c r="D61" s="8">
        <v>40</v>
      </c>
      <c r="E61" s="8">
        <v>80</v>
      </c>
      <c r="F61" s="8">
        <v>100</v>
      </c>
    </row>
    <row r="62" spans="1:6" x14ac:dyDescent="0.25">
      <c r="A62" s="8" t="s">
        <v>186</v>
      </c>
      <c r="B62" s="8" t="s">
        <v>69</v>
      </c>
      <c r="C62" s="8" t="s">
        <v>90</v>
      </c>
      <c r="D62" s="8">
        <v>55</v>
      </c>
      <c r="E62" s="8">
        <v>95</v>
      </c>
      <c r="F62" s="8">
        <v>115</v>
      </c>
    </row>
    <row r="63" spans="1:6" x14ac:dyDescent="0.25">
      <c r="A63" s="8" t="s">
        <v>187</v>
      </c>
      <c r="B63" s="8" t="s">
        <v>69</v>
      </c>
      <c r="C63" s="8" t="s">
        <v>90</v>
      </c>
      <c r="D63" s="8">
        <v>80</v>
      </c>
      <c r="E63" s="8">
        <v>120</v>
      </c>
      <c r="F63" s="8">
        <v>130</v>
      </c>
    </row>
    <row r="64" spans="1:6" x14ac:dyDescent="0.25">
      <c r="A64" s="8" t="s">
        <v>188</v>
      </c>
      <c r="B64" s="8" t="s">
        <v>12</v>
      </c>
      <c r="C64" s="8"/>
      <c r="D64" s="8">
        <v>50</v>
      </c>
      <c r="E64" s="8">
        <v>85</v>
      </c>
      <c r="F64" s="8">
        <v>55</v>
      </c>
    </row>
    <row r="65" spans="1:6" x14ac:dyDescent="0.25">
      <c r="A65" s="8" t="s">
        <v>189</v>
      </c>
      <c r="B65" s="8" t="s">
        <v>12</v>
      </c>
      <c r="C65" s="8"/>
      <c r="D65" s="8">
        <v>65</v>
      </c>
      <c r="E65" s="8">
        <v>100</v>
      </c>
      <c r="F65" s="8">
        <v>70</v>
      </c>
    </row>
    <row r="66" spans="1:6" x14ac:dyDescent="0.25">
      <c r="A66" s="8" t="s">
        <v>190</v>
      </c>
      <c r="B66" s="8" t="s">
        <v>16</v>
      </c>
      <c r="C66" s="8" t="s">
        <v>176</v>
      </c>
      <c r="D66" s="8">
        <v>90</v>
      </c>
      <c r="E66" s="8">
        <v>65</v>
      </c>
      <c r="F66" s="8">
        <v>65</v>
      </c>
    </row>
    <row r="67" spans="1:6" x14ac:dyDescent="0.25">
      <c r="A67" s="8" t="s">
        <v>191</v>
      </c>
      <c r="B67" s="8" t="s">
        <v>16</v>
      </c>
      <c r="C67" s="8" t="s">
        <v>176</v>
      </c>
      <c r="D67" s="8">
        <v>95</v>
      </c>
      <c r="E67" s="8">
        <v>75</v>
      </c>
      <c r="F67" s="8">
        <v>110</v>
      </c>
    </row>
    <row r="68" spans="1:6" x14ac:dyDescent="0.25">
      <c r="A68" s="8" t="s">
        <v>192</v>
      </c>
      <c r="B68" s="8" t="s">
        <v>65</v>
      </c>
      <c r="C68" s="8" t="s">
        <v>88</v>
      </c>
      <c r="D68" s="8">
        <v>25</v>
      </c>
      <c r="E68" s="8">
        <v>35</v>
      </c>
      <c r="F68" s="8">
        <v>70</v>
      </c>
    </row>
    <row r="69" spans="1:6" x14ac:dyDescent="0.25">
      <c r="A69" s="8" t="s">
        <v>64</v>
      </c>
      <c r="B69" s="8" t="s">
        <v>65</v>
      </c>
      <c r="C69" s="8" t="s">
        <v>88</v>
      </c>
      <c r="D69" s="8">
        <v>50</v>
      </c>
      <c r="E69" s="8">
        <v>60</v>
      </c>
      <c r="F69" s="8">
        <v>95</v>
      </c>
    </row>
    <row r="70" spans="1:6" x14ac:dyDescent="0.25">
      <c r="A70" s="8" t="s">
        <v>193</v>
      </c>
      <c r="B70" s="8" t="s">
        <v>73</v>
      </c>
      <c r="C70" s="8" t="s">
        <v>91</v>
      </c>
      <c r="D70" s="8">
        <v>52</v>
      </c>
      <c r="E70" s="8">
        <v>65</v>
      </c>
      <c r="F70" s="8">
        <v>55</v>
      </c>
    </row>
    <row r="71" spans="1:6" x14ac:dyDescent="0.25">
      <c r="A71" s="8" t="s">
        <v>112</v>
      </c>
      <c r="B71" s="8"/>
      <c r="C71" s="8"/>
      <c r="D71" s="8"/>
      <c r="E71" s="8"/>
      <c r="F71" s="8"/>
    </row>
    <row r="73" spans="1:6" x14ac:dyDescent="0.25">
      <c r="C73" s="1" t="s">
        <v>195</v>
      </c>
    </row>
    <row r="74" spans="1:6" x14ac:dyDescent="0.25">
      <c r="A74" t="s">
        <v>3</v>
      </c>
      <c r="B74" t="s">
        <v>4</v>
      </c>
      <c r="C74" t="s">
        <v>87</v>
      </c>
      <c r="D74" t="s">
        <v>173</v>
      </c>
      <c r="E74" t="s">
        <v>174</v>
      </c>
      <c r="F74" t="s">
        <v>47</v>
      </c>
    </row>
    <row r="75" spans="1:6" x14ac:dyDescent="0.25">
      <c r="A75" t="s">
        <v>175</v>
      </c>
      <c r="B75" t="s">
        <v>176</v>
      </c>
      <c r="D75">
        <v>25</v>
      </c>
      <c r="E75">
        <v>20</v>
      </c>
      <c r="F75">
        <v>15</v>
      </c>
    </row>
    <row r="76" spans="1:6" x14ac:dyDescent="0.25">
      <c r="A76" t="s">
        <v>175</v>
      </c>
      <c r="B76" t="s">
        <v>176</v>
      </c>
      <c r="D76">
        <v>25</v>
      </c>
      <c r="E76">
        <v>20</v>
      </c>
      <c r="F76">
        <v>15</v>
      </c>
    </row>
    <row r="77" spans="1:6" x14ac:dyDescent="0.25">
      <c r="A77" t="s">
        <v>175</v>
      </c>
      <c r="B77" t="s">
        <v>176</v>
      </c>
      <c r="D77">
        <v>25</v>
      </c>
      <c r="E77">
        <v>20</v>
      </c>
      <c r="F77">
        <v>15</v>
      </c>
    </row>
    <row r="78" spans="1:6" x14ac:dyDescent="0.25">
      <c r="A78" t="s">
        <v>175</v>
      </c>
      <c r="B78" t="s">
        <v>176</v>
      </c>
      <c r="D78">
        <v>25</v>
      </c>
      <c r="E78">
        <v>20</v>
      </c>
      <c r="F78">
        <v>15</v>
      </c>
    </row>
    <row r="79" spans="1:6" x14ac:dyDescent="0.25">
      <c r="A79" t="s">
        <v>177</v>
      </c>
      <c r="B79" t="s">
        <v>176</v>
      </c>
      <c r="D79">
        <v>40</v>
      </c>
      <c r="E79">
        <v>35</v>
      </c>
      <c r="F79">
        <v>30</v>
      </c>
    </row>
    <row r="80" spans="1:6" x14ac:dyDescent="0.25">
      <c r="A80" t="s">
        <v>177</v>
      </c>
      <c r="B80" t="s">
        <v>176</v>
      </c>
      <c r="D80">
        <v>40</v>
      </c>
      <c r="E80">
        <v>35</v>
      </c>
      <c r="F80">
        <v>30</v>
      </c>
    </row>
    <row r="81" spans="1:7" x14ac:dyDescent="0.25">
      <c r="A81" t="s">
        <v>177</v>
      </c>
      <c r="B81" t="s">
        <v>176</v>
      </c>
      <c r="D81">
        <v>40</v>
      </c>
      <c r="E81">
        <v>35</v>
      </c>
      <c r="F81">
        <v>30</v>
      </c>
    </row>
    <row r="82" spans="1:7" x14ac:dyDescent="0.25">
      <c r="A82" t="s">
        <v>177</v>
      </c>
      <c r="B82" t="s">
        <v>176</v>
      </c>
      <c r="D82">
        <v>40</v>
      </c>
      <c r="E82">
        <v>35</v>
      </c>
      <c r="F82">
        <v>30</v>
      </c>
    </row>
    <row r="83" spans="1:7" x14ac:dyDescent="0.25">
      <c r="A83" t="s">
        <v>178</v>
      </c>
      <c r="B83" t="s">
        <v>176</v>
      </c>
      <c r="D83">
        <v>55</v>
      </c>
      <c r="E83">
        <v>50</v>
      </c>
      <c r="F83">
        <v>45</v>
      </c>
    </row>
    <row r="84" spans="1:7" x14ac:dyDescent="0.25">
      <c r="A84" t="s">
        <v>178</v>
      </c>
      <c r="B84" t="s">
        <v>176</v>
      </c>
      <c r="D84">
        <v>55</v>
      </c>
      <c r="E84">
        <v>50</v>
      </c>
      <c r="F84">
        <v>45</v>
      </c>
    </row>
    <row r="85" spans="1:7" x14ac:dyDescent="0.25">
      <c r="A85" t="s">
        <v>178</v>
      </c>
      <c r="B85" t="s">
        <v>176</v>
      </c>
      <c r="D85">
        <v>55</v>
      </c>
      <c r="E85">
        <v>50</v>
      </c>
      <c r="F85">
        <v>45</v>
      </c>
    </row>
    <row r="86" spans="1:7" x14ac:dyDescent="0.25">
      <c r="A86" t="s">
        <v>178</v>
      </c>
      <c r="B86" t="s">
        <v>176</v>
      </c>
      <c r="D86">
        <v>55</v>
      </c>
      <c r="E86">
        <v>50</v>
      </c>
      <c r="F86">
        <v>45</v>
      </c>
    </row>
    <row r="87" spans="1:7" x14ac:dyDescent="0.25">
      <c r="A87" t="s">
        <v>112</v>
      </c>
    </row>
    <row r="89" spans="1:7" x14ac:dyDescent="0.25">
      <c r="C89" s="1" t="s">
        <v>196</v>
      </c>
    </row>
    <row r="90" spans="1:7" x14ac:dyDescent="0.25">
      <c r="A90" s="16" t="s">
        <v>3</v>
      </c>
      <c r="B90" s="17" t="s">
        <v>4</v>
      </c>
      <c r="C90" s="17" t="s">
        <v>87</v>
      </c>
      <c r="D90" s="17" t="s">
        <v>173</v>
      </c>
      <c r="E90" s="17" t="s">
        <v>174</v>
      </c>
      <c r="F90" s="18" t="s">
        <v>47</v>
      </c>
    </row>
    <row r="91" spans="1:7" x14ac:dyDescent="0.25">
      <c r="A91" s="19" t="s">
        <v>175</v>
      </c>
      <c r="B91" s="20" t="s">
        <v>176</v>
      </c>
      <c r="C91" s="20"/>
      <c r="D91" s="20">
        <v>25</v>
      </c>
      <c r="E91" s="20">
        <v>20</v>
      </c>
      <c r="F91" s="21">
        <v>15</v>
      </c>
    </row>
    <row r="92" spans="1:7" x14ac:dyDescent="0.25">
      <c r="A92" s="22" t="s">
        <v>177</v>
      </c>
      <c r="B92" s="23" t="s">
        <v>176</v>
      </c>
      <c r="C92" s="23"/>
      <c r="D92" s="23">
        <v>40</v>
      </c>
      <c r="E92" s="23">
        <v>35</v>
      </c>
      <c r="F92" s="24">
        <v>30</v>
      </c>
      <c r="G92" t="s">
        <v>240</v>
      </c>
    </row>
    <row r="93" spans="1:7" x14ac:dyDescent="0.25">
      <c r="A93" s="19" t="s">
        <v>178</v>
      </c>
      <c r="B93" s="20" t="s">
        <v>176</v>
      </c>
      <c r="C93" s="20"/>
      <c r="D93" s="20">
        <v>55</v>
      </c>
      <c r="E93" s="20">
        <v>50</v>
      </c>
      <c r="F93" s="21">
        <v>45</v>
      </c>
    </row>
    <row r="94" spans="1:7" x14ac:dyDescent="0.25">
      <c r="A94" s="22" t="s">
        <v>179</v>
      </c>
      <c r="B94" s="23" t="s">
        <v>60</v>
      </c>
      <c r="C94" s="23"/>
      <c r="D94" s="23">
        <v>70</v>
      </c>
      <c r="E94" s="23">
        <v>80</v>
      </c>
      <c r="F94" s="24">
        <v>50</v>
      </c>
    </row>
    <row r="95" spans="1:7" x14ac:dyDescent="0.25">
      <c r="A95" s="19" t="s">
        <v>180</v>
      </c>
      <c r="B95" s="20" t="s">
        <v>60</v>
      </c>
      <c r="C95" s="20"/>
      <c r="D95" s="20">
        <v>80</v>
      </c>
      <c r="E95" s="20">
        <v>100</v>
      </c>
      <c r="F95" s="21">
        <v>70</v>
      </c>
    </row>
    <row r="96" spans="1:7" x14ac:dyDescent="0.25">
      <c r="A96" s="22" t="s">
        <v>181</v>
      </c>
      <c r="B96" s="23" t="s">
        <v>60</v>
      </c>
      <c r="C96" s="23"/>
      <c r="D96" s="23">
        <v>90</v>
      </c>
      <c r="E96" s="23">
        <v>130</v>
      </c>
      <c r="F96" s="24">
        <v>80</v>
      </c>
    </row>
    <row r="97" spans="1:6" x14ac:dyDescent="0.25">
      <c r="A97" s="19" t="s">
        <v>182</v>
      </c>
      <c r="B97" s="20" t="s">
        <v>8</v>
      </c>
      <c r="C97" s="20" t="s">
        <v>80</v>
      </c>
      <c r="D97" s="20">
        <v>50</v>
      </c>
      <c r="E97" s="20">
        <v>75</v>
      </c>
      <c r="F97" s="21">
        <v>35</v>
      </c>
    </row>
    <row r="98" spans="1:6" x14ac:dyDescent="0.25">
      <c r="A98" s="22" t="s">
        <v>183</v>
      </c>
      <c r="B98" s="23" t="s">
        <v>8</v>
      </c>
      <c r="C98" s="23" t="s">
        <v>80</v>
      </c>
      <c r="D98" s="23">
        <v>65</v>
      </c>
      <c r="E98" s="23">
        <v>90</v>
      </c>
      <c r="F98" s="24">
        <v>50</v>
      </c>
    </row>
    <row r="99" spans="1:6" x14ac:dyDescent="0.25">
      <c r="A99" s="19" t="s">
        <v>62</v>
      </c>
      <c r="B99" s="20" t="s">
        <v>8</v>
      </c>
      <c r="C99" s="20" t="s">
        <v>80</v>
      </c>
      <c r="D99" s="20">
        <v>80</v>
      </c>
      <c r="E99" s="20">
        <v>105</v>
      </c>
      <c r="F99" s="21">
        <v>65</v>
      </c>
    </row>
    <row r="100" spans="1:6" x14ac:dyDescent="0.25">
      <c r="A100" s="22" t="s">
        <v>63</v>
      </c>
      <c r="B100" s="23" t="s">
        <v>16</v>
      </c>
      <c r="C100" s="23" t="s">
        <v>80</v>
      </c>
      <c r="D100" s="23">
        <v>40</v>
      </c>
      <c r="E100" s="23">
        <v>40</v>
      </c>
      <c r="F100" s="24">
        <v>35</v>
      </c>
    </row>
    <row r="101" spans="1:6" x14ac:dyDescent="0.25">
      <c r="A101" s="19" t="s">
        <v>184</v>
      </c>
      <c r="B101" s="20" t="s">
        <v>16</v>
      </c>
      <c r="C101" s="20" t="s">
        <v>80</v>
      </c>
      <c r="D101" s="20">
        <v>80</v>
      </c>
      <c r="E101" s="20">
        <v>70</v>
      </c>
      <c r="F101" s="21">
        <v>65</v>
      </c>
    </row>
    <row r="102" spans="1:6" x14ac:dyDescent="0.25">
      <c r="A102" s="22" t="s">
        <v>185</v>
      </c>
      <c r="B102" s="23" t="s">
        <v>69</v>
      </c>
      <c r="C102" s="23" t="s">
        <v>90</v>
      </c>
      <c r="D102" s="23">
        <v>40</v>
      </c>
      <c r="E102" s="23">
        <v>80</v>
      </c>
      <c r="F102" s="24">
        <v>100</v>
      </c>
    </row>
    <row r="103" spans="1:6" x14ac:dyDescent="0.25">
      <c r="A103" s="19" t="s">
        <v>186</v>
      </c>
      <c r="B103" s="20" t="s">
        <v>69</v>
      </c>
      <c r="C103" s="20" t="s">
        <v>90</v>
      </c>
      <c r="D103" s="20">
        <v>55</v>
      </c>
      <c r="E103" s="20">
        <v>95</v>
      </c>
      <c r="F103" s="21">
        <v>115</v>
      </c>
    </row>
    <row r="104" spans="1:6" x14ac:dyDescent="0.25">
      <c r="A104" s="22" t="s">
        <v>187</v>
      </c>
      <c r="B104" s="23" t="s">
        <v>69</v>
      </c>
      <c r="C104" s="23" t="s">
        <v>90</v>
      </c>
      <c r="D104" s="23">
        <v>80</v>
      </c>
      <c r="E104" s="23">
        <v>120</v>
      </c>
      <c r="F104" s="24">
        <v>130</v>
      </c>
    </row>
    <row r="105" spans="1:6" x14ac:dyDescent="0.25">
      <c r="A105" s="19" t="s">
        <v>188</v>
      </c>
      <c r="B105" s="20" t="s">
        <v>12</v>
      </c>
      <c r="C105" s="20"/>
      <c r="D105" s="20">
        <v>50</v>
      </c>
      <c r="E105" s="20">
        <v>85</v>
      </c>
      <c r="F105" s="21">
        <v>55</v>
      </c>
    </row>
    <row r="106" spans="1:6" x14ac:dyDescent="0.25">
      <c r="A106" t="s">
        <v>112</v>
      </c>
    </row>
    <row r="108" spans="1:6" x14ac:dyDescent="0.25">
      <c r="C108" s="1" t="s">
        <v>197</v>
      </c>
    </row>
    <row r="109" spans="1:6" x14ac:dyDescent="0.25">
      <c r="A109" t="s">
        <v>198</v>
      </c>
      <c r="B109" t="s">
        <v>4</v>
      </c>
      <c r="C109" t="s">
        <v>5</v>
      </c>
    </row>
    <row r="110" spans="1:6" x14ac:dyDescent="0.25">
      <c r="A110" t="s">
        <v>204</v>
      </c>
      <c r="B110" t="s">
        <v>12</v>
      </c>
      <c r="C110">
        <v>100</v>
      </c>
    </row>
    <row r="111" spans="1:6" x14ac:dyDescent="0.25">
      <c r="A111" t="s">
        <v>201</v>
      </c>
      <c r="B111" t="s">
        <v>8</v>
      </c>
      <c r="C111">
        <v>80</v>
      </c>
    </row>
    <row r="112" spans="1:6" x14ac:dyDescent="0.25">
      <c r="A112" t="s">
        <v>203</v>
      </c>
      <c r="B112" t="s">
        <v>12</v>
      </c>
      <c r="C112">
        <v>80</v>
      </c>
    </row>
    <row r="113" spans="1:8" x14ac:dyDescent="0.25">
      <c r="A113" t="s">
        <v>202</v>
      </c>
      <c r="B113" t="s">
        <v>12</v>
      </c>
      <c r="C113">
        <v>65</v>
      </c>
    </row>
    <row r="114" spans="1:8" x14ac:dyDescent="0.25">
      <c r="A114" t="s">
        <v>200</v>
      </c>
      <c r="B114" t="s">
        <v>8</v>
      </c>
      <c r="C114">
        <v>60</v>
      </c>
    </row>
    <row r="115" spans="1:8" x14ac:dyDescent="0.25">
      <c r="A115" t="s">
        <v>206</v>
      </c>
      <c r="B115" t="s">
        <v>16</v>
      </c>
      <c r="C115">
        <v>58</v>
      </c>
    </row>
    <row r="116" spans="1:8" x14ac:dyDescent="0.25">
      <c r="A116" t="s">
        <v>199</v>
      </c>
      <c r="B116" t="s">
        <v>8</v>
      </c>
      <c r="C116">
        <v>45</v>
      </c>
    </row>
    <row r="117" spans="1:8" x14ac:dyDescent="0.25">
      <c r="A117" t="s">
        <v>205</v>
      </c>
      <c r="B117" t="s">
        <v>16</v>
      </c>
      <c r="C117">
        <v>43</v>
      </c>
    </row>
    <row r="118" spans="1:8" x14ac:dyDescent="0.25">
      <c r="A118" t="s">
        <v>0</v>
      </c>
    </row>
    <row r="120" spans="1:8" x14ac:dyDescent="0.25">
      <c r="C120" s="1" t="s">
        <v>207</v>
      </c>
    </row>
    <row r="121" spans="1:8" x14ac:dyDescent="0.25">
      <c r="A121" s="8" t="s">
        <v>198</v>
      </c>
      <c r="B121" s="8" t="s">
        <v>4</v>
      </c>
      <c r="C121" s="8" t="s">
        <v>173</v>
      </c>
      <c r="D121" s="8" t="s">
        <v>174</v>
      </c>
      <c r="E121" s="8" t="s">
        <v>47</v>
      </c>
      <c r="F121" s="8" t="s">
        <v>208</v>
      </c>
      <c r="G121" s="8" t="s">
        <v>209</v>
      </c>
      <c r="H121" s="8" t="s">
        <v>5</v>
      </c>
    </row>
    <row r="122" spans="1:8" x14ac:dyDescent="0.25">
      <c r="A122" s="8" t="s">
        <v>210</v>
      </c>
      <c r="B122" s="8" t="s">
        <v>16</v>
      </c>
      <c r="C122" s="8">
        <v>20</v>
      </c>
      <c r="D122" s="8">
        <v>10</v>
      </c>
      <c r="E122" s="8">
        <v>55</v>
      </c>
      <c r="F122" s="8">
        <v>15</v>
      </c>
      <c r="G122" s="8">
        <v>20</v>
      </c>
      <c r="H122" s="8">
        <v>80</v>
      </c>
    </row>
    <row r="123" spans="1:8" x14ac:dyDescent="0.25">
      <c r="A123" s="8" t="s">
        <v>211</v>
      </c>
      <c r="B123" s="8" t="s">
        <v>16</v>
      </c>
      <c r="C123" s="8">
        <v>95</v>
      </c>
      <c r="D123" s="8">
        <v>125</v>
      </c>
      <c r="E123" s="8">
        <v>79</v>
      </c>
      <c r="F123" s="8">
        <v>60</v>
      </c>
      <c r="G123" s="8">
        <v>100</v>
      </c>
      <c r="H123" s="8">
        <v>81</v>
      </c>
    </row>
    <row r="124" spans="1:8" x14ac:dyDescent="0.25">
      <c r="A124" s="8" t="s">
        <v>212</v>
      </c>
      <c r="B124" s="8" t="s">
        <v>16</v>
      </c>
      <c r="C124" s="8">
        <v>130</v>
      </c>
      <c r="D124" s="8">
        <v>85</v>
      </c>
      <c r="E124" s="8">
        <v>80</v>
      </c>
      <c r="F124" s="8">
        <v>85</v>
      </c>
      <c r="G124" s="8">
        <v>95</v>
      </c>
      <c r="H124" s="8">
        <v>60</v>
      </c>
    </row>
    <row r="125" spans="1:8" x14ac:dyDescent="0.25">
      <c r="A125" s="8" t="s">
        <v>213</v>
      </c>
      <c r="B125" s="8" t="s">
        <v>73</v>
      </c>
      <c r="C125" s="8">
        <v>48</v>
      </c>
      <c r="D125" s="8">
        <v>48</v>
      </c>
      <c r="E125" s="8">
        <v>48</v>
      </c>
      <c r="F125" s="8">
        <v>48</v>
      </c>
      <c r="G125" s="8">
        <v>48</v>
      </c>
      <c r="H125" s="8">
        <v>48</v>
      </c>
    </row>
    <row r="126" spans="1:8" x14ac:dyDescent="0.25">
      <c r="A126" s="8" t="s">
        <v>214</v>
      </c>
      <c r="B126" s="8" t="s">
        <v>73</v>
      </c>
      <c r="C126" s="8">
        <v>55</v>
      </c>
      <c r="D126" s="8">
        <v>55</v>
      </c>
      <c r="E126" s="8">
        <v>50</v>
      </c>
      <c r="F126" s="8">
        <v>45</v>
      </c>
      <c r="G126" s="8">
        <v>65</v>
      </c>
      <c r="H126" s="8">
        <v>55</v>
      </c>
    </row>
    <row r="127" spans="1:8" x14ac:dyDescent="0.25">
      <c r="A127" s="8" t="s">
        <v>215</v>
      </c>
      <c r="B127" s="8" t="s">
        <v>16</v>
      </c>
      <c r="C127" s="8">
        <v>130</v>
      </c>
      <c r="D127" s="8">
        <v>65</v>
      </c>
      <c r="E127" s="8">
        <v>60</v>
      </c>
      <c r="F127" s="8">
        <v>110</v>
      </c>
      <c r="G127" s="8">
        <v>95</v>
      </c>
      <c r="H127" s="8">
        <v>65</v>
      </c>
    </row>
    <row r="128" spans="1:8" x14ac:dyDescent="0.25">
      <c r="A128" s="8" t="s">
        <v>216</v>
      </c>
      <c r="B128" s="8" t="s">
        <v>65</v>
      </c>
      <c r="C128" s="8">
        <v>65</v>
      </c>
      <c r="D128" s="8">
        <v>65</v>
      </c>
      <c r="E128" s="8">
        <v>60</v>
      </c>
      <c r="F128" s="8">
        <v>110</v>
      </c>
      <c r="G128" s="8">
        <v>95</v>
      </c>
      <c r="H128" s="8">
        <v>130</v>
      </c>
    </row>
    <row r="129" spans="1:8" x14ac:dyDescent="0.25">
      <c r="A129" s="8" t="s">
        <v>0</v>
      </c>
      <c r="B129" s="8"/>
      <c r="C129" s="8"/>
      <c r="D129" s="8"/>
      <c r="E129" s="8"/>
      <c r="F129" s="8"/>
      <c r="G129" s="8"/>
      <c r="H129" s="8"/>
    </row>
    <row r="131" spans="1:8" x14ac:dyDescent="0.25">
      <c r="C131" s="25" t="s">
        <v>217</v>
      </c>
    </row>
    <row r="132" spans="1:8" x14ac:dyDescent="0.25">
      <c r="A132" s="8" t="s">
        <v>198</v>
      </c>
      <c r="B132" s="8" t="s">
        <v>4</v>
      </c>
      <c r="C132" s="8" t="s">
        <v>5</v>
      </c>
    </row>
    <row r="133" spans="1:8" x14ac:dyDescent="0.25">
      <c r="A133" s="8" t="s">
        <v>235</v>
      </c>
      <c r="B133" s="8" t="s">
        <v>65</v>
      </c>
      <c r="C133" s="8">
        <v>110</v>
      </c>
    </row>
    <row r="134" spans="1:8" x14ac:dyDescent="0.25">
      <c r="A134" s="8" t="s">
        <v>227</v>
      </c>
      <c r="B134" s="8" t="s">
        <v>73</v>
      </c>
      <c r="C134" s="8">
        <v>101</v>
      </c>
    </row>
    <row r="135" spans="1:8" x14ac:dyDescent="0.25">
      <c r="A135" s="8" t="s">
        <v>204</v>
      </c>
      <c r="B135" s="8" t="s">
        <v>12</v>
      </c>
      <c r="C135" s="8">
        <v>100</v>
      </c>
    </row>
    <row r="136" spans="1:8" x14ac:dyDescent="0.25">
      <c r="A136" s="8" t="s">
        <v>231</v>
      </c>
      <c r="B136" s="8" t="s">
        <v>73</v>
      </c>
      <c r="C136" s="8">
        <v>100</v>
      </c>
    </row>
    <row r="137" spans="1:8" x14ac:dyDescent="0.25">
      <c r="A137" s="8" t="s">
        <v>229</v>
      </c>
      <c r="B137" s="8" t="s">
        <v>73</v>
      </c>
      <c r="C137" s="8">
        <v>97</v>
      </c>
    </row>
    <row r="138" spans="1:8" x14ac:dyDescent="0.25">
      <c r="A138" s="8" t="s">
        <v>234</v>
      </c>
      <c r="B138" s="8" t="s">
        <v>65</v>
      </c>
      <c r="C138" s="8">
        <v>90</v>
      </c>
    </row>
    <row r="139" spans="1:8" x14ac:dyDescent="0.25">
      <c r="A139" s="8" t="s">
        <v>201</v>
      </c>
      <c r="B139" s="8" t="s">
        <v>8</v>
      </c>
      <c r="C139" s="8">
        <v>80</v>
      </c>
    </row>
    <row r="140" spans="1:8" x14ac:dyDescent="0.25">
      <c r="A140" s="8" t="s">
        <v>203</v>
      </c>
      <c r="B140" s="8" t="s">
        <v>12</v>
      </c>
      <c r="C140" s="8">
        <v>80</v>
      </c>
    </row>
    <row r="141" spans="1:8" x14ac:dyDescent="0.25">
      <c r="A141" s="8" t="s">
        <v>233</v>
      </c>
      <c r="B141" s="8" t="s">
        <v>80</v>
      </c>
      <c r="C141" s="8">
        <v>80</v>
      </c>
    </row>
    <row r="142" spans="1:8" x14ac:dyDescent="0.25">
      <c r="A142" s="8" t="s">
        <v>218</v>
      </c>
      <c r="B142" s="8" t="s">
        <v>16</v>
      </c>
      <c r="C142" s="8">
        <v>78</v>
      </c>
    </row>
    <row r="143" spans="1:8" x14ac:dyDescent="0.25">
      <c r="A143" s="8" t="s">
        <v>224</v>
      </c>
      <c r="B143" s="8" t="s">
        <v>76</v>
      </c>
      <c r="C143" s="8">
        <v>75</v>
      </c>
    </row>
    <row r="144" spans="1:8" x14ac:dyDescent="0.25">
      <c r="A144" s="8" t="s">
        <v>228</v>
      </c>
      <c r="B144" s="8" t="s">
        <v>73</v>
      </c>
      <c r="C144" s="8">
        <v>72</v>
      </c>
    </row>
    <row r="145" spans="1:3" x14ac:dyDescent="0.25">
      <c r="A145" s="8" t="s">
        <v>226</v>
      </c>
      <c r="B145" s="8" t="s">
        <v>73</v>
      </c>
      <c r="C145" s="8">
        <v>71</v>
      </c>
    </row>
    <row r="146" spans="1:3" x14ac:dyDescent="0.25">
      <c r="A146" s="8" t="s">
        <v>221</v>
      </c>
      <c r="B146" s="8" t="s">
        <v>76</v>
      </c>
      <c r="C146" s="8">
        <v>70</v>
      </c>
    </row>
    <row r="147" spans="1:3" x14ac:dyDescent="0.25">
      <c r="A147" s="8" t="s">
        <v>230</v>
      </c>
      <c r="B147" s="8" t="s">
        <v>73</v>
      </c>
      <c r="C147" s="8">
        <v>70</v>
      </c>
    </row>
    <row r="148" spans="1:3" x14ac:dyDescent="0.25">
      <c r="A148" s="8" t="s">
        <v>202</v>
      </c>
      <c r="B148" s="8" t="s">
        <v>12</v>
      </c>
      <c r="C148" s="8">
        <v>65</v>
      </c>
    </row>
    <row r="149" spans="1:3" x14ac:dyDescent="0.25">
      <c r="A149" s="8" t="s">
        <v>237</v>
      </c>
      <c r="B149" s="8" t="s">
        <v>90</v>
      </c>
      <c r="C149" s="8">
        <v>65</v>
      </c>
    </row>
    <row r="150" spans="1:3" x14ac:dyDescent="0.25">
      <c r="A150" s="8" t="s">
        <v>200</v>
      </c>
      <c r="B150" s="8" t="s">
        <v>8</v>
      </c>
      <c r="C150" s="8">
        <v>60</v>
      </c>
    </row>
    <row r="151" spans="1:3" x14ac:dyDescent="0.25">
      <c r="A151" s="8" t="s">
        <v>206</v>
      </c>
      <c r="B151" s="8" t="s">
        <v>16</v>
      </c>
      <c r="C151" s="8">
        <v>58</v>
      </c>
    </row>
    <row r="152" spans="1:3" x14ac:dyDescent="0.25">
      <c r="A152" s="8" t="s">
        <v>225</v>
      </c>
      <c r="B152" s="8" t="s">
        <v>73</v>
      </c>
      <c r="C152" s="8">
        <v>56</v>
      </c>
    </row>
    <row r="153" spans="1:3" x14ac:dyDescent="0.25">
      <c r="A153" s="8" t="s">
        <v>239</v>
      </c>
      <c r="B153" s="8" t="s">
        <v>80</v>
      </c>
      <c r="C153" s="8">
        <v>56</v>
      </c>
    </row>
    <row r="154" spans="1:3" x14ac:dyDescent="0.25">
      <c r="A154" s="8" t="s">
        <v>232</v>
      </c>
      <c r="B154" s="8" t="s">
        <v>80</v>
      </c>
      <c r="C154" s="8">
        <v>55</v>
      </c>
    </row>
    <row r="155" spans="1:3" x14ac:dyDescent="0.25">
      <c r="A155" s="8" t="s">
        <v>222</v>
      </c>
      <c r="B155" s="8" t="s">
        <v>76</v>
      </c>
      <c r="C155" s="8">
        <v>50</v>
      </c>
    </row>
    <row r="156" spans="1:3" x14ac:dyDescent="0.25">
      <c r="A156" s="8" t="s">
        <v>199</v>
      </c>
      <c r="B156" s="8" t="s">
        <v>8</v>
      </c>
      <c r="C156" s="8">
        <v>45</v>
      </c>
    </row>
    <row r="157" spans="1:3" x14ac:dyDescent="0.25">
      <c r="A157" s="8" t="s">
        <v>219</v>
      </c>
      <c r="B157" s="8" t="s">
        <v>76</v>
      </c>
      <c r="C157" s="8">
        <v>45</v>
      </c>
    </row>
    <row r="158" spans="1:3" x14ac:dyDescent="0.25">
      <c r="A158" s="8" t="s">
        <v>205</v>
      </c>
      <c r="B158" s="8" t="s">
        <v>16</v>
      </c>
      <c r="C158" s="8">
        <v>43</v>
      </c>
    </row>
    <row r="159" spans="1:3" x14ac:dyDescent="0.25">
      <c r="A159" s="8" t="s">
        <v>238</v>
      </c>
      <c r="B159" s="8" t="s">
        <v>80</v>
      </c>
      <c r="C159" s="8">
        <v>41</v>
      </c>
    </row>
    <row r="160" spans="1:3" x14ac:dyDescent="0.25">
      <c r="A160" s="8" t="s">
        <v>236</v>
      </c>
      <c r="B160" s="8" t="s">
        <v>90</v>
      </c>
      <c r="C160" s="8">
        <v>40</v>
      </c>
    </row>
    <row r="161" spans="1:3" x14ac:dyDescent="0.25">
      <c r="A161" s="8" t="s">
        <v>223</v>
      </c>
      <c r="B161" s="8" t="s">
        <v>76</v>
      </c>
      <c r="C161" s="8">
        <v>35</v>
      </c>
    </row>
    <row r="162" spans="1:3" x14ac:dyDescent="0.25">
      <c r="A162" s="8" t="s">
        <v>220</v>
      </c>
      <c r="B162" s="8" t="s">
        <v>76</v>
      </c>
      <c r="C162" s="8">
        <v>30</v>
      </c>
    </row>
    <row r="163" spans="1:3" x14ac:dyDescent="0.25">
      <c r="A163" s="8" t="s">
        <v>0</v>
      </c>
      <c r="B163" s="8"/>
      <c r="C163" s="8"/>
    </row>
    <row r="168" spans="1:3" x14ac:dyDescent="0.25">
      <c r="C168" s="1" t="s">
        <v>241</v>
      </c>
    </row>
    <row r="169" spans="1:3" x14ac:dyDescent="0.25">
      <c r="A169">
        <v>2</v>
      </c>
    </row>
    <row r="170" spans="1:3" x14ac:dyDescent="0.25">
      <c r="A170">
        <v>4</v>
      </c>
    </row>
    <row r="171" spans="1:3" x14ac:dyDescent="0.25">
      <c r="A171">
        <v>6</v>
      </c>
    </row>
    <row r="172" spans="1:3" x14ac:dyDescent="0.25">
      <c r="A172">
        <v>8</v>
      </c>
    </row>
    <row r="173" spans="1:3" x14ac:dyDescent="0.25">
      <c r="A173">
        <v>10</v>
      </c>
    </row>
    <row r="174" spans="1:3" x14ac:dyDescent="0.25">
      <c r="A174">
        <v>1</v>
      </c>
    </row>
    <row r="175" spans="1:3" x14ac:dyDescent="0.25">
      <c r="A175">
        <v>2</v>
      </c>
    </row>
    <row r="176" spans="1:3" x14ac:dyDescent="0.25">
      <c r="A176">
        <v>16</v>
      </c>
    </row>
    <row r="177" spans="1:7" x14ac:dyDescent="0.25">
      <c r="A177">
        <v>3</v>
      </c>
    </row>
    <row r="178" spans="1:7" x14ac:dyDescent="0.25">
      <c r="A178">
        <v>5</v>
      </c>
    </row>
    <row r="179" spans="1:7" x14ac:dyDescent="0.25">
      <c r="A179" t="s">
        <v>112</v>
      </c>
    </row>
    <row r="184" spans="1:7" x14ac:dyDescent="0.25">
      <c r="C184" s="1" t="s">
        <v>242</v>
      </c>
    </row>
    <row r="185" spans="1:7" x14ac:dyDescent="0.25">
      <c r="A185" s="8" t="s">
        <v>3</v>
      </c>
      <c r="B185" s="8" t="s">
        <v>173</v>
      </c>
      <c r="C185" s="8" t="s">
        <v>174</v>
      </c>
      <c r="D185" s="8" t="s">
        <v>47</v>
      </c>
      <c r="E185" s="8" t="s">
        <v>208</v>
      </c>
      <c r="F185" s="8" t="s">
        <v>209</v>
      </c>
      <c r="G185" s="8" t="s">
        <v>5</v>
      </c>
    </row>
    <row r="186" spans="1:7" x14ac:dyDescent="0.25">
      <c r="A186" s="8" t="s">
        <v>35</v>
      </c>
      <c r="B186" s="8">
        <v>45</v>
      </c>
      <c r="C186" s="8">
        <v>49</v>
      </c>
      <c r="D186" s="8">
        <v>49</v>
      </c>
      <c r="E186" s="8">
        <v>65</v>
      </c>
      <c r="F186" s="8">
        <v>65</v>
      </c>
      <c r="G186" s="8">
        <v>45</v>
      </c>
    </row>
    <row r="187" spans="1:7" x14ac:dyDescent="0.25">
      <c r="A187" s="8" t="s">
        <v>40</v>
      </c>
      <c r="B187" s="8">
        <v>39</v>
      </c>
      <c r="C187" s="8">
        <v>52</v>
      </c>
      <c r="D187" s="8">
        <v>43</v>
      </c>
      <c r="E187" s="8">
        <v>60</v>
      </c>
      <c r="F187" s="8">
        <v>50</v>
      </c>
      <c r="G187" s="8">
        <v>65</v>
      </c>
    </row>
    <row r="188" spans="1:7" x14ac:dyDescent="0.25">
      <c r="A188" s="8" t="s">
        <v>43</v>
      </c>
      <c r="B188" s="8">
        <v>44</v>
      </c>
      <c r="C188" s="8">
        <v>48</v>
      </c>
      <c r="D188" s="8">
        <v>65</v>
      </c>
      <c r="E188" s="8">
        <v>50</v>
      </c>
      <c r="F188" s="8">
        <v>64</v>
      </c>
      <c r="G188" s="8">
        <v>43</v>
      </c>
    </row>
    <row r="189" spans="1:7" x14ac:dyDescent="0.25">
      <c r="A189" t="s">
        <v>112</v>
      </c>
    </row>
    <row r="190" spans="1:7" x14ac:dyDescent="0.25">
      <c r="C190" s="1" t="s">
        <v>250</v>
      </c>
    </row>
    <row r="191" spans="1:7" x14ac:dyDescent="0.25">
      <c r="A191" t="s">
        <v>243</v>
      </c>
      <c r="B191" t="s">
        <v>244</v>
      </c>
      <c r="C191" t="s">
        <v>245</v>
      </c>
    </row>
    <row r="192" spans="1:7" x14ac:dyDescent="0.25">
      <c r="A192" t="s">
        <v>246</v>
      </c>
      <c r="B192">
        <v>12</v>
      </c>
      <c r="C192">
        <v>9</v>
      </c>
    </row>
    <row r="193" spans="1:3" x14ac:dyDescent="0.25">
      <c r="A193" t="s">
        <v>247</v>
      </c>
      <c r="B193">
        <v>12</v>
      </c>
      <c r="C193">
        <v>8</v>
      </c>
    </row>
    <row r="194" spans="1:3" x14ac:dyDescent="0.25">
      <c r="A194" t="s">
        <v>248</v>
      </c>
      <c r="B194">
        <v>30</v>
      </c>
      <c r="C194">
        <v>18</v>
      </c>
    </row>
    <row r="195" spans="1:3" x14ac:dyDescent="0.25">
      <c r="A195" t="s">
        <v>249</v>
      </c>
      <c r="B195">
        <v>13</v>
      </c>
      <c r="C195">
        <v>10</v>
      </c>
    </row>
    <row r="196" spans="1:3" x14ac:dyDescent="0.25">
      <c r="A196" t="s">
        <v>112</v>
      </c>
    </row>
    <row r="210" spans="3:3" x14ac:dyDescent="0.25">
      <c r="C210" s="1" t="s">
        <v>251</v>
      </c>
    </row>
    <row r="229" spans="3:3" x14ac:dyDescent="0.25">
      <c r="C229" s="1" t="s">
        <v>252</v>
      </c>
    </row>
    <row r="249" spans="1:2" x14ac:dyDescent="0.25">
      <c r="A249" s="1" t="s">
        <v>253</v>
      </c>
    </row>
    <row r="250" spans="1:2" x14ac:dyDescent="0.25">
      <c r="A250" t="s">
        <v>257</v>
      </c>
      <c r="B250">
        <v>96.8</v>
      </c>
    </row>
    <row r="251" spans="1:2" x14ac:dyDescent="0.25">
      <c r="A251" t="s">
        <v>254</v>
      </c>
      <c r="B251">
        <v>95.5</v>
      </c>
    </row>
    <row r="252" spans="1:2" x14ac:dyDescent="0.25">
      <c r="A252" t="s">
        <v>256</v>
      </c>
      <c r="B252">
        <v>88.5</v>
      </c>
    </row>
    <row r="253" spans="1:2" x14ac:dyDescent="0.25">
      <c r="A253" t="s">
        <v>255</v>
      </c>
      <c r="B253">
        <v>100</v>
      </c>
    </row>
    <row r="254" spans="1:2" x14ac:dyDescent="0.25">
      <c r="A254" t="s">
        <v>258</v>
      </c>
      <c r="B254">
        <v>98.4</v>
      </c>
    </row>
  </sheetData>
  <autoFilter ref="A24:E44" xr:uid="{00000000-0009-0000-0000-000001000000}">
    <sortState xmlns:xlrd2="http://schemas.microsoft.com/office/spreadsheetml/2017/richdata2" ref="A25:E44">
      <sortCondition descending="1" ref="E24"/>
    </sortState>
  </autoFilter>
  <sortState xmlns:xlrd2="http://schemas.microsoft.com/office/spreadsheetml/2017/richdata2" ref="A133:C163">
    <sortCondition descending="1" ref="C133"/>
  </sortState>
  <conditionalFormatting sqref="C110:C117">
    <cfRule type="dataBar" priority="13">
      <dataBar>
        <cfvo type="min"/>
        <cfvo type="max"/>
        <color rgb="FFD6007B"/>
      </dataBar>
    </cfRule>
  </conditionalFormatting>
  <conditionalFormatting sqref="C122:H128">
    <cfRule type="cellIs" dxfId="36" priority="11" operator="lessThan">
      <formula>50</formula>
    </cfRule>
    <cfRule type="cellIs" dxfId="35" priority="12" operator="greaterThan">
      <formula>100</formula>
    </cfRule>
  </conditionalFormatting>
  <conditionalFormatting sqref="E122:E124">
    <cfRule type="iconSet" priority="8">
      <iconSet iconSet="3Symbols2">
        <cfvo type="percent" val="0"/>
        <cfvo type="percent" val="33"/>
        <cfvo type="percent" val="67"/>
      </iconSet>
    </cfRule>
  </conditionalFormatting>
  <conditionalFormatting sqref="H122:H124">
    <cfRule type="iconSet" priority="7">
      <iconSet>
        <cfvo type="percent" val="0"/>
        <cfvo type="percent" val="33"/>
        <cfvo type="percent" val="67"/>
      </iconSet>
    </cfRule>
  </conditionalFormatting>
  <conditionalFormatting sqref="B125:B126">
    <cfRule type="containsText" dxfId="34" priority="6" operator="containsText" text="Normal">
      <formula>NOT(ISERROR(SEARCH("Normal",B125)))</formula>
    </cfRule>
  </conditionalFormatting>
  <conditionalFormatting sqref="D91:F105">
    <cfRule type="dataBar" priority="1">
      <dataBar>
        <cfvo type="min"/>
        <cfvo type="max"/>
        <color rgb="FFD6007B"/>
      </dataBar>
    </cfRule>
  </conditionalFormatting>
  <pageMargins left="0.7" right="0.7" top="0.75" bottom="0.75" header="0.3" footer="0.3"/>
  <pageSetup orientation="portrait" r:id="rId1"/>
  <drawing r:id="rId2"/>
  <tableParts count="3">
    <tablePart r:id="rId3"/>
    <tablePart r:id="rId4"/>
    <tablePart r:id="rId5"/>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33"/>
  <sheetViews>
    <sheetView workbookViewId="0">
      <selection activeCell="G17" sqref="G17"/>
    </sheetView>
  </sheetViews>
  <sheetFormatPr defaultRowHeight="15" x14ac:dyDescent="0.25"/>
  <cols>
    <col min="1" max="1" width="25.5703125" bestFit="1" customWidth="1"/>
    <col min="2" max="2" width="9.85546875" bestFit="1" customWidth="1"/>
    <col min="3" max="3" width="10" bestFit="1" customWidth="1"/>
    <col min="4" max="4" width="10.42578125" bestFit="1" customWidth="1"/>
    <col min="8" max="8" width="29.7109375" bestFit="1" customWidth="1"/>
    <col min="9" max="9" width="10.7109375" customWidth="1"/>
    <col min="10" max="10" width="16.7109375" customWidth="1"/>
    <col min="11" max="11" width="16.42578125" bestFit="1" customWidth="1"/>
  </cols>
  <sheetData>
    <row r="1" spans="1:11" x14ac:dyDescent="0.25">
      <c r="A1" s="8" t="s">
        <v>259</v>
      </c>
      <c r="B1" s="8" t="s">
        <v>260</v>
      </c>
      <c r="C1" s="8" t="s">
        <v>261</v>
      </c>
      <c r="D1" s="8" t="s">
        <v>262</v>
      </c>
      <c r="E1" s="8" t="s">
        <v>263</v>
      </c>
      <c r="F1" s="8" t="s">
        <v>284</v>
      </c>
      <c r="I1" s="28" t="s">
        <v>282</v>
      </c>
    </row>
    <row r="2" spans="1:11" x14ac:dyDescent="0.25">
      <c r="A2" s="8" t="s">
        <v>264</v>
      </c>
      <c r="B2" s="8">
        <v>500</v>
      </c>
      <c r="C2" s="26">
        <v>999</v>
      </c>
      <c r="D2" s="26">
        <v>499500</v>
      </c>
      <c r="E2" s="27">
        <v>45017</v>
      </c>
      <c r="F2">
        <v>1</v>
      </c>
      <c r="H2" s="28" t="s">
        <v>279</v>
      </c>
      <c r="I2" t="s">
        <v>285</v>
      </c>
      <c r="J2" t="s">
        <v>281</v>
      </c>
      <c r="K2" t="s">
        <v>283</v>
      </c>
    </row>
    <row r="3" spans="1:11" x14ac:dyDescent="0.25">
      <c r="A3" s="8" t="s">
        <v>265</v>
      </c>
      <c r="B3" s="8">
        <v>300</v>
      </c>
      <c r="C3" s="26">
        <v>799</v>
      </c>
      <c r="D3" s="26">
        <v>239700</v>
      </c>
      <c r="E3" s="27">
        <v>45018</v>
      </c>
      <c r="F3">
        <v>2</v>
      </c>
      <c r="H3" s="30">
        <v>45017</v>
      </c>
      <c r="I3" s="29">
        <v>1</v>
      </c>
      <c r="J3" s="29">
        <v>500</v>
      </c>
      <c r="K3" s="29">
        <v>999</v>
      </c>
    </row>
    <row r="4" spans="1:11" x14ac:dyDescent="0.25">
      <c r="A4" s="8" t="s">
        <v>266</v>
      </c>
      <c r="B4" s="8">
        <v>150</v>
      </c>
      <c r="C4" s="26">
        <v>499</v>
      </c>
      <c r="D4" s="26">
        <v>74850</v>
      </c>
      <c r="E4" s="27">
        <v>45019</v>
      </c>
      <c r="F4">
        <v>3</v>
      </c>
      <c r="H4" s="31" t="s">
        <v>264</v>
      </c>
      <c r="I4" s="29">
        <v>1</v>
      </c>
      <c r="J4" s="29">
        <v>500</v>
      </c>
      <c r="K4" s="29">
        <v>999</v>
      </c>
    </row>
    <row r="5" spans="1:11" x14ac:dyDescent="0.25">
      <c r="A5" s="8" t="s">
        <v>267</v>
      </c>
      <c r="B5" s="8">
        <v>1500</v>
      </c>
      <c r="C5" s="26">
        <v>119</v>
      </c>
      <c r="D5" s="26">
        <v>119000</v>
      </c>
      <c r="E5" s="27">
        <v>45020</v>
      </c>
      <c r="F5">
        <v>4</v>
      </c>
      <c r="H5" s="30">
        <v>45018</v>
      </c>
      <c r="I5" s="29">
        <v>2</v>
      </c>
      <c r="J5" s="29">
        <v>300</v>
      </c>
      <c r="K5" s="29">
        <v>799</v>
      </c>
    </row>
    <row r="6" spans="1:11" x14ac:dyDescent="0.25">
      <c r="A6" s="8" t="s">
        <v>268</v>
      </c>
      <c r="B6" s="8">
        <v>800</v>
      </c>
      <c r="C6" s="26">
        <v>199</v>
      </c>
      <c r="D6" s="26">
        <v>159200</v>
      </c>
      <c r="E6" s="27">
        <v>45021</v>
      </c>
      <c r="F6">
        <v>5</v>
      </c>
      <c r="H6" s="31" t="s">
        <v>265</v>
      </c>
      <c r="I6" s="29">
        <v>2</v>
      </c>
      <c r="J6" s="29">
        <v>300</v>
      </c>
      <c r="K6" s="29">
        <v>799</v>
      </c>
    </row>
    <row r="7" spans="1:11" x14ac:dyDescent="0.25">
      <c r="A7" s="8" t="s">
        <v>269</v>
      </c>
      <c r="B7" s="8">
        <v>250</v>
      </c>
      <c r="C7" s="26">
        <v>399</v>
      </c>
      <c r="D7" s="26">
        <v>99750</v>
      </c>
      <c r="E7" s="27">
        <v>45022</v>
      </c>
      <c r="F7">
        <v>6</v>
      </c>
      <c r="H7" s="30">
        <v>45019</v>
      </c>
      <c r="I7" s="29">
        <v>3</v>
      </c>
      <c r="J7" s="29">
        <v>150</v>
      </c>
      <c r="K7" s="29">
        <v>499</v>
      </c>
    </row>
    <row r="8" spans="1:11" x14ac:dyDescent="0.25">
      <c r="A8" s="8" t="s">
        <v>270</v>
      </c>
      <c r="B8" s="8">
        <v>400</v>
      </c>
      <c r="C8" s="26">
        <v>279</v>
      </c>
      <c r="D8" s="26">
        <v>111600</v>
      </c>
      <c r="E8" s="27">
        <v>45023</v>
      </c>
      <c r="F8">
        <v>7</v>
      </c>
      <c r="H8" s="31" t="s">
        <v>266</v>
      </c>
      <c r="I8" s="29">
        <v>3</v>
      </c>
      <c r="J8" s="29">
        <v>150</v>
      </c>
      <c r="K8" s="29">
        <v>499</v>
      </c>
    </row>
    <row r="9" spans="1:11" x14ac:dyDescent="0.25">
      <c r="A9" s="8" t="s">
        <v>271</v>
      </c>
      <c r="B9" s="8">
        <v>75</v>
      </c>
      <c r="C9" s="26">
        <v>3499</v>
      </c>
      <c r="D9" s="26">
        <v>262425</v>
      </c>
      <c r="E9" s="27">
        <v>45024</v>
      </c>
      <c r="F9">
        <v>8</v>
      </c>
      <c r="H9" s="30">
        <v>45020</v>
      </c>
      <c r="I9" s="29">
        <v>4</v>
      </c>
      <c r="J9" s="29">
        <v>1500</v>
      </c>
      <c r="K9" s="29">
        <v>119</v>
      </c>
    </row>
    <row r="10" spans="1:11" x14ac:dyDescent="0.25">
      <c r="A10" s="8" t="s">
        <v>272</v>
      </c>
      <c r="B10" s="8">
        <v>200</v>
      </c>
      <c r="C10" s="26">
        <v>349</v>
      </c>
      <c r="D10" s="26">
        <v>69800</v>
      </c>
      <c r="E10" s="27">
        <v>45025</v>
      </c>
      <c r="F10">
        <v>9</v>
      </c>
      <c r="H10" s="31" t="s">
        <v>267</v>
      </c>
      <c r="I10" s="29">
        <v>4</v>
      </c>
      <c r="J10" s="29">
        <v>1500</v>
      </c>
      <c r="K10" s="29">
        <v>119</v>
      </c>
    </row>
    <row r="11" spans="1:11" x14ac:dyDescent="0.25">
      <c r="A11" s="8" t="s">
        <v>273</v>
      </c>
      <c r="B11" s="8">
        <v>600</v>
      </c>
      <c r="C11" s="26">
        <v>180</v>
      </c>
      <c r="D11" s="26">
        <v>108000</v>
      </c>
      <c r="E11" s="27">
        <v>45026</v>
      </c>
      <c r="F11">
        <v>10</v>
      </c>
      <c r="H11" s="30">
        <v>45021</v>
      </c>
      <c r="I11" s="29">
        <v>5</v>
      </c>
      <c r="J11" s="29">
        <v>800</v>
      </c>
      <c r="K11" s="29">
        <v>199</v>
      </c>
    </row>
    <row r="12" spans="1:11" x14ac:dyDescent="0.25">
      <c r="A12" s="8" t="s">
        <v>274</v>
      </c>
      <c r="B12" s="8">
        <v>150</v>
      </c>
      <c r="C12" s="26">
        <v>1199</v>
      </c>
      <c r="D12" s="26">
        <v>179850</v>
      </c>
      <c r="E12" s="27">
        <v>45027</v>
      </c>
      <c r="F12">
        <v>11</v>
      </c>
      <c r="H12" s="31" t="s">
        <v>268</v>
      </c>
      <c r="I12" s="29">
        <v>5</v>
      </c>
      <c r="J12" s="29">
        <v>800</v>
      </c>
      <c r="K12" s="29">
        <v>199</v>
      </c>
    </row>
    <row r="13" spans="1:11" x14ac:dyDescent="0.25">
      <c r="A13" s="8" t="s">
        <v>275</v>
      </c>
      <c r="B13" s="8">
        <v>100</v>
      </c>
      <c r="C13" s="26">
        <v>3899</v>
      </c>
      <c r="D13" s="26">
        <v>389900</v>
      </c>
      <c r="E13" s="27">
        <v>45028</v>
      </c>
      <c r="F13">
        <v>12</v>
      </c>
      <c r="H13" s="30">
        <v>45022</v>
      </c>
      <c r="I13" s="29">
        <v>6</v>
      </c>
      <c r="J13" s="29">
        <v>250</v>
      </c>
      <c r="K13" s="29">
        <v>399</v>
      </c>
    </row>
    <row r="14" spans="1:11" x14ac:dyDescent="0.25">
      <c r="A14" s="8" t="s">
        <v>276</v>
      </c>
      <c r="B14" s="8">
        <v>50</v>
      </c>
      <c r="C14" s="26">
        <v>2999</v>
      </c>
      <c r="D14" s="26">
        <v>149950</v>
      </c>
      <c r="E14" s="27">
        <v>45029</v>
      </c>
      <c r="F14">
        <v>13</v>
      </c>
      <c r="H14" s="31" t="s">
        <v>269</v>
      </c>
      <c r="I14" s="29">
        <v>6</v>
      </c>
      <c r="J14" s="29">
        <v>250</v>
      </c>
      <c r="K14" s="29">
        <v>399</v>
      </c>
    </row>
    <row r="15" spans="1:11" x14ac:dyDescent="0.25">
      <c r="A15" s="8" t="s">
        <v>277</v>
      </c>
      <c r="B15" s="8">
        <v>800</v>
      </c>
      <c r="C15" s="26">
        <v>100</v>
      </c>
      <c r="D15" s="26">
        <v>80000</v>
      </c>
      <c r="E15" s="27">
        <v>45030</v>
      </c>
      <c r="F15">
        <v>14</v>
      </c>
      <c r="H15" s="30">
        <v>45023</v>
      </c>
      <c r="I15" s="29">
        <v>7</v>
      </c>
      <c r="J15" s="29">
        <v>400</v>
      </c>
      <c r="K15" s="29">
        <v>279</v>
      </c>
    </row>
    <row r="16" spans="1:11" x14ac:dyDescent="0.25">
      <c r="A16" s="8" t="s">
        <v>278</v>
      </c>
      <c r="B16" s="8">
        <v>300</v>
      </c>
      <c r="C16" s="26">
        <v>499</v>
      </c>
      <c r="D16" s="26">
        <v>149700</v>
      </c>
      <c r="E16" s="27">
        <v>45031</v>
      </c>
      <c r="F16">
        <v>15</v>
      </c>
      <c r="H16" s="31" t="s">
        <v>270</v>
      </c>
      <c r="I16" s="29">
        <v>7</v>
      </c>
      <c r="J16" s="29">
        <v>400</v>
      </c>
      <c r="K16" s="29">
        <v>279</v>
      </c>
    </row>
    <row r="17" spans="8:11" x14ac:dyDescent="0.25">
      <c r="H17" s="30">
        <v>45024</v>
      </c>
      <c r="I17" s="29">
        <v>8</v>
      </c>
      <c r="J17" s="29">
        <v>75</v>
      </c>
      <c r="K17" s="29">
        <v>3499</v>
      </c>
    </row>
    <row r="18" spans="8:11" x14ac:dyDescent="0.25">
      <c r="H18" s="31" t="s">
        <v>271</v>
      </c>
      <c r="I18" s="29">
        <v>8</v>
      </c>
      <c r="J18" s="29">
        <v>75</v>
      </c>
      <c r="K18" s="29">
        <v>3499</v>
      </c>
    </row>
    <row r="19" spans="8:11" x14ac:dyDescent="0.25">
      <c r="H19" s="30">
        <v>45025</v>
      </c>
      <c r="I19" s="29">
        <v>9</v>
      </c>
      <c r="J19" s="29">
        <v>200</v>
      </c>
      <c r="K19" s="29">
        <v>349</v>
      </c>
    </row>
    <row r="20" spans="8:11" x14ac:dyDescent="0.25">
      <c r="H20" s="31" t="s">
        <v>272</v>
      </c>
      <c r="I20" s="29">
        <v>9</v>
      </c>
      <c r="J20" s="29">
        <v>200</v>
      </c>
      <c r="K20" s="29">
        <v>349</v>
      </c>
    </row>
    <row r="21" spans="8:11" x14ac:dyDescent="0.25">
      <c r="H21" s="30">
        <v>45026</v>
      </c>
      <c r="I21" s="29">
        <v>10</v>
      </c>
      <c r="J21" s="29">
        <v>600</v>
      </c>
      <c r="K21" s="29">
        <v>180</v>
      </c>
    </row>
    <row r="22" spans="8:11" x14ac:dyDescent="0.25">
      <c r="H22" s="31" t="s">
        <v>273</v>
      </c>
      <c r="I22" s="29">
        <v>10</v>
      </c>
      <c r="J22" s="29">
        <v>600</v>
      </c>
      <c r="K22" s="29">
        <v>180</v>
      </c>
    </row>
    <row r="23" spans="8:11" x14ac:dyDescent="0.25">
      <c r="H23" s="30">
        <v>45027</v>
      </c>
      <c r="I23" s="29">
        <v>11</v>
      </c>
      <c r="J23" s="29">
        <v>150</v>
      </c>
      <c r="K23" s="29">
        <v>1199</v>
      </c>
    </row>
    <row r="24" spans="8:11" x14ac:dyDescent="0.25">
      <c r="H24" s="31" t="s">
        <v>274</v>
      </c>
      <c r="I24" s="29">
        <v>11</v>
      </c>
      <c r="J24" s="29">
        <v>150</v>
      </c>
      <c r="K24" s="29">
        <v>1199</v>
      </c>
    </row>
    <row r="25" spans="8:11" x14ac:dyDescent="0.25">
      <c r="H25" s="30">
        <v>45028</v>
      </c>
      <c r="I25" s="29">
        <v>12</v>
      </c>
      <c r="J25" s="29">
        <v>100</v>
      </c>
      <c r="K25" s="29">
        <v>3899</v>
      </c>
    </row>
    <row r="26" spans="8:11" x14ac:dyDescent="0.25">
      <c r="H26" s="31" t="s">
        <v>275</v>
      </c>
      <c r="I26" s="29">
        <v>12</v>
      </c>
      <c r="J26" s="29">
        <v>100</v>
      </c>
      <c r="K26" s="29">
        <v>3899</v>
      </c>
    </row>
    <row r="27" spans="8:11" x14ac:dyDescent="0.25">
      <c r="H27" s="30">
        <v>45029</v>
      </c>
      <c r="I27" s="29">
        <v>13</v>
      </c>
      <c r="J27" s="29">
        <v>50</v>
      </c>
      <c r="K27" s="29">
        <v>2999</v>
      </c>
    </row>
    <row r="28" spans="8:11" x14ac:dyDescent="0.25">
      <c r="H28" s="31" t="s">
        <v>276</v>
      </c>
      <c r="I28" s="29">
        <v>13</v>
      </c>
      <c r="J28" s="29">
        <v>50</v>
      </c>
      <c r="K28" s="29">
        <v>2999</v>
      </c>
    </row>
    <row r="29" spans="8:11" x14ac:dyDescent="0.25">
      <c r="H29" s="30">
        <v>45030</v>
      </c>
      <c r="I29" s="29">
        <v>14</v>
      </c>
      <c r="J29" s="29">
        <v>800</v>
      </c>
      <c r="K29" s="29">
        <v>100</v>
      </c>
    </row>
    <row r="30" spans="8:11" x14ac:dyDescent="0.25">
      <c r="H30" s="31" t="s">
        <v>277</v>
      </c>
      <c r="I30" s="29">
        <v>14</v>
      </c>
      <c r="J30" s="29">
        <v>800</v>
      </c>
      <c r="K30" s="29">
        <v>100</v>
      </c>
    </row>
    <row r="31" spans="8:11" x14ac:dyDescent="0.25">
      <c r="H31" s="30">
        <v>45031</v>
      </c>
      <c r="I31" s="29">
        <v>15</v>
      </c>
      <c r="J31" s="29">
        <v>300</v>
      </c>
      <c r="K31" s="29">
        <v>499</v>
      </c>
    </row>
    <row r="32" spans="8:11" x14ac:dyDescent="0.25">
      <c r="H32" s="31" t="s">
        <v>278</v>
      </c>
      <c r="I32" s="29">
        <v>15</v>
      </c>
      <c r="J32" s="29">
        <v>300</v>
      </c>
      <c r="K32" s="29">
        <v>499</v>
      </c>
    </row>
    <row r="33" spans="8:11" x14ac:dyDescent="0.25">
      <c r="H33" s="30" t="s">
        <v>280</v>
      </c>
      <c r="I33" s="29">
        <v>120</v>
      </c>
      <c r="J33" s="29">
        <v>6175</v>
      </c>
      <c r="K33" s="29">
        <v>16017</v>
      </c>
    </row>
  </sheetData>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6:AG350"/>
  <sheetViews>
    <sheetView topLeftCell="F6" zoomScale="70" zoomScaleNormal="70" workbookViewId="0">
      <selection activeCell="S26" sqref="S26"/>
    </sheetView>
  </sheetViews>
  <sheetFormatPr defaultRowHeight="15" x14ac:dyDescent="0.25"/>
  <cols>
    <col min="2" max="2" width="12.42578125" bestFit="1" customWidth="1"/>
    <col min="3" max="3" width="12" bestFit="1" customWidth="1"/>
    <col min="4" max="4" width="14" bestFit="1" customWidth="1"/>
    <col min="5" max="5" width="11.85546875" bestFit="1" customWidth="1"/>
    <col min="6" max="6" width="11.85546875" customWidth="1"/>
    <col min="7" max="7" width="10.42578125" bestFit="1" customWidth="1"/>
    <col min="12" max="12" width="17.85546875" bestFit="1" customWidth="1"/>
    <col min="13" max="13" width="18.85546875" bestFit="1" customWidth="1"/>
    <col min="14" max="14" width="14.7109375" bestFit="1" customWidth="1"/>
    <col min="15" max="17" width="14.7109375" customWidth="1"/>
  </cols>
  <sheetData>
    <row r="6" spans="2:17" x14ac:dyDescent="0.25">
      <c r="L6" s="28" t="s">
        <v>286</v>
      </c>
      <c r="M6" t="s">
        <v>297</v>
      </c>
      <c r="N6" t="str">
        <f>"Sales by "&amp;M6</f>
        <v>Sales by Ram</v>
      </c>
    </row>
    <row r="8" spans="2:17" x14ac:dyDescent="0.25">
      <c r="B8" t="s">
        <v>263</v>
      </c>
      <c r="C8" t="s">
        <v>286</v>
      </c>
      <c r="D8" t="s">
        <v>287</v>
      </c>
      <c r="E8" t="s">
        <v>288</v>
      </c>
      <c r="F8" t="s">
        <v>289</v>
      </c>
      <c r="G8" t="s">
        <v>290</v>
      </c>
      <c r="L8" s="28" t="s">
        <v>279</v>
      </c>
      <c r="M8" t="s">
        <v>303</v>
      </c>
    </row>
    <row r="9" spans="2:17" x14ac:dyDescent="0.25">
      <c r="B9" s="32">
        <v>43488</v>
      </c>
      <c r="C9" t="s">
        <v>291</v>
      </c>
      <c r="D9" t="s">
        <v>292</v>
      </c>
      <c r="E9" t="s">
        <v>293</v>
      </c>
      <c r="F9">
        <v>3</v>
      </c>
      <c r="G9">
        <v>1000</v>
      </c>
      <c r="L9" s="10" t="s">
        <v>298</v>
      </c>
      <c r="M9" s="33">
        <v>0.43082547461589471</v>
      </c>
      <c r="N9" s="33">
        <f>1-M9</f>
        <v>0.56917452538410529</v>
      </c>
      <c r="O9" s="33"/>
      <c r="P9" s="33"/>
      <c r="Q9" s="33"/>
    </row>
    <row r="10" spans="2:17" x14ac:dyDescent="0.25">
      <c r="B10" s="32">
        <v>43488</v>
      </c>
      <c r="C10" t="s">
        <v>294</v>
      </c>
      <c r="D10" t="s">
        <v>295</v>
      </c>
      <c r="E10" t="s">
        <v>296</v>
      </c>
      <c r="F10">
        <v>4</v>
      </c>
      <c r="G10">
        <v>7800</v>
      </c>
      <c r="L10" s="10" t="s">
        <v>292</v>
      </c>
      <c r="M10" s="33">
        <v>0.28861051225217654</v>
      </c>
      <c r="N10" s="33">
        <f>1-M10</f>
        <v>0.71138948774782351</v>
      </c>
      <c r="O10" s="33"/>
      <c r="P10" s="33"/>
      <c r="Q10" s="33"/>
    </row>
    <row r="11" spans="2:17" x14ac:dyDescent="0.25">
      <c r="B11" s="32">
        <v>43488</v>
      </c>
      <c r="C11" t="s">
        <v>297</v>
      </c>
      <c r="D11" t="s">
        <v>298</v>
      </c>
      <c r="E11" t="s">
        <v>299</v>
      </c>
      <c r="F11">
        <v>5</v>
      </c>
      <c r="G11">
        <v>3000</v>
      </c>
      <c r="L11" s="10" t="s">
        <v>295</v>
      </c>
      <c r="M11" s="33">
        <v>0.28056401313192869</v>
      </c>
      <c r="N11" s="33">
        <f>1-M11</f>
        <v>0.71943598686807131</v>
      </c>
      <c r="O11" s="33"/>
      <c r="P11" s="33"/>
      <c r="Q11" s="33"/>
    </row>
    <row r="12" spans="2:17" x14ac:dyDescent="0.25">
      <c r="B12" s="32">
        <v>43488</v>
      </c>
      <c r="C12" t="s">
        <v>300</v>
      </c>
      <c r="D12" t="s">
        <v>292</v>
      </c>
      <c r="E12" t="s">
        <v>293</v>
      </c>
      <c r="F12">
        <v>4</v>
      </c>
      <c r="G12">
        <v>2300</v>
      </c>
      <c r="L12" s="10" t="s">
        <v>280</v>
      </c>
      <c r="M12" s="33">
        <v>1</v>
      </c>
    </row>
    <row r="13" spans="2:17" x14ac:dyDescent="0.25">
      <c r="B13" s="32">
        <v>43488</v>
      </c>
      <c r="C13" t="s">
        <v>301</v>
      </c>
      <c r="D13" t="s">
        <v>295</v>
      </c>
      <c r="E13" t="s">
        <v>293</v>
      </c>
      <c r="F13">
        <v>3</v>
      </c>
      <c r="G13">
        <v>7000</v>
      </c>
    </row>
    <row r="14" spans="2:17" x14ac:dyDescent="0.25">
      <c r="B14" s="32">
        <v>43488</v>
      </c>
      <c r="C14" t="s">
        <v>291</v>
      </c>
      <c r="D14" t="s">
        <v>298</v>
      </c>
      <c r="E14" t="s">
        <v>296</v>
      </c>
      <c r="F14">
        <v>3</v>
      </c>
      <c r="G14">
        <v>1200</v>
      </c>
    </row>
    <row r="15" spans="2:17" x14ac:dyDescent="0.25">
      <c r="B15" s="32">
        <v>43580</v>
      </c>
      <c r="C15" t="s">
        <v>294</v>
      </c>
      <c r="D15" t="s">
        <v>292</v>
      </c>
      <c r="E15" t="s">
        <v>299</v>
      </c>
      <c r="F15">
        <v>4</v>
      </c>
      <c r="G15">
        <v>2506.6666666666702</v>
      </c>
    </row>
    <row r="16" spans="2:17" x14ac:dyDescent="0.25">
      <c r="B16" s="32">
        <v>43577</v>
      </c>
      <c r="C16" t="s">
        <v>297</v>
      </c>
      <c r="D16" t="s">
        <v>295</v>
      </c>
      <c r="E16" t="s">
        <v>296</v>
      </c>
      <c r="F16">
        <v>5</v>
      </c>
      <c r="G16">
        <v>2618.0952380952399</v>
      </c>
    </row>
    <row r="17" spans="2:33" x14ac:dyDescent="0.25">
      <c r="B17" s="32">
        <v>43574</v>
      </c>
      <c r="C17" t="s">
        <v>300</v>
      </c>
      <c r="D17" t="s">
        <v>298</v>
      </c>
      <c r="E17" t="s">
        <v>296</v>
      </c>
      <c r="F17">
        <v>6</v>
      </c>
      <c r="G17">
        <v>2729.5238095238101</v>
      </c>
    </row>
    <row r="18" spans="2:33" x14ac:dyDescent="0.25">
      <c r="B18" s="32">
        <v>43575</v>
      </c>
      <c r="C18" t="s">
        <v>301</v>
      </c>
      <c r="D18" t="s">
        <v>292</v>
      </c>
      <c r="E18" t="s">
        <v>302</v>
      </c>
      <c r="F18">
        <v>7</v>
      </c>
      <c r="G18">
        <v>2840.9523809523798</v>
      </c>
    </row>
    <row r="19" spans="2:33" x14ac:dyDescent="0.25">
      <c r="B19" s="32">
        <v>43580</v>
      </c>
      <c r="C19" t="s">
        <v>291</v>
      </c>
      <c r="D19" t="s">
        <v>295</v>
      </c>
      <c r="E19" t="s">
        <v>296</v>
      </c>
      <c r="F19">
        <v>6</v>
      </c>
      <c r="G19">
        <v>4500</v>
      </c>
      <c r="AG19" t="s">
        <v>240</v>
      </c>
    </row>
    <row r="20" spans="2:33" x14ac:dyDescent="0.25">
      <c r="B20" s="32">
        <v>43579</v>
      </c>
      <c r="C20" t="s">
        <v>294</v>
      </c>
      <c r="D20" t="s">
        <v>298</v>
      </c>
      <c r="E20" t="s">
        <v>299</v>
      </c>
      <c r="F20">
        <v>7</v>
      </c>
      <c r="G20">
        <v>3063.8095238095302</v>
      </c>
    </row>
    <row r="21" spans="2:33" x14ac:dyDescent="0.25">
      <c r="B21" s="32">
        <v>43578</v>
      </c>
      <c r="C21" t="s">
        <v>297</v>
      </c>
      <c r="D21" t="s">
        <v>292</v>
      </c>
      <c r="E21" t="s">
        <v>293</v>
      </c>
      <c r="F21">
        <v>6</v>
      </c>
      <c r="G21">
        <v>3175.2380952381</v>
      </c>
    </row>
    <row r="22" spans="2:33" x14ac:dyDescent="0.25">
      <c r="B22" s="32">
        <v>43579</v>
      </c>
      <c r="C22" t="s">
        <v>300</v>
      </c>
      <c r="D22" t="s">
        <v>295</v>
      </c>
      <c r="E22" t="s">
        <v>296</v>
      </c>
      <c r="F22">
        <v>7</v>
      </c>
      <c r="G22">
        <v>3286.6666666666702</v>
      </c>
    </row>
    <row r="23" spans="2:33" x14ac:dyDescent="0.25">
      <c r="B23" s="32">
        <v>43580</v>
      </c>
      <c r="C23" t="s">
        <v>301</v>
      </c>
      <c r="D23" t="s">
        <v>298</v>
      </c>
      <c r="E23" t="s">
        <v>299</v>
      </c>
      <c r="F23">
        <v>7</v>
      </c>
      <c r="G23">
        <v>3398.0952380952399</v>
      </c>
    </row>
    <row r="24" spans="2:33" x14ac:dyDescent="0.25">
      <c r="B24" s="32">
        <v>43580</v>
      </c>
      <c r="C24" t="s">
        <v>291</v>
      </c>
      <c r="D24" t="s">
        <v>292</v>
      </c>
      <c r="E24" t="s">
        <v>293</v>
      </c>
      <c r="F24">
        <v>7</v>
      </c>
      <c r="G24">
        <v>3509.5238095238101</v>
      </c>
    </row>
    <row r="25" spans="2:33" x14ac:dyDescent="0.25">
      <c r="B25" s="32">
        <v>43578</v>
      </c>
      <c r="C25" t="s">
        <v>294</v>
      </c>
      <c r="D25" t="s">
        <v>295</v>
      </c>
      <c r="E25" t="s">
        <v>302</v>
      </c>
      <c r="F25">
        <v>8</v>
      </c>
      <c r="G25">
        <v>3620.9523809523798</v>
      </c>
    </row>
    <row r="26" spans="2:33" x14ac:dyDescent="0.25">
      <c r="B26" s="32">
        <v>43579</v>
      </c>
      <c r="C26" t="s">
        <v>297</v>
      </c>
      <c r="D26" t="s">
        <v>298</v>
      </c>
      <c r="E26" t="s">
        <v>296</v>
      </c>
      <c r="F26">
        <v>8</v>
      </c>
      <c r="G26">
        <v>3732.38095238095</v>
      </c>
    </row>
    <row r="27" spans="2:33" x14ac:dyDescent="0.25">
      <c r="B27" s="32">
        <v>43577</v>
      </c>
      <c r="C27" t="s">
        <v>300</v>
      </c>
      <c r="D27" t="s">
        <v>292</v>
      </c>
      <c r="E27" t="s">
        <v>299</v>
      </c>
      <c r="F27">
        <v>8</v>
      </c>
      <c r="G27">
        <v>3843.8095238095302</v>
      </c>
    </row>
    <row r="28" spans="2:33" x14ac:dyDescent="0.25">
      <c r="B28" s="32">
        <v>43580</v>
      </c>
      <c r="C28" t="s">
        <v>301</v>
      </c>
      <c r="D28" t="s">
        <v>295</v>
      </c>
      <c r="E28" t="s">
        <v>293</v>
      </c>
      <c r="F28">
        <v>9</v>
      </c>
      <c r="G28">
        <v>3955.2380952381</v>
      </c>
    </row>
    <row r="29" spans="2:33" x14ac:dyDescent="0.25">
      <c r="B29" s="32">
        <v>43575</v>
      </c>
      <c r="C29" t="s">
        <v>291</v>
      </c>
      <c r="D29" t="s">
        <v>298</v>
      </c>
      <c r="E29" t="s">
        <v>296</v>
      </c>
      <c r="F29">
        <v>9</v>
      </c>
      <c r="G29">
        <v>4066.6666666666702</v>
      </c>
    </row>
    <row r="30" spans="2:33" x14ac:dyDescent="0.25">
      <c r="B30" s="32">
        <v>43576</v>
      </c>
      <c r="C30" t="s">
        <v>294</v>
      </c>
      <c r="D30" t="s">
        <v>292</v>
      </c>
      <c r="E30" t="s">
        <v>299</v>
      </c>
      <c r="F30">
        <v>9</v>
      </c>
      <c r="G30">
        <v>4178.0952380952403</v>
      </c>
    </row>
    <row r="31" spans="2:33" x14ac:dyDescent="0.25">
      <c r="B31" s="32">
        <v>43577</v>
      </c>
      <c r="C31" t="s">
        <v>297</v>
      </c>
      <c r="D31" t="s">
        <v>295</v>
      </c>
      <c r="E31" t="s">
        <v>293</v>
      </c>
      <c r="F31">
        <v>10</v>
      </c>
      <c r="G31">
        <v>4289.5238095238101</v>
      </c>
    </row>
    <row r="32" spans="2:33" x14ac:dyDescent="0.25">
      <c r="B32" s="32">
        <v>43575</v>
      </c>
      <c r="C32" t="s">
        <v>300</v>
      </c>
      <c r="D32" t="s">
        <v>298</v>
      </c>
      <c r="E32" t="s">
        <v>302</v>
      </c>
      <c r="F32">
        <v>10</v>
      </c>
      <c r="G32">
        <v>4400.9523809523798</v>
      </c>
    </row>
    <row r="33" spans="2:7" x14ac:dyDescent="0.25">
      <c r="B33" s="32">
        <v>43580</v>
      </c>
      <c r="C33" t="s">
        <v>301</v>
      </c>
      <c r="D33" t="s">
        <v>292</v>
      </c>
      <c r="E33" t="s">
        <v>296</v>
      </c>
      <c r="F33">
        <v>10</v>
      </c>
      <c r="G33">
        <v>4512.3809523809496</v>
      </c>
    </row>
    <row r="34" spans="2:7" x14ac:dyDescent="0.25">
      <c r="B34" s="32">
        <v>43580</v>
      </c>
      <c r="C34" t="s">
        <v>291</v>
      </c>
      <c r="D34" t="s">
        <v>295</v>
      </c>
      <c r="E34" t="s">
        <v>299</v>
      </c>
      <c r="F34">
        <v>11</v>
      </c>
      <c r="G34">
        <v>4623.8095238095302</v>
      </c>
    </row>
    <row r="35" spans="2:7" x14ac:dyDescent="0.25">
      <c r="B35" s="32">
        <v>43580</v>
      </c>
      <c r="C35" t="s">
        <v>294</v>
      </c>
      <c r="D35" t="s">
        <v>298</v>
      </c>
      <c r="E35" t="s">
        <v>293</v>
      </c>
      <c r="F35">
        <v>11</v>
      </c>
      <c r="G35">
        <v>4735.2380952381</v>
      </c>
    </row>
    <row r="36" spans="2:7" x14ac:dyDescent="0.25">
      <c r="B36" s="32">
        <v>43579</v>
      </c>
      <c r="C36" t="s">
        <v>297</v>
      </c>
      <c r="D36" t="s">
        <v>292</v>
      </c>
      <c r="E36" t="s">
        <v>296</v>
      </c>
      <c r="F36">
        <v>11</v>
      </c>
      <c r="G36">
        <v>4846.6666666666697</v>
      </c>
    </row>
    <row r="37" spans="2:7" x14ac:dyDescent="0.25">
      <c r="B37" s="32">
        <v>43576</v>
      </c>
      <c r="C37" t="s">
        <v>300</v>
      </c>
      <c r="D37" t="s">
        <v>295</v>
      </c>
      <c r="E37" t="s">
        <v>299</v>
      </c>
      <c r="F37">
        <v>12</v>
      </c>
      <c r="G37">
        <v>8888</v>
      </c>
    </row>
    <row r="38" spans="2:7" x14ac:dyDescent="0.25">
      <c r="B38" s="32">
        <v>43508</v>
      </c>
      <c r="C38" t="s">
        <v>301</v>
      </c>
      <c r="D38" t="s">
        <v>298</v>
      </c>
      <c r="E38" t="s">
        <v>293</v>
      </c>
      <c r="F38">
        <v>12</v>
      </c>
      <c r="G38">
        <v>5069.5238095238101</v>
      </c>
    </row>
    <row r="39" spans="2:7" x14ac:dyDescent="0.25">
      <c r="B39" s="32">
        <v>43509</v>
      </c>
      <c r="C39" t="s">
        <v>291</v>
      </c>
      <c r="D39" t="s">
        <v>292</v>
      </c>
      <c r="E39" t="s">
        <v>302</v>
      </c>
      <c r="F39">
        <v>12</v>
      </c>
      <c r="G39">
        <v>5180.9523809523798</v>
      </c>
    </row>
    <row r="40" spans="2:7" x14ac:dyDescent="0.25">
      <c r="B40" s="32">
        <v>43510</v>
      </c>
      <c r="C40" t="s">
        <v>294</v>
      </c>
      <c r="D40" t="s">
        <v>295</v>
      </c>
      <c r="E40" t="s">
        <v>296</v>
      </c>
      <c r="F40">
        <v>13</v>
      </c>
      <c r="G40">
        <v>5292.3809523809496</v>
      </c>
    </row>
    <row r="41" spans="2:7" x14ac:dyDescent="0.25">
      <c r="B41" s="32">
        <v>43511</v>
      </c>
      <c r="C41" t="s">
        <v>297</v>
      </c>
      <c r="D41" t="s">
        <v>298</v>
      </c>
      <c r="E41" t="s">
        <v>299</v>
      </c>
      <c r="F41">
        <v>13</v>
      </c>
      <c r="G41">
        <v>5403.8095238095302</v>
      </c>
    </row>
    <row r="42" spans="2:7" x14ac:dyDescent="0.25">
      <c r="B42" s="32">
        <v>43512</v>
      </c>
      <c r="C42" t="s">
        <v>300</v>
      </c>
      <c r="D42" t="s">
        <v>292</v>
      </c>
      <c r="E42" t="s">
        <v>293</v>
      </c>
      <c r="F42">
        <v>13</v>
      </c>
      <c r="G42">
        <v>5515.2380952381</v>
      </c>
    </row>
    <row r="43" spans="2:7" x14ac:dyDescent="0.25">
      <c r="B43" s="32">
        <v>43513</v>
      </c>
      <c r="C43" t="s">
        <v>291</v>
      </c>
      <c r="D43" t="s">
        <v>292</v>
      </c>
      <c r="E43" t="s">
        <v>293</v>
      </c>
      <c r="F43">
        <v>3</v>
      </c>
      <c r="G43">
        <v>1000</v>
      </c>
    </row>
    <row r="44" spans="2:7" x14ac:dyDescent="0.25">
      <c r="B44" s="32">
        <v>43514</v>
      </c>
      <c r="C44" t="s">
        <v>294</v>
      </c>
      <c r="D44" t="s">
        <v>295</v>
      </c>
      <c r="E44" t="s">
        <v>296</v>
      </c>
      <c r="F44">
        <v>4</v>
      </c>
      <c r="G44">
        <v>7800</v>
      </c>
    </row>
    <row r="45" spans="2:7" x14ac:dyDescent="0.25">
      <c r="B45" s="32">
        <v>43515</v>
      </c>
      <c r="C45" t="s">
        <v>297</v>
      </c>
      <c r="D45" t="s">
        <v>298</v>
      </c>
      <c r="E45" t="s">
        <v>299</v>
      </c>
      <c r="F45">
        <v>5</v>
      </c>
      <c r="G45">
        <v>3000</v>
      </c>
    </row>
    <row r="46" spans="2:7" x14ac:dyDescent="0.25">
      <c r="B46" s="32">
        <v>43516</v>
      </c>
      <c r="C46" t="s">
        <v>300</v>
      </c>
      <c r="D46" t="s">
        <v>292</v>
      </c>
      <c r="E46" t="s">
        <v>293</v>
      </c>
      <c r="F46">
        <v>4</v>
      </c>
      <c r="G46">
        <v>2300</v>
      </c>
    </row>
    <row r="47" spans="2:7" x14ac:dyDescent="0.25">
      <c r="B47" s="32">
        <v>43517</v>
      </c>
      <c r="C47" t="s">
        <v>301</v>
      </c>
      <c r="D47" t="s">
        <v>295</v>
      </c>
      <c r="E47" t="s">
        <v>293</v>
      </c>
      <c r="F47">
        <v>3</v>
      </c>
      <c r="G47">
        <v>7000</v>
      </c>
    </row>
    <row r="48" spans="2:7" x14ac:dyDescent="0.25">
      <c r="B48" s="32">
        <v>43518</v>
      </c>
      <c r="C48" t="s">
        <v>291</v>
      </c>
      <c r="D48" t="s">
        <v>298</v>
      </c>
      <c r="E48" t="s">
        <v>296</v>
      </c>
      <c r="F48">
        <v>3</v>
      </c>
      <c r="G48">
        <v>1200</v>
      </c>
    </row>
    <row r="49" spans="2:7" x14ac:dyDescent="0.25">
      <c r="B49" s="32">
        <v>43519</v>
      </c>
      <c r="C49" t="s">
        <v>294</v>
      </c>
      <c r="D49" t="s">
        <v>292</v>
      </c>
      <c r="E49" t="s">
        <v>299</v>
      </c>
      <c r="F49">
        <v>4</v>
      </c>
      <c r="G49">
        <v>2506.6666666666702</v>
      </c>
    </row>
    <row r="50" spans="2:7" x14ac:dyDescent="0.25">
      <c r="B50" s="32">
        <v>43520</v>
      </c>
      <c r="C50" t="s">
        <v>297</v>
      </c>
      <c r="D50" t="s">
        <v>295</v>
      </c>
      <c r="E50" t="s">
        <v>296</v>
      </c>
      <c r="F50">
        <v>5</v>
      </c>
      <c r="G50">
        <v>2618.0952380952399</v>
      </c>
    </row>
    <row r="51" spans="2:7" x14ac:dyDescent="0.25">
      <c r="B51" s="32">
        <v>43521</v>
      </c>
      <c r="C51" t="s">
        <v>300</v>
      </c>
      <c r="D51" t="s">
        <v>298</v>
      </c>
      <c r="E51" t="s">
        <v>296</v>
      </c>
      <c r="F51">
        <v>6</v>
      </c>
      <c r="G51">
        <v>2729.5238095238101</v>
      </c>
    </row>
    <row r="52" spans="2:7" x14ac:dyDescent="0.25">
      <c r="B52" s="32">
        <v>43522</v>
      </c>
      <c r="C52" t="s">
        <v>301</v>
      </c>
      <c r="D52" t="s">
        <v>292</v>
      </c>
      <c r="E52" t="s">
        <v>302</v>
      </c>
      <c r="F52">
        <v>7</v>
      </c>
      <c r="G52">
        <v>2840.9523809523798</v>
      </c>
    </row>
    <row r="53" spans="2:7" x14ac:dyDescent="0.25">
      <c r="B53" s="32">
        <v>43523</v>
      </c>
      <c r="C53" t="s">
        <v>291</v>
      </c>
      <c r="D53" t="s">
        <v>295</v>
      </c>
      <c r="E53" t="s">
        <v>296</v>
      </c>
      <c r="F53">
        <v>6</v>
      </c>
      <c r="G53">
        <v>4500</v>
      </c>
    </row>
    <row r="54" spans="2:7" x14ac:dyDescent="0.25">
      <c r="B54" s="32">
        <v>43524</v>
      </c>
      <c r="C54" t="s">
        <v>294</v>
      </c>
      <c r="D54" t="s">
        <v>298</v>
      </c>
      <c r="E54" t="s">
        <v>299</v>
      </c>
      <c r="F54">
        <v>7</v>
      </c>
      <c r="G54">
        <v>3063.8095238095302</v>
      </c>
    </row>
    <row r="55" spans="2:7" x14ac:dyDescent="0.25">
      <c r="B55" s="32">
        <v>43525</v>
      </c>
      <c r="C55" t="s">
        <v>297</v>
      </c>
      <c r="D55" t="s">
        <v>292</v>
      </c>
      <c r="E55" t="s">
        <v>293</v>
      </c>
      <c r="F55">
        <v>6</v>
      </c>
      <c r="G55">
        <v>3175.2380952381</v>
      </c>
    </row>
    <row r="56" spans="2:7" x14ac:dyDescent="0.25">
      <c r="B56" s="32">
        <v>43526</v>
      </c>
      <c r="C56" t="s">
        <v>300</v>
      </c>
      <c r="D56" t="s">
        <v>295</v>
      </c>
      <c r="E56" t="s">
        <v>296</v>
      </c>
      <c r="F56">
        <v>7</v>
      </c>
      <c r="G56">
        <v>3286.6666666666702</v>
      </c>
    </row>
    <row r="57" spans="2:7" x14ac:dyDescent="0.25">
      <c r="B57" s="32">
        <v>43527</v>
      </c>
      <c r="C57" t="s">
        <v>301</v>
      </c>
      <c r="D57" t="s">
        <v>298</v>
      </c>
      <c r="E57" t="s">
        <v>299</v>
      </c>
      <c r="F57">
        <v>7</v>
      </c>
      <c r="G57">
        <v>3398.0952380952399</v>
      </c>
    </row>
    <row r="58" spans="2:7" x14ac:dyDescent="0.25">
      <c r="B58" s="32">
        <v>43528</v>
      </c>
      <c r="C58" t="s">
        <v>291</v>
      </c>
      <c r="D58" t="s">
        <v>292</v>
      </c>
      <c r="E58" t="s">
        <v>293</v>
      </c>
      <c r="F58">
        <v>7</v>
      </c>
      <c r="G58">
        <v>3509.5238095238101</v>
      </c>
    </row>
    <row r="59" spans="2:7" x14ac:dyDescent="0.25">
      <c r="B59" s="32">
        <v>43529</v>
      </c>
      <c r="C59" t="s">
        <v>294</v>
      </c>
      <c r="D59" t="s">
        <v>295</v>
      </c>
      <c r="E59" t="s">
        <v>302</v>
      </c>
      <c r="F59">
        <v>8</v>
      </c>
      <c r="G59">
        <v>3620.9523809523798</v>
      </c>
    </row>
    <row r="60" spans="2:7" x14ac:dyDescent="0.25">
      <c r="B60" s="32">
        <v>43530</v>
      </c>
      <c r="C60" t="s">
        <v>297</v>
      </c>
      <c r="D60" t="s">
        <v>298</v>
      </c>
      <c r="E60" t="s">
        <v>296</v>
      </c>
      <c r="F60">
        <v>8</v>
      </c>
      <c r="G60">
        <v>3732.38095238095</v>
      </c>
    </row>
    <row r="61" spans="2:7" x14ac:dyDescent="0.25">
      <c r="B61" s="32">
        <v>43531</v>
      </c>
      <c r="C61" t="s">
        <v>300</v>
      </c>
      <c r="D61" t="s">
        <v>292</v>
      </c>
      <c r="E61" t="s">
        <v>299</v>
      </c>
      <c r="F61">
        <v>8</v>
      </c>
      <c r="G61">
        <v>3843.8095238095302</v>
      </c>
    </row>
    <row r="62" spans="2:7" x14ac:dyDescent="0.25">
      <c r="B62" s="32">
        <v>43532</v>
      </c>
      <c r="C62" t="s">
        <v>301</v>
      </c>
      <c r="D62" t="s">
        <v>295</v>
      </c>
      <c r="E62" t="s">
        <v>293</v>
      </c>
      <c r="F62">
        <v>9</v>
      </c>
      <c r="G62">
        <v>3955.2380952381</v>
      </c>
    </row>
    <row r="63" spans="2:7" x14ac:dyDescent="0.25">
      <c r="B63" s="32">
        <v>43533</v>
      </c>
      <c r="C63" t="s">
        <v>291</v>
      </c>
      <c r="D63" t="s">
        <v>298</v>
      </c>
      <c r="E63" t="s">
        <v>296</v>
      </c>
      <c r="F63">
        <v>9</v>
      </c>
      <c r="G63">
        <v>4066.6666666666702</v>
      </c>
    </row>
    <row r="64" spans="2:7" x14ac:dyDescent="0.25">
      <c r="B64" s="32">
        <v>43534</v>
      </c>
      <c r="C64" t="s">
        <v>294</v>
      </c>
      <c r="D64" t="s">
        <v>292</v>
      </c>
      <c r="E64" t="s">
        <v>299</v>
      </c>
      <c r="F64">
        <v>9</v>
      </c>
      <c r="G64">
        <v>4178.0952380952403</v>
      </c>
    </row>
    <row r="65" spans="2:7" x14ac:dyDescent="0.25">
      <c r="B65" s="32">
        <v>43535</v>
      </c>
      <c r="C65" t="s">
        <v>297</v>
      </c>
      <c r="D65" t="s">
        <v>295</v>
      </c>
      <c r="E65" t="s">
        <v>293</v>
      </c>
      <c r="F65">
        <v>10</v>
      </c>
      <c r="G65">
        <v>4289.5238095238101</v>
      </c>
    </row>
    <row r="66" spans="2:7" x14ac:dyDescent="0.25">
      <c r="B66" s="32">
        <v>43536</v>
      </c>
      <c r="C66" t="s">
        <v>300</v>
      </c>
      <c r="D66" t="s">
        <v>298</v>
      </c>
      <c r="E66" t="s">
        <v>302</v>
      </c>
      <c r="F66">
        <v>10</v>
      </c>
      <c r="G66">
        <v>4400.9523809523798</v>
      </c>
    </row>
    <row r="67" spans="2:7" x14ac:dyDescent="0.25">
      <c r="B67" s="32">
        <v>43537</v>
      </c>
      <c r="C67" t="s">
        <v>301</v>
      </c>
      <c r="D67" t="s">
        <v>292</v>
      </c>
      <c r="E67" t="s">
        <v>296</v>
      </c>
      <c r="F67">
        <v>10</v>
      </c>
      <c r="G67">
        <v>4512.3809523809496</v>
      </c>
    </row>
    <row r="68" spans="2:7" x14ac:dyDescent="0.25">
      <c r="B68" s="32">
        <v>43538</v>
      </c>
      <c r="C68" t="s">
        <v>291</v>
      </c>
      <c r="D68" t="s">
        <v>295</v>
      </c>
      <c r="E68" t="s">
        <v>299</v>
      </c>
      <c r="F68">
        <v>11</v>
      </c>
      <c r="G68">
        <v>4623.8095238095302</v>
      </c>
    </row>
    <row r="69" spans="2:7" x14ac:dyDescent="0.25">
      <c r="B69" s="32">
        <v>43539</v>
      </c>
      <c r="C69" t="s">
        <v>294</v>
      </c>
      <c r="D69" t="s">
        <v>298</v>
      </c>
      <c r="E69" t="s">
        <v>293</v>
      </c>
      <c r="F69">
        <v>11</v>
      </c>
      <c r="G69">
        <v>4735.2380952381</v>
      </c>
    </row>
    <row r="70" spans="2:7" x14ac:dyDescent="0.25">
      <c r="B70" s="32">
        <v>43540</v>
      </c>
      <c r="C70" t="s">
        <v>297</v>
      </c>
      <c r="D70" t="s">
        <v>292</v>
      </c>
      <c r="E70" t="s">
        <v>296</v>
      </c>
      <c r="F70">
        <v>11</v>
      </c>
      <c r="G70">
        <v>4846.6666666666697</v>
      </c>
    </row>
    <row r="71" spans="2:7" x14ac:dyDescent="0.25">
      <c r="B71" s="32">
        <v>43541</v>
      </c>
      <c r="C71" t="s">
        <v>300</v>
      </c>
      <c r="D71" t="s">
        <v>295</v>
      </c>
      <c r="E71" t="s">
        <v>299</v>
      </c>
      <c r="F71">
        <v>12</v>
      </c>
      <c r="G71">
        <v>8888</v>
      </c>
    </row>
    <row r="72" spans="2:7" x14ac:dyDescent="0.25">
      <c r="B72" s="32">
        <v>43542</v>
      </c>
      <c r="C72" t="s">
        <v>301</v>
      </c>
      <c r="D72" t="s">
        <v>298</v>
      </c>
      <c r="E72" t="s">
        <v>293</v>
      </c>
      <c r="F72">
        <v>12</v>
      </c>
      <c r="G72">
        <v>5069.5238095238101</v>
      </c>
    </row>
    <row r="73" spans="2:7" x14ac:dyDescent="0.25">
      <c r="B73" s="32">
        <v>43543</v>
      </c>
      <c r="C73" t="s">
        <v>291</v>
      </c>
      <c r="D73" t="s">
        <v>292</v>
      </c>
      <c r="E73" t="s">
        <v>302</v>
      </c>
      <c r="F73">
        <v>12</v>
      </c>
      <c r="G73">
        <v>5180.9523809523798</v>
      </c>
    </row>
    <row r="74" spans="2:7" x14ac:dyDescent="0.25">
      <c r="B74" s="32">
        <v>43544</v>
      </c>
      <c r="C74" t="s">
        <v>294</v>
      </c>
      <c r="D74" t="s">
        <v>295</v>
      </c>
      <c r="E74" t="s">
        <v>296</v>
      </c>
      <c r="F74">
        <v>13</v>
      </c>
      <c r="G74">
        <v>5292.3809523809496</v>
      </c>
    </row>
    <row r="75" spans="2:7" x14ac:dyDescent="0.25">
      <c r="B75" s="32">
        <v>43545</v>
      </c>
      <c r="C75" t="s">
        <v>297</v>
      </c>
      <c r="D75" t="s">
        <v>298</v>
      </c>
      <c r="E75" t="s">
        <v>299</v>
      </c>
      <c r="F75">
        <v>13</v>
      </c>
      <c r="G75">
        <v>5403.8095238095302</v>
      </c>
    </row>
    <row r="76" spans="2:7" x14ac:dyDescent="0.25">
      <c r="B76" s="32">
        <v>43546</v>
      </c>
      <c r="C76" t="s">
        <v>300</v>
      </c>
      <c r="D76" t="s">
        <v>292</v>
      </c>
      <c r="E76" t="s">
        <v>293</v>
      </c>
      <c r="F76">
        <v>13</v>
      </c>
      <c r="G76">
        <v>5515.2380952381</v>
      </c>
    </row>
    <row r="77" spans="2:7" x14ac:dyDescent="0.25">
      <c r="B77" s="32">
        <v>43547</v>
      </c>
      <c r="C77" t="s">
        <v>291</v>
      </c>
      <c r="D77" t="s">
        <v>292</v>
      </c>
      <c r="E77" t="s">
        <v>293</v>
      </c>
      <c r="F77">
        <v>11</v>
      </c>
      <c r="G77">
        <v>4811.2146828880796</v>
      </c>
    </row>
    <row r="78" spans="2:7" x14ac:dyDescent="0.25">
      <c r="B78" s="32">
        <v>43548</v>
      </c>
      <c r="C78" t="s">
        <v>294</v>
      </c>
      <c r="D78" t="s">
        <v>295</v>
      </c>
      <c r="E78" t="s">
        <v>296</v>
      </c>
      <c r="F78">
        <v>11</v>
      </c>
      <c r="G78">
        <v>4831.2463186442601</v>
      </c>
    </row>
    <row r="79" spans="2:7" x14ac:dyDescent="0.25">
      <c r="B79" s="32">
        <v>43549</v>
      </c>
      <c r="C79" t="s">
        <v>297</v>
      </c>
      <c r="D79" t="s">
        <v>298</v>
      </c>
      <c r="E79" t="s">
        <v>299</v>
      </c>
      <c r="F79">
        <v>11</v>
      </c>
      <c r="G79">
        <v>4851.2779544004497</v>
      </c>
    </row>
    <row r="80" spans="2:7" x14ac:dyDescent="0.25">
      <c r="B80" s="32">
        <v>43550</v>
      </c>
      <c r="C80" t="s">
        <v>300</v>
      </c>
      <c r="D80" t="s">
        <v>292</v>
      </c>
      <c r="E80" t="s">
        <v>293</v>
      </c>
      <c r="F80">
        <v>11</v>
      </c>
      <c r="G80">
        <v>4871.3095901566303</v>
      </c>
    </row>
    <row r="81" spans="2:7" x14ac:dyDescent="0.25">
      <c r="B81" s="32">
        <v>43551</v>
      </c>
      <c r="C81" t="s">
        <v>301</v>
      </c>
      <c r="D81" t="s">
        <v>295</v>
      </c>
      <c r="E81" t="s">
        <v>293</v>
      </c>
      <c r="F81">
        <v>11</v>
      </c>
      <c r="G81">
        <v>4891.3412259128199</v>
      </c>
    </row>
    <row r="82" spans="2:7" x14ac:dyDescent="0.25">
      <c r="B82" s="32">
        <v>43552</v>
      </c>
      <c r="C82" t="s">
        <v>291</v>
      </c>
      <c r="D82" t="s">
        <v>298</v>
      </c>
      <c r="E82" t="s">
        <v>296</v>
      </c>
      <c r="F82">
        <v>11</v>
      </c>
      <c r="G82">
        <v>4911.3728616689996</v>
      </c>
    </row>
    <row r="83" spans="2:7" x14ac:dyDescent="0.25">
      <c r="B83" s="32">
        <v>43553</v>
      </c>
      <c r="C83" t="s">
        <v>294</v>
      </c>
      <c r="D83" t="s">
        <v>292</v>
      </c>
      <c r="E83" t="s">
        <v>299</v>
      </c>
      <c r="F83">
        <v>11</v>
      </c>
      <c r="G83">
        <v>4931.4044974251801</v>
      </c>
    </row>
    <row r="84" spans="2:7" x14ac:dyDescent="0.25">
      <c r="B84" s="32">
        <v>43554</v>
      </c>
      <c r="C84" t="s">
        <v>297</v>
      </c>
      <c r="D84" t="s">
        <v>295</v>
      </c>
      <c r="E84" t="s">
        <v>296</v>
      </c>
      <c r="F84">
        <v>11</v>
      </c>
      <c r="G84">
        <v>4951.4361331813698</v>
      </c>
    </row>
    <row r="85" spans="2:7" x14ac:dyDescent="0.25">
      <c r="B85" s="32">
        <v>43555</v>
      </c>
      <c r="C85" t="s">
        <v>300</v>
      </c>
      <c r="D85" t="s">
        <v>298</v>
      </c>
      <c r="E85" t="s">
        <v>296</v>
      </c>
      <c r="F85">
        <v>11</v>
      </c>
      <c r="G85">
        <v>4971.4677689375503</v>
      </c>
    </row>
    <row r="86" spans="2:7" x14ac:dyDescent="0.25">
      <c r="B86" s="32">
        <v>43556</v>
      </c>
      <c r="C86" t="s">
        <v>301</v>
      </c>
      <c r="D86" t="s">
        <v>292</v>
      </c>
      <c r="E86" t="s">
        <v>302</v>
      </c>
      <c r="F86">
        <v>11</v>
      </c>
      <c r="G86">
        <v>4991.49940469374</v>
      </c>
    </row>
    <row r="87" spans="2:7" x14ac:dyDescent="0.25">
      <c r="B87" s="32">
        <v>43557</v>
      </c>
      <c r="C87" t="s">
        <v>291</v>
      </c>
      <c r="D87" t="s">
        <v>295</v>
      </c>
      <c r="E87" t="s">
        <v>296</v>
      </c>
      <c r="F87">
        <v>11</v>
      </c>
      <c r="G87">
        <v>5011.5310404499196</v>
      </c>
    </row>
    <row r="88" spans="2:7" x14ac:dyDescent="0.25">
      <c r="B88" s="32">
        <v>43558</v>
      </c>
      <c r="C88" t="s">
        <v>294</v>
      </c>
      <c r="D88" t="s">
        <v>298</v>
      </c>
      <c r="E88" t="s">
        <v>299</v>
      </c>
      <c r="F88">
        <v>12</v>
      </c>
      <c r="G88">
        <v>5031.5626762061102</v>
      </c>
    </row>
    <row r="89" spans="2:7" x14ac:dyDescent="0.25">
      <c r="B89" s="32">
        <v>43559</v>
      </c>
      <c r="C89" t="s">
        <v>297</v>
      </c>
      <c r="D89" t="s">
        <v>292</v>
      </c>
      <c r="E89" t="s">
        <v>293</v>
      </c>
      <c r="F89">
        <v>12</v>
      </c>
      <c r="G89">
        <v>5051.5943119622898</v>
      </c>
    </row>
    <row r="90" spans="2:7" x14ac:dyDescent="0.25">
      <c r="B90" s="32">
        <v>43560</v>
      </c>
      <c r="C90" t="s">
        <v>300</v>
      </c>
      <c r="D90" t="s">
        <v>295</v>
      </c>
      <c r="E90" t="s">
        <v>296</v>
      </c>
      <c r="F90">
        <v>12</v>
      </c>
      <c r="G90">
        <v>5071.6259477184803</v>
      </c>
    </row>
    <row r="91" spans="2:7" x14ac:dyDescent="0.25">
      <c r="B91" s="32">
        <v>43561</v>
      </c>
      <c r="C91" t="s">
        <v>301</v>
      </c>
      <c r="D91" t="s">
        <v>298</v>
      </c>
      <c r="E91" t="s">
        <v>299</v>
      </c>
      <c r="F91">
        <v>12</v>
      </c>
      <c r="G91">
        <v>5091.65758347466</v>
      </c>
    </row>
    <row r="92" spans="2:7" x14ac:dyDescent="0.25">
      <c r="B92" s="32">
        <v>43562</v>
      </c>
      <c r="C92" t="s">
        <v>291</v>
      </c>
      <c r="D92" t="s">
        <v>292</v>
      </c>
      <c r="E92" t="s">
        <v>293</v>
      </c>
      <c r="F92">
        <v>12</v>
      </c>
      <c r="G92">
        <v>5111.6892192308396</v>
      </c>
    </row>
    <row r="93" spans="2:7" x14ac:dyDescent="0.25">
      <c r="B93" s="32">
        <v>43563</v>
      </c>
      <c r="C93" t="s">
        <v>294</v>
      </c>
      <c r="D93" t="s">
        <v>295</v>
      </c>
      <c r="E93" t="s">
        <v>302</v>
      </c>
      <c r="F93">
        <v>12</v>
      </c>
      <c r="G93">
        <v>5131.7208549870302</v>
      </c>
    </row>
    <row r="94" spans="2:7" x14ac:dyDescent="0.25">
      <c r="B94" s="32">
        <v>43564</v>
      </c>
      <c r="C94" t="s">
        <v>297</v>
      </c>
      <c r="D94" t="s">
        <v>298</v>
      </c>
      <c r="E94" t="s">
        <v>296</v>
      </c>
      <c r="F94">
        <v>12</v>
      </c>
      <c r="G94">
        <v>5151.7524907432098</v>
      </c>
    </row>
    <row r="95" spans="2:7" x14ac:dyDescent="0.25">
      <c r="B95" s="32">
        <v>43565</v>
      </c>
      <c r="C95" t="s">
        <v>300</v>
      </c>
      <c r="D95" t="s">
        <v>292</v>
      </c>
      <c r="E95" t="s">
        <v>299</v>
      </c>
      <c r="F95">
        <v>12</v>
      </c>
      <c r="G95">
        <v>5171.7841264994004</v>
      </c>
    </row>
    <row r="96" spans="2:7" x14ac:dyDescent="0.25">
      <c r="B96" s="32">
        <v>43566</v>
      </c>
      <c r="C96" t="s">
        <v>301</v>
      </c>
      <c r="D96" t="s">
        <v>295</v>
      </c>
      <c r="E96" t="s">
        <v>293</v>
      </c>
      <c r="F96">
        <v>12</v>
      </c>
      <c r="G96">
        <v>5191.81576225558</v>
      </c>
    </row>
    <row r="97" spans="2:7" x14ac:dyDescent="0.25">
      <c r="B97" s="32">
        <v>43567</v>
      </c>
      <c r="C97" t="s">
        <v>291</v>
      </c>
      <c r="D97" t="s">
        <v>298</v>
      </c>
      <c r="E97" t="s">
        <v>296</v>
      </c>
      <c r="F97">
        <v>12</v>
      </c>
      <c r="G97">
        <v>5211.8473980117697</v>
      </c>
    </row>
    <row r="98" spans="2:7" x14ac:dyDescent="0.25">
      <c r="B98" s="32">
        <v>43568</v>
      </c>
      <c r="C98" t="s">
        <v>294</v>
      </c>
      <c r="D98" t="s">
        <v>292</v>
      </c>
      <c r="E98" t="s">
        <v>299</v>
      </c>
      <c r="F98">
        <v>12</v>
      </c>
      <c r="G98">
        <v>5231.8790337679502</v>
      </c>
    </row>
    <row r="99" spans="2:7" x14ac:dyDescent="0.25">
      <c r="B99" s="32">
        <v>43569</v>
      </c>
      <c r="C99" t="s">
        <v>297</v>
      </c>
      <c r="D99" t="s">
        <v>295</v>
      </c>
      <c r="E99" t="s">
        <v>293</v>
      </c>
      <c r="F99">
        <v>12</v>
      </c>
      <c r="G99">
        <v>5251.9106695241398</v>
      </c>
    </row>
    <row r="100" spans="2:7" x14ac:dyDescent="0.25">
      <c r="B100" s="32">
        <v>43570</v>
      </c>
      <c r="C100" t="s">
        <v>300</v>
      </c>
      <c r="D100" t="s">
        <v>298</v>
      </c>
      <c r="E100" t="s">
        <v>302</v>
      </c>
      <c r="F100">
        <v>12</v>
      </c>
      <c r="G100">
        <v>5271.9423052803204</v>
      </c>
    </row>
    <row r="101" spans="2:7" x14ac:dyDescent="0.25">
      <c r="B101" s="32">
        <v>43571</v>
      </c>
      <c r="C101" t="s">
        <v>301</v>
      </c>
      <c r="D101" t="s">
        <v>292</v>
      </c>
      <c r="E101" t="s">
        <v>296</v>
      </c>
      <c r="F101">
        <v>13</v>
      </c>
      <c r="G101">
        <v>5291.9739410365</v>
      </c>
    </row>
    <row r="102" spans="2:7" x14ac:dyDescent="0.25">
      <c r="B102" s="32">
        <v>43572</v>
      </c>
      <c r="C102" t="s">
        <v>291</v>
      </c>
      <c r="D102" t="s">
        <v>295</v>
      </c>
      <c r="E102" t="s">
        <v>299</v>
      </c>
      <c r="F102">
        <v>13</v>
      </c>
      <c r="G102">
        <v>5312.0055767926897</v>
      </c>
    </row>
    <row r="103" spans="2:7" x14ac:dyDescent="0.25">
      <c r="B103" s="32">
        <v>43573</v>
      </c>
      <c r="C103" t="s">
        <v>294</v>
      </c>
      <c r="D103" t="s">
        <v>298</v>
      </c>
      <c r="E103" t="s">
        <v>293</v>
      </c>
      <c r="F103">
        <v>13</v>
      </c>
      <c r="G103">
        <v>5332.0372125488702</v>
      </c>
    </row>
    <row r="104" spans="2:7" x14ac:dyDescent="0.25">
      <c r="B104" s="32">
        <v>43574</v>
      </c>
      <c r="C104" t="s">
        <v>297</v>
      </c>
      <c r="D104" t="s">
        <v>292</v>
      </c>
      <c r="E104" t="s">
        <v>296</v>
      </c>
      <c r="F104">
        <v>13</v>
      </c>
      <c r="G104">
        <v>5352.0688483050599</v>
      </c>
    </row>
    <row r="105" spans="2:7" x14ac:dyDescent="0.25">
      <c r="B105" s="32">
        <v>43575</v>
      </c>
      <c r="C105" t="s">
        <v>300</v>
      </c>
      <c r="D105" t="s">
        <v>295</v>
      </c>
      <c r="E105" t="s">
        <v>299</v>
      </c>
      <c r="F105">
        <v>13</v>
      </c>
      <c r="G105">
        <v>5372.1004840612404</v>
      </c>
    </row>
    <row r="106" spans="2:7" x14ac:dyDescent="0.25">
      <c r="B106" s="32">
        <v>43576</v>
      </c>
      <c r="C106" t="s">
        <v>301</v>
      </c>
      <c r="D106" t="s">
        <v>298</v>
      </c>
      <c r="E106" t="s">
        <v>293</v>
      </c>
      <c r="F106">
        <v>13</v>
      </c>
      <c r="G106">
        <v>5392.1321198174301</v>
      </c>
    </row>
    <row r="107" spans="2:7" x14ac:dyDescent="0.25">
      <c r="B107" s="32">
        <v>43577</v>
      </c>
      <c r="C107" t="s">
        <v>291</v>
      </c>
      <c r="D107" t="s">
        <v>292</v>
      </c>
      <c r="E107" t="s">
        <v>302</v>
      </c>
      <c r="F107">
        <v>13</v>
      </c>
      <c r="G107">
        <v>5412.1637555736097</v>
      </c>
    </row>
    <row r="108" spans="2:7" x14ac:dyDescent="0.25">
      <c r="B108" s="32">
        <v>43578</v>
      </c>
      <c r="C108" t="s">
        <v>294</v>
      </c>
      <c r="D108" t="s">
        <v>295</v>
      </c>
      <c r="E108" t="s">
        <v>296</v>
      </c>
      <c r="F108">
        <v>13</v>
      </c>
      <c r="G108">
        <v>5432.1953913297903</v>
      </c>
    </row>
    <row r="109" spans="2:7" x14ac:dyDescent="0.25">
      <c r="B109" s="32">
        <v>43579</v>
      </c>
      <c r="C109" t="s">
        <v>297</v>
      </c>
      <c r="D109" t="s">
        <v>298</v>
      </c>
      <c r="E109" t="s">
        <v>299</v>
      </c>
      <c r="F109">
        <v>13</v>
      </c>
      <c r="G109">
        <v>5452.2270270859799</v>
      </c>
    </row>
    <row r="110" spans="2:7" x14ac:dyDescent="0.25">
      <c r="B110" s="32">
        <v>43580</v>
      </c>
      <c r="C110" t="s">
        <v>300</v>
      </c>
      <c r="D110" t="s">
        <v>292</v>
      </c>
      <c r="E110" t="s">
        <v>293</v>
      </c>
      <c r="F110">
        <v>13</v>
      </c>
      <c r="G110">
        <v>5472.2586628421604</v>
      </c>
    </row>
    <row r="111" spans="2:7" x14ac:dyDescent="0.25">
      <c r="B111" s="32">
        <v>43581</v>
      </c>
      <c r="C111" t="s">
        <v>291</v>
      </c>
      <c r="D111" t="s">
        <v>292</v>
      </c>
      <c r="E111" t="s">
        <v>293</v>
      </c>
      <c r="F111">
        <v>13</v>
      </c>
      <c r="G111">
        <v>5492.2902985983501</v>
      </c>
    </row>
    <row r="112" spans="2:7" x14ac:dyDescent="0.25">
      <c r="B112" s="32">
        <v>43582</v>
      </c>
      <c r="C112" t="s">
        <v>294</v>
      </c>
      <c r="D112" t="s">
        <v>295</v>
      </c>
      <c r="E112" t="s">
        <v>296</v>
      </c>
      <c r="F112">
        <v>13</v>
      </c>
      <c r="G112">
        <v>5512.3219343545297</v>
      </c>
    </row>
    <row r="113" spans="2:7" x14ac:dyDescent="0.25">
      <c r="B113" s="32">
        <v>43583</v>
      </c>
      <c r="C113" t="s">
        <v>297</v>
      </c>
      <c r="D113" t="s">
        <v>298</v>
      </c>
      <c r="E113" t="s">
        <v>299</v>
      </c>
      <c r="F113">
        <v>14</v>
      </c>
      <c r="G113">
        <v>5532.3535701107203</v>
      </c>
    </row>
    <row r="114" spans="2:7" x14ac:dyDescent="0.25">
      <c r="B114" s="32">
        <v>43584</v>
      </c>
      <c r="C114" t="s">
        <v>300</v>
      </c>
      <c r="D114" t="s">
        <v>292</v>
      </c>
      <c r="E114" t="s">
        <v>293</v>
      </c>
      <c r="F114">
        <v>14</v>
      </c>
      <c r="G114">
        <v>5552.3852058668999</v>
      </c>
    </row>
    <row r="115" spans="2:7" x14ac:dyDescent="0.25">
      <c r="B115" s="32">
        <v>43585</v>
      </c>
      <c r="C115" t="s">
        <v>301</v>
      </c>
      <c r="D115" t="s">
        <v>295</v>
      </c>
      <c r="E115" t="s">
        <v>293</v>
      </c>
      <c r="F115">
        <v>14</v>
      </c>
      <c r="G115">
        <v>5572.4168416230896</v>
      </c>
    </row>
    <row r="116" spans="2:7" x14ac:dyDescent="0.25">
      <c r="B116" s="32">
        <v>43586</v>
      </c>
      <c r="C116" t="s">
        <v>291</v>
      </c>
      <c r="D116" t="s">
        <v>298</v>
      </c>
      <c r="E116" t="s">
        <v>296</v>
      </c>
      <c r="F116">
        <v>14</v>
      </c>
      <c r="G116">
        <v>5592.4484773792701</v>
      </c>
    </row>
    <row r="117" spans="2:7" x14ac:dyDescent="0.25">
      <c r="B117" s="32">
        <v>43587</v>
      </c>
      <c r="C117" t="s">
        <v>294</v>
      </c>
      <c r="D117" t="s">
        <v>292</v>
      </c>
      <c r="E117" t="s">
        <v>299</v>
      </c>
      <c r="F117">
        <v>14</v>
      </c>
      <c r="G117">
        <v>5612.4801131354498</v>
      </c>
    </row>
    <row r="118" spans="2:7" x14ac:dyDescent="0.25">
      <c r="B118" s="32">
        <v>43588</v>
      </c>
      <c r="C118" t="s">
        <v>297</v>
      </c>
      <c r="D118" t="s">
        <v>295</v>
      </c>
      <c r="E118" t="s">
        <v>296</v>
      </c>
      <c r="F118">
        <v>14</v>
      </c>
      <c r="G118">
        <v>5632.5117488916403</v>
      </c>
    </row>
    <row r="119" spans="2:7" x14ac:dyDescent="0.25">
      <c r="B119" s="32">
        <v>43589</v>
      </c>
      <c r="C119" t="s">
        <v>300</v>
      </c>
      <c r="D119" t="s">
        <v>298</v>
      </c>
      <c r="E119" t="s">
        <v>296</v>
      </c>
      <c r="F119">
        <v>14</v>
      </c>
      <c r="G119">
        <v>5652.5433846478199</v>
      </c>
    </row>
    <row r="120" spans="2:7" x14ac:dyDescent="0.25">
      <c r="B120" s="32">
        <v>43590</v>
      </c>
      <c r="C120" t="s">
        <v>301</v>
      </c>
      <c r="D120" t="s">
        <v>292</v>
      </c>
      <c r="E120" t="s">
        <v>302</v>
      </c>
      <c r="F120">
        <v>14</v>
      </c>
      <c r="G120">
        <v>5672.5750204040096</v>
      </c>
    </row>
    <row r="121" spans="2:7" x14ac:dyDescent="0.25">
      <c r="B121" s="32">
        <v>43591</v>
      </c>
      <c r="C121" t="s">
        <v>291</v>
      </c>
      <c r="D121" t="s">
        <v>295</v>
      </c>
      <c r="E121" t="s">
        <v>296</v>
      </c>
      <c r="F121">
        <v>14</v>
      </c>
      <c r="G121">
        <v>5692.6066561601901</v>
      </c>
    </row>
    <row r="122" spans="2:7" x14ac:dyDescent="0.25">
      <c r="B122" s="32">
        <v>43592</v>
      </c>
      <c r="C122" t="s">
        <v>294</v>
      </c>
      <c r="D122" t="s">
        <v>298</v>
      </c>
      <c r="E122" t="s">
        <v>299</v>
      </c>
      <c r="F122">
        <v>14</v>
      </c>
      <c r="G122">
        <v>5712.6382919163798</v>
      </c>
    </row>
    <row r="123" spans="2:7" x14ac:dyDescent="0.25">
      <c r="B123" s="32">
        <v>43593</v>
      </c>
      <c r="C123" t="s">
        <v>297</v>
      </c>
      <c r="D123" t="s">
        <v>292</v>
      </c>
      <c r="E123" t="s">
        <v>293</v>
      </c>
      <c r="F123">
        <v>14</v>
      </c>
      <c r="G123">
        <v>5732.6699276725603</v>
      </c>
    </row>
    <row r="124" spans="2:7" x14ac:dyDescent="0.25">
      <c r="B124" s="32">
        <v>43594</v>
      </c>
      <c r="C124" t="s">
        <v>300</v>
      </c>
      <c r="D124" t="s">
        <v>295</v>
      </c>
      <c r="E124" t="s">
        <v>296</v>
      </c>
      <c r="F124">
        <v>14</v>
      </c>
      <c r="G124">
        <v>5752.70156342874</v>
      </c>
    </row>
    <row r="125" spans="2:7" x14ac:dyDescent="0.25">
      <c r="B125" s="32">
        <v>43595</v>
      </c>
      <c r="C125" t="s">
        <v>301</v>
      </c>
      <c r="D125" t="s">
        <v>298</v>
      </c>
      <c r="E125" t="s">
        <v>299</v>
      </c>
      <c r="F125">
        <v>15</v>
      </c>
      <c r="G125">
        <v>5772.7331991849296</v>
      </c>
    </row>
    <row r="126" spans="2:7" x14ac:dyDescent="0.25">
      <c r="B126" s="32">
        <v>43596</v>
      </c>
      <c r="C126" t="s">
        <v>291</v>
      </c>
      <c r="D126" t="s">
        <v>292</v>
      </c>
      <c r="E126" t="s">
        <v>293</v>
      </c>
      <c r="F126">
        <v>15</v>
      </c>
      <c r="G126">
        <v>5792.7648349411102</v>
      </c>
    </row>
    <row r="127" spans="2:7" x14ac:dyDescent="0.25">
      <c r="B127" s="32">
        <v>43597</v>
      </c>
      <c r="C127" t="s">
        <v>294</v>
      </c>
      <c r="D127" t="s">
        <v>295</v>
      </c>
      <c r="E127" t="s">
        <v>302</v>
      </c>
      <c r="F127">
        <v>15</v>
      </c>
      <c r="G127">
        <v>5812.7964706972998</v>
      </c>
    </row>
    <row r="128" spans="2:7" x14ac:dyDescent="0.25">
      <c r="B128" s="32">
        <v>43598</v>
      </c>
      <c r="C128" t="s">
        <v>297</v>
      </c>
      <c r="D128" t="s">
        <v>298</v>
      </c>
      <c r="E128" t="s">
        <v>296</v>
      </c>
      <c r="F128">
        <v>15</v>
      </c>
      <c r="G128">
        <v>5832.8281064534804</v>
      </c>
    </row>
    <row r="129" spans="2:7" x14ac:dyDescent="0.25">
      <c r="B129" s="32">
        <v>43599</v>
      </c>
      <c r="C129" t="s">
        <v>300</v>
      </c>
      <c r="D129" t="s">
        <v>292</v>
      </c>
      <c r="E129" t="s">
        <v>299</v>
      </c>
      <c r="F129">
        <v>15</v>
      </c>
      <c r="G129">
        <v>5852.85974220967</v>
      </c>
    </row>
    <row r="130" spans="2:7" x14ac:dyDescent="0.25">
      <c r="B130" s="32">
        <v>43600</v>
      </c>
      <c r="C130" t="s">
        <v>301</v>
      </c>
      <c r="D130" t="s">
        <v>295</v>
      </c>
      <c r="E130" t="s">
        <v>293</v>
      </c>
      <c r="F130">
        <v>15</v>
      </c>
      <c r="G130">
        <v>5872.8913779658496</v>
      </c>
    </row>
    <row r="131" spans="2:7" x14ac:dyDescent="0.25">
      <c r="B131" s="32">
        <v>43601</v>
      </c>
      <c r="C131" t="s">
        <v>291</v>
      </c>
      <c r="D131" t="s">
        <v>298</v>
      </c>
      <c r="E131" t="s">
        <v>296</v>
      </c>
      <c r="F131">
        <v>15</v>
      </c>
      <c r="G131">
        <v>5892.9230137220402</v>
      </c>
    </row>
    <row r="132" spans="2:7" x14ac:dyDescent="0.25">
      <c r="B132" s="32">
        <v>43602</v>
      </c>
      <c r="C132" t="s">
        <v>294</v>
      </c>
      <c r="D132" t="s">
        <v>292</v>
      </c>
      <c r="E132" t="s">
        <v>299</v>
      </c>
      <c r="F132">
        <v>15</v>
      </c>
      <c r="G132">
        <v>5912.9546494782198</v>
      </c>
    </row>
    <row r="133" spans="2:7" x14ac:dyDescent="0.25">
      <c r="B133" s="32">
        <v>43603</v>
      </c>
      <c r="C133" t="s">
        <v>297</v>
      </c>
      <c r="D133" t="s">
        <v>295</v>
      </c>
      <c r="E133" t="s">
        <v>293</v>
      </c>
      <c r="F133">
        <v>15</v>
      </c>
      <c r="G133">
        <v>5932.9862852344004</v>
      </c>
    </row>
    <row r="134" spans="2:7" x14ac:dyDescent="0.25">
      <c r="B134" s="32">
        <v>43604</v>
      </c>
      <c r="C134" t="s">
        <v>300</v>
      </c>
      <c r="D134" t="s">
        <v>298</v>
      </c>
      <c r="E134" t="s">
        <v>302</v>
      </c>
      <c r="F134">
        <v>15</v>
      </c>
      <c r="G134">
        <v>5953.01792099059</v>
      </c>
    </row>
    <row r="135" spans="2:7" x14ac:dyDescent="0.25">
      <c r="B135" s="32">
        <v>43605</v>
      </c>
      <c r="C135" t="s">
        <v>301</v>
      </c>
      <c r="D135" t="s">
        <v>292</v>
      </c>
      <c r="E135" t="s">
        <v>296</v>
      </c>
      <c r="F135">
        <v>15</v>
      </c>
      <c r="G135">
        <v>5973.0495567467697</v>
      </c>
    </row>
    <row r="136" spans="2:7" x14ac:dyDescent="0.25">
      <c r="B136" s="32">
        <v>43606</v>
      </c>
      <c r="C136" t="s">
        <v>291</v>
      </c>
      <c r="D136" t="s">
        <v>295</v>
      </c>
      <c r="E136" t="s">
        <v>299</v>
      </c>
      <c r="F136">
        <v>15</v>
      </c>
      <c r="G136">
        <v>5993.0811925029602</v>
      </c>
    </row>
    <row r="137" spans="2:7" x14ac:dyDescent="0.25">
      <c r="B137" s="32">
        <v>43607</v>
      </c>
      <c r="C137" t="s">
        <v>294</v>
      </c>
      <c r="D137" t="s">
        <v>298</v>
      </c>
      <c r="E137" t="s">
        <v>293</v>
      </c>
      <c r="F137">
        <v>16</v>
      </c>
      <c r="G137">
        <v>6013.1128282591399</v>
      </c>
    </row>
    <row r="138" spans="2:7" x14ac:dyDescent="0.25">
      <c r="B138" s="32">
        <v>43608</v>
      </c>
      <c r="C138" t="s">
        <v>297</v>
      </c>
      <c r="D138" t="s">
        <v>292</v>
      </c>
      <c r="E138" t="s">
        <v>296</v>
      </c>
      <c r="F138">
        <v>16</v>
      </c>
      <c r="G138">
        <v>6033.1444640153304</v>
      </c>
    </row>
    <row r="139" spans="2:7" x14ac:dyDescent="0.25">
      <c r="B139" s="32">
        <v>43609</v>
      </c>
      <c r="C139" t="s">
        <v>300</v>
      </c>
      <c r="D139" t="s">
        <v>295</v>
      </c>
      <c r="E139" t="s">
        <v>299</v>
      </c>
      <c r="F139">
        <v>16</v>
      </c>
      <c r="G139">
        <v>6053.1760997715101</v>
      </c>
    </row>
    <row r="140" spans="2:7" x14ac:dyDescent="0.25">
      <c r="B140" s="32">
        <v>43610</v>
      </c>
      <c r="C140" t="s">
        <v>301</v>
      </c>
      <c r="D140" t="s">
        <v>298</v>
      </c>
      <c r="E140" t="s">
        <v>293</v>
      </c>
      <c r="F140">
        <v>16</v>
      </c>
      <c r="G140">
        <v>6073.2077355276897</v>
      </c>
    </row>
    <row r="141" spans="2:7" x14ac:dyDescent="0.25">
      <c r="B141" s="32">
        <v>43611</v>
      </c>
      <c r="C141" t="s">
        <v>291</v>
      </c>
      <c r="D141" t="s">
        <v>292</v>
      </c>
      <c r="E141" t="s">
        <v>302</v>
      </c>
      <c r="F141">
        <v>16</v>
      </c>
      <c r="G141">
        <v>6093.2393712838802</v>
      </c>
    </row>
    <row r="142" spans="2:7" x14ac:dyDescent="0.25">
      <c r="B142" s="32">
        <v>43612</v>
      </c>
      <c r="C142" t="s">
        <v>294</v>
      </c>
      <c r="D142" t="s">
        <v>295</v>
      </c>
      <c r="E142" t="s">
        <v>296</v>
      </c>
      <c r="F142">
        <v>16</v>
      </c>
      <c r="G142">
        <v>6113.2710070400599</v>
      </c>
    </row>
    <row r="143" spans="2:7" x14ac:dyDescent="0.25">
      <c r="B143" s="32">
        <v>43613</v>
      </c>
      <c r="C143" t="s">
        <v>297</v>
      </c>
      <c r="D143" t="s">
        <v>298</v>
      </c>
      <c r="E143" t="s">
        <v>299</v>
      </c>
      <c r="F143">
        <v>16</v>
      </c>
      <c r="G143">
        <v>6133.3026427962504</v>
      </c>
    </row>
    <row r="144" spans="2:7" x14ac:dyDescent="0.25">
      <c r="B144" s="32">
        <v>43614</v>
      </c>
      <c r="C144" t="s">
        <v>300</v>
      </c>
      <c r="D144" t="s">
        <v>292</v>
      </c>
      <c r="E144" t="s">
        <v>293</v>
      </c>
      <c r="F144">
        <v>16</v>
      </c>
      <c r="G144">
        <v>6153.3342785524301</v>
      </c>
    </row>
    <row r="145" spans="2:7" x14ac:dyDescent="0.25">
      <c r="B145" s="32">
        <v>43615</v>
      </c>
      <c r="C145" t="s">
        <v>291</v>
      </c>
      <c r="D145" t="s">
        <v>292</v>
      </c>
      <c r="E145" t="s">
        <v>293</v>
      </c>
      <c r="F145">
        <v>16</v>
      </c>
      <c r="G145">
        <v>6173.3659143086197</v>
      </c>
    </row>
    <row r="146" spans="2:7" x14ac:dyDescent="0.25">
      <c r="B146" s="32">
        <v>43616</v>
      </c>
      <c r="C146" t="s">
        <v>294</v>
      </c>
      <c r="D146" t="s">
        <v>295</v>
      </c>
      <c r="E146" t="s">
        <v>296</v>
      </c>
      <c r="F146">
        <v>16</v>
      </c>
      <c r="G146">
        <v>6193.3975500648003</v>
      </c>
    </row>
    <row r="147" spans="2:7" x14ac:dyDescent="0.25">
      <c r="B147" s="32">
        <v>43617</v>
      </c>
      <c r="C147" t="s">
        <v>297</v>
      </c>
      <c r="D147" t="s">
        <v>298</v>
      </c>
      <c r="E147" t="s">
        <v>299</v>
      </c>
      <c r="F147">
        <v>16</v>
      </c>
      <c r="G147">
        <v>6213.4291858209899</v>
      </c>
    </row>
    <row r="148" spans="2:7" x14ac:dyDescent="0.25">
      <c r="B148" s="32">
        <v>43618</v>
      </c>
      <c r="C148" t="s">
        <v>300</v>
      </c>
      <c r="D148" t="s">
        <v>292</v>
      </c>
      <c r="E148" t="s">
        <v>293</v>
      </c>
      <c r="F148">
        <v>16</v>
      </c>
      <c r="G148">
        <v>6233.4608215771696</v>
      </c>
    </row>
    <row r="149" spans="2:7" x14ac:dyDescent="0.25">
      <c r="B149" s="32">
        <v>43619</v>
      </c>
      <c r="C149" t="s">
        <v>301</v>
      </c>
      <c r="D149" t="s">
        <v>295</v>
      </c>
      <c r="E149" t="s">
        <v>293</v>
      </c>
      <c r="F149">
        <v>16</v>
      </c>
      <c r="G149">
        <v>6253.4924573333501</v>
      </c>
    </row>
    <row r="150" spans="2:7" x14ac:dyDescent="0.25">
      <c r="B150" s="32">
        <v>43620</v>
      </c>
      <c r="C150" t="s">
        <v>291</v>
      </c>
      <c r="D150" t="s">
        <v>298</v>
      </c>
      <c r="E150" t="s">
        <v>296</v>
      </c>
      <c r="F150">
        <v>17</v>
      </c>
      <c r="G150">
        <v>6273.5240930895397</v>
      </c>
    </row>
    <row r="151" spans="2:7" x14ac:dyDescent="0.25">
      <c r="B151" s="32">
        <v>43621</v>
      </c>
      <c r="C151" t="s">
        <v>294</v>
      </c>
      <c r="D151" t="s">
        <v>292</v>
      </c>
      <c r="E151" t="s">
        <v>299</v>
      </c>
      <c r="F151">
        <v>17</v>
      </c>
      <c r="G151">
        <v>6293.5557288457203</v>
      </c>
    </row>
    <row r="152" spans="2:7" x14ac:dyDescent="0.25">
      <c r="B152" s="32">
        <v>43622</v>
      </c>
      <c r="C152" t="s">
        <v>297</v>
      </c>
      <c r="D152" t="s">
        <v>295</v>
      </c>
      <c r="E152" t="s">
        <v>296</v>
      </c>
      <c r="F152">
        <v>17</v>
      </c>
      <c r="G152">
        <v>6313.5873646019099</v>
      </c>
    </row>
    <row r="153" spans="2:7" x14ac:dyDescent="0.25">
      <c r="B153" s="32">
        <v>43623</v>
      </c>
      <c r="C153" t="s">
        <v>300</v>
      </c>
      <c r="D153" t="s">
        <v>298</v>
      </c>
      <c r="E153" t="s">
        <v>296</v>
      </c>
      <c r="F153">
        <v>17</v>
      </c>
      <c r="G153">
        <v>6333.6190003580896</v>
      </c>
    </row>
    <row r="154" spans="2:7" x14ac:dyDescent="0.25">
      <c r="B154" s="32">
        <v>43624</v>
      </c>
      <c r="C154" t="s">
        <v>301</v>
      </c>
      <c r="D154" t="s">
        <v>292</v>
      </c>
      <c r="E154" t="s">
        <v>302</v>
      </c>
      <c r="F154">
        <v>17</v>
      </c>
      <c r="G154">
        <v>6353.6506361142801</v>
      </c>
    </row>
    <row r="155" spans="2:7" x14ac:dyDescent="0.25">
      <c r="B155" s="32">
        <v>43625</v>
      </c>
      <c r="C155" t="s">
        <v>291</v>
      </c>
      <c r="D155" t="s">
        <v>295</v>
      </c>
      <c r="E155" t="s">
        <v>296</v>
      </c>
      <c r="F155">
        <v>17</v>
      </c>
      <c r="G155">
        <v>6373.6822718704598</v>
      </c>
    </row>
    <row r="156" spans="2:7" x14ac:dyDescent="0.25">
      <c r="B156" s="32">
        <v>43626</v>
      </c>
      <c r="C156" t="s">
        <v>294</v>
      </c>
      <c r="D156" t="s">
        <v>298</v>
      </c>
      <c r="E156" t="s">
        <v>299</v>
      </c>
      <c r="F156">
        <v>17</v>
      </c>
      <c r="G156">
        <v>6393.7139076266503</v>
      </c>
    </row>
    <row r="157" spans="2:7" x14ac:dyDescent="0.25">
      <c r="B157" s="32">
        <v>43627</v>
      </c>
      <c r="C157" t="s">
        <v>297</v>
      </c>
      <c r="D157" t="s">
        <v>292</v>
      </c>
      <c r="E157" t="s">
        <v>293</v>
      </c>
      <c r="F157">
        <v>17</v>
      </c>
      <c r="G157">
        <v>6413.74554338283</v>
      </c>
    </row>
    <row r="158" spans="2:7" x14ac:dyDescent="0.25">
      <c r="B158" s="32">
        <v>43628</v>
      </c>
      <c r="C158" t="s">
        <v>300</v>
      </c>
      <c r="D158" t="s">
        <v>295</v>
      </c>
      <c r="E158" t="s">
        <v>296</v>
      </c>
      <c r="F158">
        <v>17</v>
      </c>
      <c r="G158">
        <v>6433.7771791390096</v>
      </c>
    </row>
    <row r="159" spans="2:7" x14ac:dyDescent="0.25">
      <c r="B159" s="32">
        <v>43629</v>
      </c>
      <c r="C159" t="s">
        <v>301</v>
      </c>
      <c r="D159" t="s">
        <v>298</v>
      </c>
      <c r="E159" t="s">
        <v>299</v>
      </c>
      <c r="F159">
        <v>17</v>
      </c>
      <c r="G159">
        <v>6453.8088148952002</v>
      </c>
    </row>
    <row r="160" spans="2:7" x14ac:dyDescent="0.25">
      <c r="B160" s="32">
        <v>43630</v>
      </c>
      <c r="C160" t="s">
        <v>291</v>
      </c>
      <c r="D160" t="s">
        <v>292</v>
      </c>
      <c r="E160" t="s">
        <v>293</v>
      </c>
      <c r="F160">
        <v>17</v>
      </c>
      <c r="G160">
        <v>6473.8404506513798</v>
      </c>
    </row>
    <row r="161" spans="2:7" x14ac:dyDescent="0.25">
      <c r="B161" s="32">
        <v>43631</v>
      </c>
      <c r="C161" t="s">
        <v>294</v>
      </c>
      <c r="D161" t="s">
        <v>295</v>
      </c>
      <c r="E161" t="s">
        <v>302</v>
      </c>
      <c r="F161">
        <v>17</v>
      </c>
      <c r="G161">
        <v>6493.8720864075704</v>
      </c>
    </row>
    <row r="162" spans="2:7" x14ac:dyDescent="0.25">
      <c r="B162" s="32">
        <v>43632</v>
      </c>
      <c r="C162" t="s">
        <v>297</v>
      </c>
      <c r="D162" t="s">
        <v>298</v>
      </c>
      <c r="E162" t="s">
        <v>296</v>
      </c>
      <c r="F162">
        <v>18</v>
      </c>
      <c r="G162">
        <v>6513.90372216375</v>
      </c>
    </row>
    <row r="163" spans="2:7" x14ac:dyDescent="0.25">
      <c r="B163" s="32">
        <v>43633</v>
      </c>
      <c r="C163" t="s">
        <v>300</v>
      </c>
      <c r="D163" t="s">
        <v>292</v>
      </c>
      <c r="E163" t="s">
        <v>299</v>
      </c>
      <c r="F163">
        <v>18</v>
      </c>
      <c r="G163">
        <v>6533.9353579199396</v>
      </c>
    </row>
    <row r="164" spans="2:7" x14ac:dyDescent="0.25">
      <c r="B164" s="32">
        <v>43634</v>
      </c>
      <c r="C164" t="s">
        <v>301</v>
      </c>
      <c r="D164" t="s">
        <v>295</v>
      </c>
      <c r="E164" t="s">
        <v>293</v>
      </c>
      <c r="F164">
        <v>18</v>
      </c>
      <c r="G164">
        <v>6553.9669936761202</v>
      </c>
    </row>
    <row r="165" spans="2:7" x14ac:dyDescent="0.25">
      <c r="B165" s="32">
        <v>43635</v>
      </c>
      <c r="C165" t="s">
        <v>291</v>
      </c>
      <c r="D165" t="s">
        <v>298</v>
      </c>
      <c r="E165" t="s">
        <v>296</v>
      </c>
      <c r="F165">
        <v>18</v>
      </c>
      <c r="G165">
        <v>6573.9986294322998</v>
      </c>
    </row>
    <row r="166" spans="2:7" x14ac:dyDescent="0.25">
      <c r="B166" s="32">
        <v>43636</v>
      </c>
      <c r="C166" t="s">
        <v>294</v>
      </c>
      <c r="D166" t="s">
        <v>292</v>
      </c>
      <c r="E166" t="s">
        <v>299</v>
      </c>
      <c r="F166">
        <v>18</v>
      </c>
      <c r="G166">
        <v>6594.0302651884904</v>
      </c>
    </row>
    <row r="167" spans="2:7" x14ac:dyDescent="0.25">
      <c r="B167" s="32">
        <v>43637</v>
      </c>
      <c r="C167" t="s">
        <v>297</v>
      </c>
      <c r="D167" t="s">
        <v>295</v>
      </c>
      <c r="E167" t="s">
        <v>293</v>
      </c>
      <c r="F167">
        <v>18</v>
      </c>
      <c r="G167">
        <v>6614.06190094467</v>
      </c>
    </row>
    <row r="168" spans="2:7" x14ac:dyDescent="0.25">
      <c r="B168" s="32">
        <v>43638</v>
      </c>
      <c r="C168" t="s">
        <v>300</v>
      </c>
      <c r="D168" t="s">
        <v>298</v>
      </c>
      <c r="E168" t="s">
        <v>302</v>
      </c>
      <c r="F168">
        <v>18</v>
      </c>
      <c r="G168">
        <v>6634.0935367008597</v>
      </c>
    </row>
    <row r="169" spans="2:7" x14ac:dyDescent="0.25">
      <c r="B169" s="32">
        <v>43639</v>
      </c>
      <c r="C169" t="s">
        <v>301</v>
      </c>
      <c r="D169" t="s">
        <v>292</v>
      </c>
      <c r="E169" t="s">
        <v>296</v>
      </c>
      <c r="F169">
        <v>18</v>
      </c>
      <c r="G169">
        <v>6654.1251724570402</v>
      </c>
    </row>
    <row r="170" spans="2:7" x14ac:dyDescent="0.25">
      <c r="B170" s="32">
        <v>43640</v>
      </c>
      <c r="C170" t="s">
        <v>291</v>
      </c>
      <c r="D170" t="s">
        <v>295</v>
      </c>
      <c r="E170" t="s">
        <v>299</v>
      </c>
      <c r="F170">
        <v>18</v>
      </c>
      <c r="G170">
        <v>6674.1568082132299</v>
      </c>
    </row>
    <row r="171" spans="2:7" x14ac:dyDescent="0.25">
      <c r="B171" s="32">
        <v>43641</v>
      </c>
      <c r="C171" t="s">
        <v>294</v>
      </c>
      <c r="D171" t="s">
        <v>298</v>
      </c>
      <c r="E171" t="s">
        <v>293</v>
      </c>
      <c r="F171">
        <v>18</v>
      </c>
      <c r="G171">
        <v>6694.1884439694104</v>
      </c>
    </row>
    <row r="172" spans="2:7" x14ac:dyDescent="0.25">
      <c r="B172" s="32">
        <v>43642</v>
      </c>
      <c r="C172" t="s">
        <v>297</v>
      </c>
      <c r="D172" t="s">
        <v>292</v>
      </c>
      <c r="E172" t="s">
        <v>296</v>
      </c>
      <c r="F172">
        <v>18</v>
      </c>
      <c r="G172">
        <v>6714.2200797256</v>
      </c>
    </row>
    <row r="173" spans="2:7" x14ac:dyDescent="0.25">
      <c r="B173" s="32">
        <v>43643</v>
      </c>
      <c r="C173" t="s">
        <v>300</v>
      </c>
      <c r="D173" t="s">
        <v>295</v>
      </c>
      <c r="E173" t="s">
        <v>299</v>
      </c>
      <c r="F173">
        <v>18</v>
      </c>
      <c r="G173">
        <v>6734.2517154817797</v>
      </c>
    </row>
    <row r="174" spans="2:7" x14ac:dyDescent="0.25">
      <c r="B174" s="32">
        <v>43644</v>
      </c>
      <c r="C174" t="s">
        <v>301</v>
      </c>
      <c r="D174" t="s">
        <v>298</v>
      </c>
      <c r="E174" t="s">
        <v>293</v>
      </c>
      <c r="F174">
        <v>19</v>
      </c>
      <c r="G174">
        <v>6754.2833512379602</v>
      </c>
    </row>
    <row r="175" spans="2:7" x14ac:dyDescent="0.25">
      <c r="B175" s="32">
        <v>43645</v>
      </c>
      <c r="C175" t="s">
        <v>291</v>
      </c>
      <c r="D175" t="s">
        <v>292</v>
      </c>
      <c r="E175" t="s">
        <v>302</v>
      </c>
      <c r="F175">
        <v>19</v>
      </c>
      <c r="G175">
        <v>6774.3149869941499</v>
      </c>
    </row>
    <row r="176" spans="2:7" x14ac:dyDescent="0.25">
      <c r="B176" s="32">
        <v>43646</v>
      </c>
      <c r="C176" t="s">
        <v>294</v>
      </c>
      <c r="D176" t="s">
        <v>295</v>
      </c>
      <c r="E176" t="s">
        <v>296</v>
      </c>
      <c r="F176">
        <v>19</v>
      </c>
      <c r="G176">
        <v>6794.3466227503304</v>
      </c>
    </row>
    <row r="177" spans="2:7" x14ac:dyDescent="0.25">
      <c r="B177" s="32">
        <v>43647</v>
      </c>
      <c r="C177" t="s">
        <v>297</v>
      </c>
      <c r="D177" t="s">
        <v>298</v>
      </c>
      <c r="E177" t="s">
        <v>299</v>
      </c>
      <c r="F177">
        <v>19</v>
      </c>
      <c r="G177">
        <v>6814.3782585065201</v>
      </c>
    </row>
    <row r="178" spans="2:7" x14ac:dyDescent="0.25">
      <c r="B178" s="32">
        <v>43648</v>
      </c>
      <c r="C178" t="s">
        <v>300</v>
      </c>
      <c r="D178" t="s">
        <v>292</v>
      </c>
      <c r="E178" t="s">
        <v>293</v>
      </c>
      <c r="F178">
        <v>19</v>
      </c>
      <c r="G178">
        <v>6834.4098942626997</v>
      </c>
    </row>
    <row r="179" spans="2:7" x14ac:dyDescent="0.25">
      <c r="B179" s="32">
        <v>43649</v>
      </c>
      <c r="C179" t="s">
        <v>291</v>
      </c>
      <c r="D179" t="s">
        <v>292</v>
      </c>
      <c r="E179" t="s">
        <v>293</v>
      </c>
      <c r="F179">
        <v>19</v>
      </c>
      <c r="G179">
        <v>6854.4415300188903</v>
      </c>
    </row>
    <row r="180" spans="2:7" x14ac:dyDescent="0.25">
      <c r="B180" s="32">
        <v>43650</v>
      </c>
      <c r="C180" t="s">
        <v>294</v>
      </c>
      <c r="D180" t="s">
        <v>295</v>
      </c>
      <c r="E180" t="s">
        <v>296</v>
      </c>
      <c r="F180">
        <v>19</v>
      </c>
      <c r="G180">
        <v>6874.4731657750699</v>
      </c>
    </row>
    <row r="181" spans="2:7" x14ac:dyDescent="0.25">
      <c r="B181" s="32">
        <v>43651</v>
      </c>
      <c r="C181" t="s">
        <v>297</v>
      </c>
      <c r="D181" t="s">
        <v>298</v>
      </c>
      <c r="E181" t="s">
        <v>299</v>
      </c>
      <c r="F181">
        <v>19</v>
      </c>
      <c r="G181">
        <v>6894.5048015312605</v>
      </c>
    </row>
    <row r="182" spans="2:7" x14ac:dyDescent="0.25">
      <c r="B182" s="32">
        <v>43652</v>
      </c>
      <c r="C182" t="s">
        <v>300</v>
      </c>
      <c r="D182" t="s">
        <v>292</v>
      </c>
      <c r="E182" t="s">
        <v>293</v>
      </c>
      <c r="F182">
        <v>19</v>
      </c>
      <c r="G182">
        <v>6914.5364372874401</v>
      </c>
    </row>
    <row r="183" spans="2:7" x14ac:dyDescent="0.25">
      <c r="B183" s="32">
        <v>43653</v>
      </c>
      <c r="C183" t="s">
        <v>301</v>
      </c>
      <c r="D183" t="s">
        <v>295</v>
      </c>
      <c r="E183" t="s">
        <v>293</v>
      </c>
      <c r="F183">
        <v>19</v>
      </c>
      <c r="G183">
        <v>6934.5680730436197</v>
      </c>
    </row>
    <row r="184" spans="2:7" x14ac:dyDescent="0.25">
      <c r="B184" s="32">
        <v>43654</v>
      </c>
      <c r="C184" t="s">
        <v>291</v>
      </c>
      <c r="D184" t="s">
        <v>298</v>
      </c>
      <c r="E184" t="s">
        <v>296</v>
      </c>
      <c r="F184">
        <v>19</v>
      </c>
      <c r="G184">
        <v>6954.5997087998103</v>
      </c>
    </row>
    <row r="185" spans="2:7" x14ac:dyDescent="0.25">
      <c r="B185" s="32">
        <v>43655</v>
      </c>
      <c r="C185" t="s">
        <v>294</v>
      </c>
      <c r="D185" t="s">
        <v>292</v>
      </c>
      <c r="E185" t="s">
        <v>299</v>
      </c>
      <c r="F185">
        <v>19</v>
      </c>
      <c r="G185">
        <v>6974.6313445559899</v>
      </c>
    </row>
    <row r="186" spans="2:7" x14ac:dyDescent="0.25">
      <c r="B186" s="32">
        <v>43656</v>
      </c>
      <c r="C186" t="s">
        <v>297</v>
      </c>
      <c r="D186" t="s">
        <v>295</v>
      </c>
      <c r="E186" t="s">
        <v>296</v>
      </c>
      <c r="F186">
        <v>19</v>
      </c>
      <c r="G186">
        <v>6994.6629803121796</v>
      </c>
    </row>
    <row r="187" spans="2:7" x14ac:dyDescent="0.25">
      <c r="B187" s="32">
        <v>43657</v>
      </c>
      <c r="C187" t="s">
        <v>300</v>
      </c>
      <c r="D187" t="s">
        <v>298</v>
      </c>
      <c r="E187" t="s">
        <v>296</v>
      </c>
      <c r="F187">
        <v>20</v>
      </c>
      <c r="G187">
        <v>7014.6946160683601</v>
      </c>
    </row>
    <row r="188" spans="2:7" x14ac:dyDescent="0.25">
      <c r="B188" s="32">
        <v>43658</v>
      </c>
      <c r="C188" t="s">
        <v>301</v>
      </c>
      <c r="D188" t="s">
        <v>292</v>
      </c>
      <c r="E188" t="s">
        <v>302</v>
      </c>
      <c r="F188">
        <v>20</v>
      </c>
      <c r="G188">
        <v>7034.7262518245498</v>
      </c>
    </row>
    <row r="189" spans="2:7" x14ac:dyDescent="0.25">
      <c r="B189" s="32">
        <v>43659</v>
      </c>
      <c r="C189" t="s">
        <v>291</v>
      </c>
      <c r="D189" t="s">
        <v>295</v>
      </c>
      <c r="E189" t="s">
        <v>296</v>
      </c>
      <c r="F189">
        <v>20</v>
      </c>
      <c r="G189">
        <v>7054.7578875807303</v>
      </c>
    </row>
    <row r="190" spans="2:7" x14ac:dyDescent="0.25">
      <c r="B190" s="32">
        <v>43660</v>
      </c>
      <c r="C190" t="s">
        <v>294</v>
      </c>
      <c r="D190" t="s">
        <v>298</v>
      </c>
      <c r="E190" t="s">
        <v>299</v>
      </c>
      <c r="F190">
        <v>20</v>
      </c>
      <c r="G190">
        <v>7074.78952333691</v>
      </c>
    </row>
    <row r="191" spans="2:7" x14ac:dyDescent="0.25">
      <c r="B191" s="32">
        <v>43661</v>
      </c>
      <c r="C191" t="s">
        <v>297</v>
      </c>
      <c r="D191" t="s">
        <v>292</v>
      </c>
      <c r="E191" t="s">
        <v>293</v>
      </c>
      <c r="F191">
        <v>20</v>
      </c>
      <c r="G191">
        <v>7094.8211590930996</v>
      </c>
    </row>
    <row r="192" spans="2:7" x14ac:dyDescent="0.25">
      <c r="B192" s="32">
        <v>43662</v>
      </c>
      <c r="C192" t="s">
        <v>300</v>
      </c>
      <c r="D192" t="s">
        <v>295</v>
      </c>
      <c r="E192" t="s">
        <v>296</v>
      </c>
      <c r="F192">
        <v>20</v>
      </c>
      <c r="G192">
        <v>7114.8527948492801</v>
      </c>
    </row>
    <row r="193" spans="2:7" x14ac:dyDescent="0.25">
      <c r="B193" s="32">
        <v>43663</v>
      </c>
      <c r="C193" t="s">
        <v>301</v>
      </c>
      <c r="D193" t="s">
        <v>298</v>
      </c>
      <c r="E193" t="s">
        <v>299</v>
      </c>
      <c r="F193">
        <v>20</v>
      </c>
      <c r="G193">
        <v>7134.8844306054698</v>
      </c>
    </row>
    <row r="194" spans="2:7" x14ac:dyDescent="0.25">
      <c r="B194" s="32">
        <v>43664</v>
      </c>
      <c r="C194" t="s">
        <v>291</v>
      </c>
      <c r="D194" t="s">
        <v>292</v>
      </c>
      <c r="E194" t="s">
        <v>293</v>
      </c>
      <c r="F194">
        <v>20</v>
      </c>
      <c r="G194">
        <v>7154.9160663616503</v>
      </c>
    </row>
    <row r="195" spans="2:7" x14ac:dyDescent="0.25">
      <c r="B195" s="32">
        <v>43665</v>
      </c>
      <c r="C195" t="s">
        <v>294</v>
      </c>
      <c r="D195" t="s">
        <v>295</v>
      </c>
      <c r="E195" t="s">
        <v>302</v>
      </c>
      <c r="F195">
        <v>20</v>
      </c>
      <c r="G195">
        <v>7174.94770211784</v>
      </c>
    </row>
    <row r="196" spans="2:7" x14ac:dyDescent="0.25">
      <c r="B196" s="32">
        <v>43666</v>
      </c>
      <c r="C196" t="s">
        <v>297</v>
      </c>
      <c r="D196" t="s">
        <v>298</v>
      </c>
      <c r="E196" t="s">
        <v>296</v>
      </c>
      <c r="F196">
        <v>20</v>
      </c>
      <c r="G196">
        <v>7194.9793378740196</v>
      </c>
    </row>
    <row r="197" spans="2:7" x14ac:dyDescent="0.25">
      <c r="B197" s="32">
        <v>43667</v>
      </c>
      <c r="C197" t="s">
        <v>300</v>
      </c>
      <c r="D197" t="s">
        <v>292</v>
      </c>
      <c r="E197" t="s">
        <v>299</v>
      </c>
      <c r="F197">
        <v>20</v>
      </c>
      <c r="G197">
        <v>7215.0109736302102</v>
      </c>
    </row>
    <row r="198" spans="2:7" x14ac:dyDescent="0.25">
      <c r="B198" s="32">
        <v>43668</v>
      </c>
      <c r="C198" t="s">
        <v>301</v>
      </c>
      <c r="D198" t="s">
        <v>295</v>
      </c>
      <c r="E198" t="s">
        <v>293</v>
      </c>
      <c r="F198">
        <v>20</v>
      </c>
      <c r="G198">
        <v>7235.0426093863898</v>
      </c>
    </row>
    <row r="199" spans="2:7" x14ac:dyDescent="0.25">
      <c r="B199" s="32">
        <v>43669</v>
      </c>
      <c r="C199" t="s">
        <v>291</v>
      </c>
      <c r="D199" t="s">
        <v>298</v>
      </c>
      <c r="E199" t="s">
        <v>296</v>
      </c>
      <c r="F199">
        <v>21</v>
      </c>
      <c r="G199">
        <v>7255.0742451425704</v>
      </c>
    </row>
    <row r="200" spans="2:7" x14ac:dyDescent="0.25">
      <c r="B200" s="32">
        <v>43670</v>
      </c>
      <c r="C200" t="s">
        <v>294</v>
      </c>
      <c r="D200" t="s">
        <v>292</v>
      </c>
      <c r="E200" t="s">
        <v>299</v>
      </c>
      <c r="F200">
        <v>21</v>
      </c>
      <c r="G200">
        <v>7275.10588089876</v>
      </c>
    </row>
    <row r="201" spans="2:7" x14ac:dyDescent="0.25">
      <c r="B201" s="32">
        <v>43671</v>
      </c>
      <c r="C201" t="s">
        <v>297</v>
      </c>
      <c r="D201" t="s">
        <v>295</v>
      </c>
      <c r="E201" t="s">
        <v>293</v>
      </c>
      <c r="F201">
        <v>21</v>
      </c>
      <c r="G201">
        <v>7295.1375166549396</v>
      </c>
    </row>
    <row r="202" spans="2:7" x14ac:dyDescent="0.25">
      <c r="B202" s="32">
        <v>43672</v>
      </c>
      <c r="C202" t="s">
        <v>300</v>
      </c>
      <c r="D202" t="s">
        <v>298</v>
      </c>
      <c r="E202" t="s">
        <v>302</v>
      </c>
      <c r="F202">
        <v>21</v>
      </c>
      <c r="G202">
        <v>7315.1691524111302</v>
      </c>
    </row>
    <row r="203" spans="2:7" x14ac:dyDescent="0.25">
      <c r="B203" s="32">
        <v>43673</v>
      </c>
      <c r="C203" t="s">
        <v>301</v>
      </c>
      <c r="D203" t="s">
        <v>292</v>
      </c>
      <c r="E203" t="s">
        <v>296</v>
      </c>
      <c r="F203">
        <v>21</v>
      </c>
      <c r="G203">
        <v>7335.2007881673098</v>
      </c>
    </row>
    <row r="204" spans="2:7" x14ac:dyDescent="0.25">
      <c r="B204" s="32">
        <v>43674</v>
      </c>
      <c r="C204" t="s">
        <v>291</v>
      </c>
      <c r="D204" t="s">
        <v>295</v>
      </c>
      <c r="E204" t="s">
        <v>299</v>
      </c>
      <c r="F204">
        <v>21</v>
      </c>
      <c r="G204">
        <v>7355.2324239235004</v>
      </c>
    </row>
    <row r="205" spans="2:7" x14ac:dyDescent="0.25">
      <c r="B205" s="32">
        <v>43675</v>
      </c>
      <c r="C205" t="s">
        <v>294</v>
      </c>
      <c r="D205" t="s">
        <v>298</v>
      </c>
      <c r="E205" t="s">
        <v>293</v>
      </c>
      <c r="F205">
        <v>21</v>
      </c>
      <c r="G205">
        <v>7375.26405967968</v>
      </c>
    </row>
    <row r="206" spans="2:7" x14ac:dyDescent="0.25">
      <c r="B206" s="32">
        <v>43676</v>
      </c>
      <c r="C206" t="s">
        <v>297</v>
      </c>
      <c r="D206" t="s">
        <v>292</v>
      </c>
      <c r="E206" t="s">
        <v>296</v>
      </c>
      <c r="F206">
        <v>21</v>
      </c>
      <c r="G206">
        <v>7395.2956954358597</v>
      </c>
    </row>
    <row r="207" spans="2:7" x14ac:dyDescent="0.25">
      <c r="B207" s="32">
        <v>43677</v>
      </c>
      <c r="C207" t="s">
        <v>300</v>
      </c>
      <c r="D207" t="s">
        <v>295</v>
      </c>
      <c r="E207" t="s">
        <v>299</v>
      </c>
      <c r="F207">
        <v>21</v>
      </c>
      <c r="G207">
        <v>7415.3273311920502</v>
      </c>
    </row>
    <row r="208" spans="2:7" x14ac:dyDescent="0.25">
      <c r="B208" s="32">
        <v>43678</v>
      </c>
      <c r="C208" t="s">
        <v>301</v>
      </c>
      <c r="D208" t="s">
        <v>298</v>
      </c>
      <c r="E208" t="s">
        <v>293</v>
      </c>
      <c r="F208">
        <v>21</v>
      </c>
      <c r="G208">
        <v>7435.3589669482299</v>
      </c>
    </row>
    <row r="209" spans="2:7" x14ac:dyDescent="0.25">
      <c r="B209" s="32">
        <v>43679</v>
      </c>
      <c r="C209" t="s">
        <v>291</v>
      </c>
      <c r="D209" t="s">
        <v>292</v>
      </c>
      <c r="E209" t="s">
        <v>302</v>
      </c>
      <c r="F209">
        <v>21</v>
      </c>
      <c r="G209">
        <v>7455.3906027044204</v>
      </c>
    </row>
    <row r="210" spans="2:7" x14ac:dyDescent="0.25">
      <c r="B210" s="32">
        <v>43680</v>
      </c>
      <c r="C210" t="s">
        <v>294</v>
      </c>
      <c r="D210" t="s">
        <v>295</v>
      </c>
      <c r="E210" t="s">
        <v>296</v>
      </c>
      <c r="F210">
        <v>21</v>
      </c>
      <c r="G210">
        <v>7475.4222384606001</v>
      </c>
    </row>
    <row r="211" spans="2:7" x14ac:dyDescent="0.25">
      <c r="B211" s="32">
        <v>43681</v>
      </c>
      <c r="C211" t="s">
        <v>297</v>
      </c>
      <c r="D211" t="s">
        <v>298</v>
      </c>
      <c r="E211" t="s">
        <v>299</v>
      </c>
      <c r="F211">
        <v>22</v>
      </c>
      <c r="G211">
        <v>7495.4538742167897</v>
      </c>
    </row>
    <row r="212" spans="2:7" x14ac:dyDescent="0.25">
      <c r="B212" s="32">
        <v>43682</v>
      </c>
      <c r="C212" t="s">
        <v>300</v>
      </c>
      <c r="D212" t="s">
        <v>292</v>
      </c>
      <c r="E212" t="s">
        <v>293</v>
      </c>
      <c r="F212">
        <v>22</v>
      </c>
      <c r="G212">
        <v>7515.4855099729702</v>
      </c>
    </row>
    <row r="213" spans="2:7" x14ac:dyDescent="0.25">
      <c r="B213" s="32">
        <v>43683</v>
      </c>
      <c r="C213" t="s">
        <v>291</v>
      </c>
      <c r="D213" t="s">
        <v>292</v>
      </c>
      <c r="E213" t="s">
        <v>293</v>
      </c>
      <c r="F213">
        <v>22</v>
      </c>
      <c r="G213">
        <v>7535.5171457291599</v>
      </c>
    </row>
    <row r="214" spans="2:7" x14ac:dyDescent="0.25">
      <c r="B214" s="32">
        <v>43684</v>
      </c>
      <c r="C214" t="s">
        <v>294</v>
      </c>
      <c r="D214" t="s">
        <v>295</v>
      </c>
      <c r="E214" t="s">
        <v>296</v>
      </c>
      <c r="F214">
        <v>22</v>
      </c>
      <c r="G214">
        <v>7555.5487814853404</v>
      </c>
    </row>
    <row r="215" spans="2:7" x14ac:dyDescent="0.25">
      <c r="B215" s="32">
        <v>43685</v>
      </c>
      <c r="C215" t="s">
        <v>297</v>
      </c>
      <c r="D215" t="s">
        <v>298</v>
      </c>
      <c r="E215" t="s">
        <v>299</v>
      </c>
      <c r="F215">
        <v>22</v>
      </c>
      <c r="G215">
        <v>7575.5804172415201</v>
      </c>
    </row>
    <row r="216" spans="2:7" x14ac:dyDescent="0.25">
      <c r="B216" s="32">
        <v>43686</v>
      </c>
      <c r="C216" t="s">
        <v>300</v>
      </c>
      <c r="D216" t="s">
        <v>292</v>
      </c>
      <c r="E216" t="s">
        <v>293</v>
      </c>
      <c r="F216">
        <v>22</v>
      </c>
      <c r="G216">
        <v>7595.6120529977097</v>
      </c>
    </row>
    <row r="217" spans="2:7" x14ac:dyDescent="0.25">
      <c r="B217" s="32">
        <v>43687</v>
      </c>
      <c r="C217" t="s">
        <v>301</v>
      </c>
      <c r="D217" t="s">
        <v>295</v>
      </c>
      <c r="E217" t="s">
        <v>293</v>
      </c>
      <c r="F217">
        <v>22</v>
      </c>
      <c r="G217">
        <v>7615.6436887538903</v>
      </c>
    </row>
    <row r="218" spans="2:7" x14ac:dyDescent="0.25">
      <c r="B218" s="32">
        <v>43688</v>
      </c>
      <c r="C218" t="s">
        <v>291</v>
      </c>
      <c r="D218" t="s">
        <v>298</v>
      </c>
      <c r="E218" t="s">
        <v>296</v>
      </c>
      <c r="F218">
        <v>22</v>
      </c>
      <c r="G218">
        <v>7635.6753245100799</v>
      </c>
    </row>
    <row r="219" spans="2:7" x14ac:dyDescent="0.25">
      <c r="B219" s="32">
        <v>43689</v>
      </c>
      <c r="C219" t="s">
        <v>294</v>
      </c>
      <c r="D219" t="s">
        <v>292</v>
      </c>
      <c r="E219" t="s">
        <v>299</v>
      </c>
      <c r="F219">
        <v>22</v>
      </c>
      <c r="G219">
        <v>7655.7069602662596</v>
      </c>
    </row>
    <row r="220" spans="2:7" x14ac:dyDescent="0.25">
      <c r="B220" s="32">
        <v>43690</v>
      </c>
      <c r="C220" t="s">
        <v>297</v>
      </c>
      <c r="D220" t="s">
        <v>295</v>
      </c>
      <c r="E220" t="s">
        <v>296</v>
      </c>
      <c r="F220">
        <v>22</v>
      </c>
      <c r="G220">
        <v>7675.7385960224501</v>
      </c>
    </row>
    <row r="221" spans="2:7" x14ac:dyDescent="0.25">
      <c r="B221" s="32">
        <v>43691</v>
      </c>
      <c r="C221" t="s">
        <v>300</v>
      </c>
      <c r="D221" t="s">
        <v>298</v>
      </c>
      <c r="E221" t="s">
        <v>296</v>
      </c>
      <c r="F221">
        <v>22</v>
      </c>
      <c r="G221">
        <v>7695.7702317786297</v>
      </c>
    </row>
    <row r="222" spans="2:7" x14ac:dyDescent="0.25">
      <c r="B222" s="32">
        <v>43692</v>
      </c>
      <c r="C222" t="s">
        <v>301</v>
      </c>
      <c r="D222" t="s">
        <v>292</v>
      </c>
      <c r="E222" t="s">
        <v>302</v>
      </c>
      <c r="F222">
        <v>22</v>
      </c>
      <c r="G222">
        <v>7715.8018675348103</v>
      </c>
    </row>
    <row r="223" spans="2:7" x14ac:dyDescent="0.25">
      <c r="B223" s="32">
        <v>43693</v>
      </c>
      <c r="C223" t="s">
        <v>291</v>
      </c>
      <c r="D223" t="s">
        <v>295</v>
      </c>
      <c r="E223" t="s">
        <v>296</v>
      </c>
      <c r="F223">
        <v>22</v>
      </c>
      <c r="G223">
        <v>7735.8335032909999</v>
      </c>
    </row>
    <row r="224" spans="2:7" x14ac:dyDescent="0.25">
      <c r="B224" s="32">
        <v>43694</v>
      </c>
      <c r="C224" t="s">
        <v>294</v>
      </c>
      <c r="D224" t="s">
        <v>298</v>
      </c>
      <c r="E224" t="s">
        <v>299</v>
      </c>
      <c r="F224">
        <v>23</v>
      </c>
      <c r="G224">
        <v>7755.8651390471796</v>
      </c>
    </row>
    <row r="225" spans="2:7" x14ac:dyDescent="0.25">
      <c r="B225" s="32">
        <v>43695</v>
      </c>
      <c r="C225" t="s">
        <v>297</v>
      </c>
      <c r="D225" t="s">
        <v>292</v>
      </c>
      <c r="E225" t="s">
        <v>293</v>
      </c>
      <c r="F225">
        <v>23</v>
      </c>
      <c r="G225">
        <v>7775.8967748033701</v>
      </c>
    </row>
    <row r="226" spans="2:7" x14ac:dyDescent="0.25">
      <c r="B226" s="32">
        <v>43696</v>
      </c>
      <c r="C226" t="s">
        <v>300</v>
      </c>
      <c r="D226" t="s">
        <v>295</v>
      </c>
      <c r="E226" t="s">
        <v>296</v>
      </c>
      <c r="F226">
        <v>23</v>
      </c>
      <c r="G226">
        <v>7795.9284105595498</v>
      </c>
    </row>
    <row r="227" spans="2:7" x14ac:dyDescent="0.25">
      <c r="B227" s="32">
        <v>43697</v>
      </c>
      <c r="C227" t="s">
        <v>301</v>
      </c>
      <c r="D227" t="s">
        <v>298</v>
      </c>
      <c r="E227" t="s">
        <v>299</v>
      </c>
      <c r="F227">
        <v>23</v>
      </c>
      <c r="G227">
        <v>7815.9600463157403</v>
      </c>
    </row>
    <row r="228" spans="2:7" x14ac:dyDescent="0.25">
      <c r="B228" s="32">
        <v>43698</v>
      </c>
      <c r="C228" t="s">
        <v>291</v>
      </c>
      <c r="D228" t="s">
        <v>292</v>
      </c>
      <c r="E228" t="s">
        <v>293</v>
      </c>
      <c r="F228">
        <v>23</v>
      </c>
      <c r="G228">
        <v>7835.99168207192</v>
      </c>
    </row>
    <row r="229" spans="2:7" x14ac:dyDescent="0.25">
      <c r="B229" s="32">
        <v>43699</v>
      </c>
      <c r="C229" t="s">
        <v>294</v>
      </c>
      <c r="D229" t="s">
        <v>295</v>
      </c>
      <c r="E229" t="s">
        <v>302</v>
      </c>
      <c r="F229">
        <v>23</v>
      </c>
      <c r="G229">
        <v>7856.0233178281096</v>
      </c>
    </row>
    <row r="230" spans="2:7" x14ac:dyDescent="0.25">
      <c r="B230" s="32">
        <v>43700</v>
      </c>
      <c r="C230" t="s">
        <v>297</v>
      </c>
      <c r="D230" t="s">
        <v>298</v>
      </c>
      <c r="E230" t="s">
        <v>296</v>
      </c>
      <c r="F230">
        <v>23</v>
      </c>
      <c r="G230">
        <v>7876.0549535842902</v>
      </c>
    </row>
    <row r="231" spans="2:7" x14ac:dyDescent="0.25">
      <c r="B231" s="32">
        <v>43701</v>
      </c>
      <c r="C231" t="s">
        <v>300</v>
      </c>
      <c r="D231" t="s">
        <v>292</v>
      </c>
      <c r="E231" t="s">
        <v>299</v>
      </c>
      <c r="F231">
        <v>23</v>
      </c>
      <c r="G231">
        <v>7896.0865893404698</v>
      </c>
    </row>
    <row r="232" spans="2:7" x14ac:dyDescent="0.25">
      <c r="B232" s="32">
        <v>43702</v>
      </c>
      <c r="C232" t="s">
        <v>301</v>
      </c>
      <c r="D232" t="s">
        <v>295</v>
      </c>
      <c r="E232" t="s">
        <v>293</v>
      </c>
      <c r="F232">
        <v>23</v>
      </c>
      <c r="G232">
        <v>7916.1182250966604</v>
      </c>
    </row>
    <row r="233" spans="2:7" x14ac:dyDescent="0.25">
      <c r="B233" s="32">
        <v>43703</v>
      </c>
      <c r="C233" t="s">
        <v>291</v>
      </c>
      <c r="D233" t="s">
        <v>298</v>
      </c>
      <c r="E233" t="s">
        <v>296</v>
      </c>
      <c r="F233">
        <v>23</v>
      </c>
      <c r="G233">
        <v>7936.14986085284</v>
      </c>
    </row>
    <row r="234" spans="2:7" x14ac:dyDescent="0.25">
      <c r="B234" s="32">
        <v>43704</v>
      </c>
      <c r="C234" t="s">
        <v>294</v>
      </c>
      <c r="D234" t="s">
        <v>292</v>
      </c>
      <c r="E234" t="s">
        <v>299</v>
      </c>
      <c r="F234">
        <v>23</v>
      </c>
      <c r="G234">
        <v>7956.1814966090296</v>
      </c>
    </row>
    <row r="235" spans="2:7" x14ac:dyDescent="0.25">
      <c r="B235" s="32">
        <v>43705</v>
      </c>
      <c r="C235" t="s">
        <v>297</v>
      </c>
      <c r="D235" t="s">
        <v>295</v>
      </c>
      <c r="E235" t="s">
        <v>293</v>
      </c>
      <c r="F235">
        <v>23</v>
      </c>
      <c r="G235">
        <v>7976.2131323652102</v>
      </c>
    </row>
    <row r="236" spans="2:7" x14ac:dyDescent="0.25">
      <c r="B236" s="32">
        <v>43706</v>
      </c>
      <c r="C236" t="s">
        <v>300</v>
      </c>
      <c r="D236" t="s">
        <v>298</v>
      </c>
      <c r="E236" t="s">
        <v>302</v>
      </c>
      <c r="F236">
        <v>24</v>
      </c>
      <c r="G236">
        <v>7996.2447681213998</v>
      </c>
    </row>
    <row r="237" spans="2:7" x14ac:dyDescent="0.25">
      <c r="B237" s="32">
        <v>43707</v>
      </c>
      <c r="C237" t="s">
        <v>301</v>
      </c>
      <c r="D237" t="s">
        <v>292</v>
      </c>
      <c r="E237" t="s">
        <v>296</v>
      </c>
      <c r="F237">
        <v>24</v>
      </c>
      <c r="G237">
        <v>8016.2764038775804</v>
      </c>
    </row>
    <row r="238" spans="2:7" x14ac:dyDescent="0.25">
      <c r="B238" s="32">
        <v>43708</v>
      </c>
      <c r="C238" t="s">
        <v>291</v>
      </c>
      <c r="D238" t="s">
        <v>295</v>
      </c>
      <c r="E238" t="s">
        <v>299</v>
      </c>
      <c r="F238">
        <v>24</v>
      </c>
      <c r="G238">
        <v>8036.30803963377</v>
      </c>
    </row>
    <row r="239" spans="2:7" x14ac:dyDescent="0.25">
      <c r="B239" s="32">
        <v>43709</v>
      </c>
      <c r="C239" t="s">
        <v>294</v>
      </c>
      <c r="D239" t="s">
        <v>298</v>
      </c>
      <c r="E239" t="s">
        <v>293</v>
      </c>
      <c r="F239">
        <v>24</v>
      </c>
      <c r="G239">
        <v>8056.3396753899497</v>
      </c>
    </row>
    <row r="240" spans="2:7" x14ac:dyDescent="0.25">
      <c r="B240" s="32">
        <v>43710</v>
      </c>
      <c r="C240" t="s">
        <v>297</v>
      </c>
      <c r="D240" t="s">
        <v>292</v>
      </c>
      <c r="E240" t="s">
        <v>296</v>
      </c>
      <c r="F240">
        <v>24</v>
      </c>
      <c r="G240">
        <v>8076.3713111461302</v>
      </c>
    </row>
    <row r="241" spans="2:7" x14ac:dyDescent="0.25">
      <c r="B241" s="32">
        <v>43711</v>
      </c>
      <c r="C241" t="s">
        <v>300</v>
      </c>
      <c r="D241" t="s">
        <v>295</v>
      </c>
      <c r="E241" t="s">
        <v>299</v>
      </c>
      <c r="F241">
        <v>24</v>
      </c>
      <c r="G241">
        <v>8096.4029469023199</v>
      </c>
    </row>
    <row r="242" spans="2:7" x14ac:dyDescent="0.25">
      <c r="B242" s="32">
        <v>43712</v>
      </c>
      <c r="C242" t="s">
        <v>301</v>
      </c>
      <c r="D242" t="s">
        <v>298</v>
      </c>
      <c r="E242" t="s">
        <v>293</v>
      </c>
      <c r="F242">
        <v>24</v>
      </c>
      <c r="G242">
        <v>8116.4345826585004</v>
      </c>
    </row>
    <row r="243" spans="2:7" x14ac:dyDescent="0.25">
      <c r="B243" s="32">
        <v>43713</v>
      </c>
      <c r="C243" t="s">
        <v>291</v>
      </c>
      <c r="D243" t="s">
        <v>292</v>
      </c>
      <c r="E243" t="s">
        <v>302</v>
      </c>
      <c r="F243">
        <v>24</v>
      </c>
      <c r="G243">
        <v>8136.46621841469</v>
      </c>
    </row>
    <row r="244" spans="2:7" x14ac:dyDescent="0.25">
      <c r="B244" s="32">
        <v>43714</v>
      </c>
      <c r="C244" t="s">
        <v>294</v>
      </c>
      <c r="D244" t="s">
        <v>295</v>
      </c>
      <c r="E244" t="s">
        <v>296</v>
      </c>
      <c r="F244">
        <v>24</v>
      </c>
      <c r="G244">
        <v>8156.4978541708697</v>
      </c>
    </row>
    <row r="245" spans="2:7" x14ac:dyDescent="0.25">
      <c r="B245" s="32">
        <v>43715</v>
      </c>
      <c r="C245" t="s">
        <v>297</v>
      </c>
      <c r="D245" t="s">
        <v>298</v>
      </c>
      <c r="E245" t="s">
        <v>299</v>
      </c>
      <c r="F245">
        <v>24</v>
      </c>
      <c r="G245">
        <v>8176.5294899270602</v>
      </c>
    </row>
    <row r="246" spans="2:7" x14ac:dyDescent="0.25">
      <c r="B246" s="32">
        <v>43716</v>
      </c>
      <c r="C246" t="s">
        <v>300</v>
      </c>
      <c r="D246" t="s">
        <v>292</v>
      </c>
      <c r="E246" t="s">
        <v>293</v>
      </c>
      <c r="F246">
        <v>24</v>
      </c>
      <c r="G246">
        <v>8196.5611256832399</v>
      </c>
    </row>
    <row r="247" spans="2:7" x14ac:dyDescent="0.25">
      <c r="B247" s="32">
        <v>43717</v>
      </c>
      <c r="C247" t="s">
        <v>291</v>
      </c>
      <c r="D247" t="s">
        <v>292</v>
      </c>
      <c r="E247" t="s">
        <v>293</v>
      </c>
      <c r="F247">
        <v>24</v>
      </c>
      <c r="G247">
        <v>8216.5927614394204</v>
      </c>
    </row>
    <row r="248" spans="2:7" x14ac:dyDescent="0.25">
      <c r="B248" s="32">
        <v>43718</v>
      </c>
      <c r="C248" t="s">
        <v>294</v>
      </c>
      <c r="D248" t="s">
        <v>295</v>
      </c>
      <c r="E248" t="s">
        <v>296</v>
      </c>
      <c r="F248">
        <v>25</v>
      </c>
      <c r="G248">
        <v>8236.6243971956101</v>
      </c>
    </row>
    <row r="249" spans="2:7" x14ac:dyDescent="0.25">
      <c r="B249" s="32">
        <v>43719</v>
      </c>
      <c r="C249" t="s">
        <v>297</v>
      </c>
      <c r="D249" t="s">
        <v>298</v>
      </c>
      <c r="E249" t="s">
        <v>299</v>
      </c>
      <c r="F249">
        <v>25</v>
      </c>
      <c r="G249">
        <v>8256.6560329517906</v>
      </c>
    </row>
    <row r="250" spans="2:7" x14ac:dyDescent="0.25">
      <c r="B250" s="32">
        <v>43720</v>
      </c>
      <c r="C250" t="s">
        <v>300</v>
      </c>
      <c r="D250" t="s">
        <v>292</v>
      </c>
      <c r="E250" t="s">
        <v>293</v>
      </c>
      <c r="F250">
        <v>25</v>
      </c>
      <c r="G250">
        <v>8276.6876687079803</v>
      </c>
    </row>
    <row r="251" spans="2:7" x14ac:dyDescent="0.25">
      <c r="B251" s="32">
        <v>43721</v>
      </c>
      <c r="C251" t="s">
        <v>301</v>
      </c>
      <c r="D251" t="s">
        <v>295</v>
      </c>
      <c r="E251" t="s">
        <v>293</v>
      </c>
      <c r="F251">
        <v>25</v>
      </c>
      <c r="G251">
        <v>8296.7193044641608</v>
      </c>
    </row>
    <row r="252" spans="2:7" x14ac:dyDescent="0.25">
      <c r="B252" s="32">
        <v>43722</v>
      </c>
      <c r="C252" t="s">
        <v>291</v>
      </c>
      <c r="D252" t="s">
        <v>298</v>
      </c>
      <c r="E252" t="s">
        <v>296</v>
      </c>
      <c r="F252">
        <v>25</v>
      </c>
      <c r="G252">
        <v>8316.7509402203505</v>
      </c>
    </row>
    <row r="253" spans="2:7" x14ac:dyDescent="0.25">
      <c r="B253" s="32">
        <v>43723</v>
      </c>
      <c r="C253" t="s">
        <v>294</v>
      </c>
      <c r="D253" t="s">
        <v>292</v>
      </c>
      <c r="E253" t="s">
        <v>299</v>
      </c>
      <c r="F253">
        <v>25</v>
      </c>
      <c r="G253">
        <v>8336.7825759765292</v>
      </c>
    </row>
    <row r="254" spans="2:7" x14ac:dyDescent="0.25">
      <c r="B254" s="32">
        <v>43724</v>
      </c>
      <c r="C254" t="s">
        <v>297</v>
      </c>
      <c r="D254" t="s">
        <v>295</v>
      </c>
      <c r="E254" t="s">
        <v>296</v>
      </c>
      <c r="F254">
        <v>25</v>
      </c>
      <c r="G254">
        <v>8356.8142117327207</v>
      </c>
    </row>
    <row r="255" spans="2:7" x14ac:dyDescent="0.25">
      <c r="B255" s="32">
        <v>43725</v>
      </c>
      <c r="C255" t="s">
        <v>300</v>
      </c>
      <c r="D255" t="s">
        <v>298</v>
      </c>
      <c r="E255" t="s">
        <v>296</v>
      </c>
      <c r="F255">
        <v>25</v>
      </c>
      <c r="G255">
        <v>8376.8458474888994</v>
      </c>
    </row>
    <row r="256" spans="2:7" x14ac:dyDescent="0.25">
      <c r="B256" s="32">
        <v>43726</v>
      </c>
      <c r="C256" t="s">
        <v>301</v>
      </c>
      <c r="D256" t="s">
        <v>292</v>
      </c>
      <c r="E256" t="s">
        <v>302</v>
      </c>
      <c r="F256">
        <v>25</v>
      </c>
      <c r="G256">
        <v>8396.8774832450799</v>
      </c>
    </row>
    <row r="257" spans="2:7" x14ac:dyDescent="0.25">
      <c r="B257" s="32">
        <v>43727</v>
      </c>
      <c r="C257" t="s">
        <v>291</v>
      </c>
      <c r="D257" t="s">
        <v>295</v>
      </c>
      <c r="E257" t="s">
        <v>296</v>
      </c>
      <c r="F257">
        <v>25</v>
      </c>
      <c r="G257">
        <v>8416.9091190012696</v>
      </c>
    </row>
    <row r="258" spans="2:7" x14ac:dyDescent="0.25">
      <c r="B258" s="32">
        <v>43728</v>
      </c>
      <c r="C258" t="s">
        <v>294</v>
      </c>
      <c r="D258" t="s">
        <v>298</v>
      </c>
      <c r="E258" t="s">
        <v>299</v>
      </c>
      <c r="F258">
        <v>25</v>
      </c>
      <c r="G258">
        <v>8436.9407547574501</v>
      </c>
    </row>
    <row r="259" spans="2:7" x14ac:dyDescent="0.25">
      <c r="B259" s="32">
        <v>43729</v>
      </c>
      <c r="C259" t="s">
        <v>297</v>
      </c>
      <c r="D259" t="s">
        <v>292</v>
      </c>
      <c r="E259" t="s">
        <v>293</v>
      </c>
      <c r="F259">
        <v>25</v>
      </c>
      <c r="G259">
        <v>8456.9723905136398</v>
      </c>
    </row>
    <row r="260" spans="2:7" x14ac:dyDescent="0.25">
      <c r="B260" s="32">
        <v>43730</v>
      </c>
      <c r="C260" t="s">
        <v>300</v>
      </c>
      <c r="D260" t="s">
        <v>295</v>
      </c>
      <c r="E260" t="s">
        <v>296</v>
      </c>
      <c r="F260">
        <v>25</v>
      </c>
      <c r="G260">
        <v>8477.0040262698203</v>
      </c>
    </row>
    <row r="261" spans="2:7" x14ac:dyDescent="0.25">
      <c r="B261" s="32">
        <v>43731</v>
      </c>
      <c r="C261" t="s">
        <v>301</v>
      </c>
      <c r="D261" t="s">
        <v>298</v>
      </c>
      <c r="E261" t="s">
        <v>299</v>
      </c>
      <c r="F261">
        <v>26</v>
      </c>
      <c r="G261">
        <v>8497.03566202601</v>
      </c>
    </row>
    <row r="262" spans="2:7" x14ac:dyDescent="0.25">
      <c r="B262" s="32">
        <v>43732</v>
      </c>
      <c r="C262" t="s">
        <v>291</v>
      </c>
      <c r="D262" t="s">
        <v>292</v>
      </c>
      <c r="E262" t="s">
        <v>293</v>
      </c>
      <c r="F262">
        <v>26</v>
      </c>
      <c r="G262">
        <v>8517.0672977821905</v>
      </c>
    </row>
    <row r="263" spans="2:7" x14ac:dyDescent="0.25">
      <c r="B263" s="32">
        <v>43733</v>
      </c>
      <c r="C263" t="s">
        <v>294</v>
      </c>
      <c r="D263" t="s">
        <v>295</v>
      </c>
      <c r="E263" t="s">
        <v>302</v>
      </c>
      <c r="F263">
        <v>26</v>
      </c>
      <c r="G263">
        <v>8537.0989335383802</v>
      </c>
    </row>
    <row r="264" spans="2:7" x14ac:dyDescent="0.25">
      <c r="B264" s="32">
        <v>43734</v>
      </c>
      <c r="C264" t="s">
        <v>297</v>
      </c>
      <c r="D264" t="s">
        <v>298</v>
      </c>
      <c r="E264" t="s">
        <v>296</v>
      </c>
      <c r="F264">
        <v>26</v>
      </c>
      <c r="G264">
        <v>8557.1305692945607</v>
      </c>
    </row>
    <row r="265" spans="2:7" x14ac:dyDescent="0.25">
      <c r="B265" s="32">
        <v>43735</v>
      </c>
      <c r="C265" t="s">
        <v>300</v>
      </c>
      <c r="D265" t="s">
        <v>292</v>
      </c>
      <c r="E265" t="s">
        <v>299</v>
      </c>
      <c r="F265">
        <v>26</v>
      </c>
      <c r="G265">
        <v>8577.1622050507394</v>
      </c>
    </row>
    <row r="266" spans="2:7" x14ac:dyDescent="0.25">
      <c r="B266" s="32">
        <v>43736</v>
      </c>
      <c r="C266" t="s">
        <v>301</v>
      </c>
      <c r="D266" t="s">
        <v>295</v>
      </c>
      <c r="E266" t="s">
        <v>293</v>
      </c>
      <c r="F266">
        <v>26</v>
      </c>
      <c r="G266">
        <v>8597.1938408069309</v>
      </c>
    </row>
    <row r="267" spans="2:7" x14ac:dyDescent="0.25">
      <c r="B267" s="32">
        <v>43737</v>
      </c>
      <c r="C267" t="s">
        <v>291</v>
      </c>
      <c r="D267" t="s">
        <v>298</v>
      </c>
      <c r="E267" t="s">
        <v>296</v>
      </c>
      <c r="F267">
        <v>26</v>
      </c>
      <c r="G267">
        <v>8617.2254765631096</v>
      </c>
    </row>
    <row r="268" spans="2:7" x14ac:dyDescent="0.25">
      <c r="B268" s="32">
        <v>43738</v>
      </c>
      <c r="C268" t="s">
        <v>294</v>
      </c>
      <c r="D268" t="s">
        <v>292</v>
      </c>
      <c r="E268" t="s">
        <v>299</v>
      </c>
      <c r="F268">
        <v>26</v>
      </c>
      <c r="G268">
        <v>8637.2571123192993</v>
      </c>
    </row>
    <row r="269" spans="2:7" x14ac:dyDescent="0.25">
      <c r="B269" s="32">
        <v>43739</v>
      </c>
      <c r="C269" t="s">
        <v>297</v>
      </c>
      <c r="D269" t="s">
        <v>295</v>
      </c>
      <c r="E269" t="s">
        <v>293</v>
      </c>
      <c r="F269">
        <v>26</v>
      </c>
      <c r="G269">
        <v>8657.2887480754798</v>
      </c>
    </row>
    <row r="270" spans="2:7" x14ac:dyDescent="0.25">
      <c r="B270" s="32">
        <v>43740</v>
      </c>
      <c r="C270" t="s">
        <v>300</v>
      </c>
      <c r="D270" t="s">
        <v>298</v>
      </c>
      <c r="E270" t="s">
        <v>302</v>
      </c>
      <c r="F270">
        <v>26</v>
      </c>
      <c r="G270">
        <v>8677.3203838316695</v>
      </c>
    </row>
    <row r="271" spans="2:7" x14ac:dyDescent="0.25">
      <c r="B271" s="32">
        <v>43741</v>
      </c>
      <c r="C271" t="s">
        <v>301</v>
      </c>
      <c r="D271" t="s">
        <v>292</v>
      </c>
      <c r="E271" t="s">
        <v>296</v>
      </c>
      <c r="F271">
        <v>26</v>
      </c>
      <c r="G271">
        <v>8697.35201958785</v>
      </c>
    </row>
    <row r="272" spans="2:7" x14ac:dyDescent="0.25">
      <c r="B272" s="32">
        <v>43742</v>
      </c>
      <c r="C272" t="s">
        <v>291</v>
      </c>
      <c r="D272" t="s">
        <v>295</v>
      </c>
      <c r="E272" t="s">
        <v>299</v>
      </c>
      <c r="F272">
        <v>26</v>
      </c>
      <c r="G272">
        <v>8717.3836553440306</v>
      </c>
    </row>
    <row r="273" spans="2:7" x14ac:dyDescent="0.25">
      <c r="B273" s="32">
        <v>43743</v>
      </c>
      <c r="C273" t="s">
        <v>294</v>
      </c>
      <c r="D273" t="s">
        <v>298</v>
      </c>
      <c r="E273" t="s">
        <v>293</v>
      </c>
      <c r="F273">
        <v>27</v>
      </c>
      <c r="G273">
        <v>8737.4152911002202</v>
      </c>
    </row>
    <row r="274" spans="2:7" x14ac:dyDescent="0.25">
      <c r="B274" s="32">
        <v>43744</v>
      </c>
      <c r="C274" t="s">
        <v>297</v>
      </c>
      <c r="D274" t="s">
        <v>292</v>
      </c>
      <c r="E274" t="s">
        <v>296</v>
      </c>
      <c r="F274">
        <v>27</v>
      </c>
      <c r="G274">
        <v>8757.4469268564008</v>
      </c>
    </row>
    <row r="275" spans="2:7" x14ac:dyDescent="0.25">
      <c r="B275" s="32">
        <v>43745</v>
      </c>
      <c r="C275" t="s">
        <v>300</v>
      </c>
      <c r="D275" t="s">
        <v>295</v>
      </c>
      <c r="E275" t="s">
        <v>299</v>
      </c>
      <c r="F275">
        <v>27</v>
      </c>
      <c r="G275">
        <v>8777.4785626125904</v>
      </c>
    </row>
    <row r="276" spans="2:7" x14ac:dyDescent="0.25">
      <c r="B276" s="32">
        <v>43746</v>
      </c>
      <c r="C276" t="s">
        <v>301</v>
      </c>
      <c r="D276" t="s">
        <v>298</v>
      </c>
      <c r="E276" t="s">
        <v>293</v>
      </c>
      <c r="F276">
        <v>27</v>
      </c>
      <c r="G276">
        <v>8797.5101983687691</v>
      </c>
    </row>
    <row r="277" spans="2:7" x14ac:dyDescent="0.25">
      <c r="B277" s="32">
        <v>43747</v>
      </c>
      <c r="C277" t="s">
        <v>291</v>
      </c>
      <c r="D277" t="s">
        <v>292</v>
      </c>
      <c r="E277" t="s">
        <v>302</v>
      </c>
      <c r="F277">
        <v>27</v>
      </c>
      <c r="G277">
        <v>8817.5418341249606</v>
      </c>
    </row>
    <row r="278" spans="2:7" x14ac:dyDescent="0.25">
      <c r="B278" s="32">
        <v>43748</v>
      </c>
      <c r="C278" t="s">
        <v>294</v>
      </c>
      <c r="D278" t="s">
        <v>295</v>
      </c>
      <c r="E278" t="s">
        <v>296</v>
      </c>
      <c r="F278">
        <v>27</v>
      </c>
      <c r="G278">
        <v>8837.5734698811393</v>
      </c>
    </row>
    <row r="279" spans="2:7" x14ac:dyDescent="0.25">
      <c r="B279" s="32">
        <v>43749</v>
      </c>
      <c r="C279" t="s">
        <v>297</v>
      </c>
      <c r="D279" t="s">
        <v>298</v>
      </c>
      <c r="E279" t="s">
        <v>299</v>
      </c>
      <c r="F279">
        <v>27</v>
      </c>
      <c r="G279">
        <v>8857.6051056373308</v>
      </c>
    </row>
    <row r="280" spans="2:7" x14ac:dyDescent="0.25">
      <c r="B280" s="32">
        <v>43750</v>
      </c>
      <c r="C280" t="s">
        <v>300</v>
      </c>
      <c r="D280" t="s">
        <v>292</v>
      </c>
      <c r="E280" t="s">
        <v>293</v>
      </c>
      <c r="F280">
        <v>27</v>
      </c>
      <c r="G280">
        <v>8877.6367413935095</v>
      </c>
    </row>
    <row r="281" spans="2:7" x14ac:dyDescent="0.25">
      <c r="B281" s="32">
        <v>43751</v>
      </c>
      <c r="C281" t="s">
        <v>291</v>
      </c>
      <c r="D281" t="s">
        <v>292</v>
      </c>
      <c r="E281" t="s">
        <v>293</v>
      </c>
      <c r="F281">
        <v>27</v>
      </c>
      <c r="G281">
        <v>8897.6683771496901</v>
      </c>
    </row>
    <row r="282" spans="2:7" x14ac:dyDescent="0.25">
      <c r="B282" s="32">
        <v>43752</v>
      </c>
      <c r="C282" t="s">
        <v>294</v>
      </c>
      <c r="D282" t="s">
        <v>295</v>
      </c>
      <c r="E282" t="s">
        <v>296</v>
      </c>
      <c r="F282">
        <v>27</v>
      </c>
      <c r="G282">
        <v>8917.7000129058797</v>
      </c>
    </row>
    <row r="283" spans="2:7" x14ac:dyDescent="0.25">
      <c r="B283" s="32">
        <v>43753</v>
      </c>
      <c r="C283" t="s">
        <v>297</v>
      </c>
      <c r="D283" t="s">
        <v>298</v>
      </c>
      <c r="E283" t="s">
        <v>299</v>
      </c>
      <c r="F283">
        <v>27</v>
      </c>
      <c r="G283">
        <v>8937.7316486620603</v>
      </c>
    </row>
    <row r="284" spans="2:7" x14ac:dyDescent="0.25">
      <c r="B284" s="32">
        <v>43754</v>
      </c>
      <c r="C284" t="s">
        <v>300</v>
      </c>
      <c r="D284" t="s">
        <v>292</v>
      </c>
      <c r="E284" t="s">
        <v>293</v>
      </c>
      <c r="F284">
        <v>27</v>
      </c>
      <c r="G284">
        <v>8957.7632844182499</v>
      </c>
    </row>
    <row r="285" spans="2:7" x14ac:dyDescent="0.25">
      <c r="B285" s="32">
        <v>43755</v>
      </c>
      <c r="C285" t="s">
        <v>301</v>
      </c>
      <c r="D285" t="s">
        <v>295</v>
      </c>
      <c r="E285" t="s">
        <v>293</v>
      </c>
      <c r="F285">
        <v>28</v>
      </c>
      <c r="G285">
        <v>8977.7949201744304</v>
      </c>
    </row>
    <row r="286" spans="2:7" x14ac:dyDescent="0.25">
      <c r="B286" s="32">
        <v>43756</v>
      </c>
      <c r="C286" t="s">
        <v>291</v>
      </c>
      <c r="D286" t="s">
        <v>298</v>
      </c>
      <c r="E286" t="s">
        <v>296</v>
      </c>
      <c r="F286">
        <v>28</v>
      </c>
      <c r="G286">
        <v>8997.8265559306201</v>
      </c>
    </row>
    <row r="287" spans="2:7" x14ac:dyDescent="0.25">
      <c r="B287" s="32">
        <v>43757</v>
      </c>
      <c r="C287" t="s">
        <v>294</v>
      </c>
      <c r="D287" t="s">
        <v>292</v>
      </c>
      <c r="E287" t="s">
        <v>299</v>
      </c>
      <c r="F287">
        <v>28</v>
      </c>
      <c r="G287">
        <v>9017.8581916868006</v>
      </c>
    </row>
    <row r="288" spans="2:7" x14ac:dyDescent="0.25">
      <c r="B288" s="32">
        <v>43758</v>
      </c>
      <c r="C288" t="s">
        <v>297</v>
      </c>
      <c r="D288" t="s">
        <v>295</v>
      </c>
      <c r="E288" t="s">
        <v>296</v>
      </c>
      <c r="F288">
        <v>28</v>
      </c>
      <c r="G288">
        <v>9037.8898274429794</v>
      </c>
    </row>
    <row r="289" spans="2:7" x14ac:dyDescent="0.25">
      <c r="B289" s="32">
        <v>43759</v>
      </c>
      <c r="C289" t="s">
        <v>300</v>
      </c>
      <c r="D289" t="s">
        <v>298</v>
      </c>
      <c r="E289" t="s">
        <v>296</v>
      </c>
      <c r="F289">
        <v>28</v>
      </c>
      <c r="G289">
        <v>9057.9214631991708</v>
      </c>
    </row>
    <row r="290" spans="2:7" x14ac:dyDescent="0.25">
      <c r="B290" s="32">
        <v>43760</v>
      </c>
      <c r="C290" t="s">
        <v>301</v>
      </c>
      <c r="D290" t="s">
        <v>292</v>
      </c>
      <c r="E290" t="s">
        <v>302</v>
      </c>
      <c r="F290">
        <v>28</v>
      </c>
      <c r="G290">
        <v>9077.9530989553496</v>
      </c>
    </row>
    <row r="291" spans="2:7" x14ac:dyDescent="0.25">
      <c r="B291" s="32">
        <v>43761</v>
      </c>
      <c r="C291" t="s">
        <v>291</v>
      </c>
      <c r="D291" t="s">
        <v>295</v>
      </c>
      <c r="E291" t="s">
        <v>296</v>
      </c>
      <c r="F291">
        <v>28</v>
      </c>
      <c r="G291">
        <v>9097.9847347115392</v>
      </c>
    </row>
    <row r="292" spans="2:7" x14ac:dyDescent="0.25">
      <c r="B292" s="32">
        <v>43762</v>
      </c>
      <c r="C292" t="s">
        <v>294</v>
      </c>
      <c r="D292" t="s">
        <v>298</v>
      </c>
      <c r="E292" t="s">
        <v>299</v>
      </c>
      <c r="F292">
        <v>28</v>
      </c>
      <c r="G292">
        <v>9118.0163704677198</v>
      </c>
    </row>
    <row r="293" spans="2:7" x14ac:dyDescent="0.25">
      <c r="B293" s="32">
        <v>43763</v>
      </c>
      <c r="C293" t="s">
        <v>297</v>
      </c>
      <c r="D293" t="s">
        <v>292</v>
      </c>
      <c r="E293" t="s">
        <v>293</v>
      </c>
      <c r="F293">
        <v>28</v>
      </c>
      <c r="G293">
        <v>9138.0480062239094</v>
      </c>
    </row>
    <row r="294" spans="2:7" x14ac:dyDescent="0.25">
      <c r="B294" s="32">
        <v>43764</v>
      </c>
      <c r="C294" t="s">
        <v>300</v>
      </c>
      <c r="D294" t="s">
        <v>295</v>
      </c>
      <c r="E294" t="s">
        <v>296</v>
      </c>
      <c r="F294">
        <v>28</v>
      </c>
      <c r="G294">
        <v>9158.0796419800899</v>
      </c>
    </row>
    <row r="295" spans="2:7" x14ac:dyDescent="0.25">
      <c r="B295" s="32">
        <v>43765</v>
      </c>
      <c r="C295" t="s">
        <v>301</v>
      </c>
      <c r="D295" t="s">
        <v>298</v>
      </c>
      <c r="E295" t="s">
        <v>299</v>
      </c>
      <c r="F295">
        <v>28</v>
      </c>
      <c r="G295">
        <v>9178.1112777362796</v>
      </c>
    </row>
    <row r="296" spans="2:7" x14ac:dyDescent="0.25">
      <c r="B296" s="32">
        <v>43766</v>
      </c>
      <c r="C296" t="s">
        <v>291</v>
      </c>
      <c r="D296" t="s">
        <v>292</v>
      </c>
      <c r="E296" t="s">
        <v>293</v>
      </c>
      <c r="F296">
        <v>28</v>
      </c>
      <c r="G296">
        <v>9198.1429134924601</v>
      </c>
    </row>
    <row r="297" spans="2:7" x14ac:dyDescent="0.25">
      <c r="B297" s="32">
        <v>43767</v>
      </c>
      <c r="C297" t="s">
        <v>294</v>
      </c>
      <c r="D297" t="s">
        <v>295</v>
      </c>
      <c r="E297" t="s">
        <v>302</v>
      </c>
      <c r="F297">
        <v>29</v>
      </c>
      <c r="G297">
        <v>9218.1745492486407</v>
      </c>
    </row>
    <row r="298" spans="2:7" x14ac:dyDescent="0.25">
      <c r="B298" s="32">
        <v>43768</v>
      </c>
      <c r="C298" t="s">
        <v>297</v>
      </c>
      <c r="D298" t="s">
        <v>298</v>
      </c>
      <c r="E298" t="s">
        <v>296</v>
      </c>
      <c r="F298">
        <v>29</v>
      </c>
      <c r="G298">
        <v>9238.2061850048303</v>
      </c>
    </row>
    <row r="299" spans="2:7" x14ac:dyDescent="0.25">
      <c r="B299" s="32">
        <v>43769</v>
      </c>
      <c r="C299" t="s">
        <v>300</v>
      </c>
      <c r="D299" t="s">
        <v>292</v>
      </c>
      <c r="E299" t="s">
        <v>299</v>
      </c>
      <c r="F299">
        <v>29</v>
      </c>
      <c r="G299">
        <v>9258.2378207610109</v>
      </c>
    </row>
    <row r="300" spans="2:7" x14ac:dyDescent="0.25">
      <c r="B300" s="32">
        <v>43770</v>
      </c>
      <c r="C300" t="s">
        <v>301</v>
      </c>
      <c r="D300" t="s">
        <v>295</v>
      </c>
      <c r="E300" t="s">
        <v>293</v>
      </c>
      <c r="F300">
        <v>29</v>
      </c>
      <c r="G300">
        <v>9278.2694565172005</v>
      </c>
    </row>
    <row r="301" spans="2:7" x14ac:dyDescent="0.25">
      <c r="B301" s="32">
        <v>43771</v>
      </c>
      <c r="C301" t="s">
        <v>291</v>
      </c>
      <c r="D301" t="s">
        <v>298</v>
      </c>
      <c r="E301" t="s">
        <v>296</v>
      </c>
      <c r="F301">
        <v>29</v>
      </c>
      <c r="G301">
        <v>9298.3010922733793</v>
      </c>
    </row>
    <row r="302" spans="2:7" x14ac:dyDescent="0.25">
      <c r="B302" s="32">
        <v>43772</v>
      </c>
      <c r="C302" t="s">
        <v>294</v>
      </c>
      <c r="D302" t="s">
        <v>292</v>
      </c>
      <c r="E302" t="s">
        <v>299</v>
      </c>
      <c r="F302">
        <v>29</v>
      </c>
      <c r="G302">
        <v>9318.3327280295707</v>
      </c>
    </row>
    <row r="303" spans="2:7" x14ac:dyDescent="0.25">
      <c r="B303" s="32">
        <v>43773</v>
      </c>
      <c r="C303" t="s">
        <v>297</v>
      </c>
      <c r="D303" t="s">
        <v>295</v>
      </c>
      <c r="E303" t="s">
        <v>293</v>
      </c>
      <c r="F303">
        <v>29</v>
      </c>
      <c r="G303">
        <v>9338.3643637857494</v>
      </c>
    </row>
    <row r="304" spans="2:7" x14ac:dyDescent="0.25">
      <c r="B304" s="32">
        <v>43774</v>
      </c>
      <c r="C304" t="s">
        <v>300</v>
      </c>
      <c r="D304" t="s">
        <v>298</v>
      </c>
      <c r="E304" t="s">
        <v>302</v>
      </c>
      <c r="F304">
        <v>29</v>
      </c>
      <c r="G304">
        <v>9358.3959995419391</v>
      </c>
    </row>
    <row r="305" spans="2:7" x14ac:dyDescent="0.25">
      <c r="B305" s="32">
        <v>43775</v>
      </c>
      <c r="C305" t="s">
        <v>301</v>
      </c>
      <c r="D305" t="s">
        <v>292</v>
      </c>
      <c r="E305" t="s">
        <v>296</v>
      </c>
      <c r="F305">
        <v>29</v>
      </c>
      <c r="G305">
        <v>9378.4276352981196</v>
      </c>
    </row>
    <row r="306" spans="2:7" x14ac:dyDescent="0.25">
      <c r="B306" s="32">
        <v>43776</v>
      </c>
      <c r="C306" t="s">
        <v>291</v>
      </c>
      <c r="D306" t="s">
        <v>295</v>
      </c>
      <c r="E306" t="s">
        <v>299</v>
      </c>
      <c r="F306">
        <v>29</v>
      </c>
      <c r="G306">
        <v>9398.4592710543002</v>
      </c>
    </row>
    <row r="307" spans="2:7" x14ac:dyDescent="0.25">
      <c r="B307" s="32">
        <v>43777</v>
      </c>
      <c r="C307" t="s">
        <v>294</v>
      </c>
      <c r="D307" t="s">
        <v>298</v>
      </c>
      <c r="E307" t="s">
        <v>293</v>
      </c>
      <c r="F307">
        <v>29</v>
      </c>
      <c r="G307">
        <v>9418.4909068104898</v>
      </c>
    </row>
    <row r="308" spans="2:7" x14ac:dyDescent="0.25">
      <c r="B308" s="32">
        <v>43778</v>
      </c>
      <c r="C308" t="s">
        <v>297</v>
      </c>
      <c r="D308" t="s">
        <v>292</v>
      </c>
      <c r="E308" t="s">
        <v>296</v>
      </c>
      <c r="F308">
        <v>29</v>
      </c>
      <c r="G308">
        <v>9438.5225425666704</v>
      </c>
    </row>
    <row r="309" spans="2:7" x14ac:dyDescent="0.25">
      <c r="B309" s="32">
        <v>43779</v>
      </c>
      <c r="C309" t="s">
        <v>300</v>
      </c>
      <c r="D309" t="s">
        <v>295</v>
      </c>
      <c r="E309" t="s">
        <v>299</v>
      </c>
      <c r="F309">
        <v>29</v>
      </c>
      <c r="G309">
        <v>9458.55417832286</v>
      </c>
    </row>
    <row r="310" spans="2:7" x14ac:dyDescent="0.25">
      <c r="B310" s="32">
        <v>43780</v>
      </c>
      <c r="C310" t="s">
        <v>301</v>
      </c>
      <c r="D310" t="s">
        <v>298</v>
      </c>
      <c r="E310" t="s">
        <v>293</v>
      </c>
      <c r="F310">
        <v>30</v>
      </c>
      <c r="G310">
        <v>9478.5858140790406</v>
      </c>
    </row>
    <row r="311" spans="2:7" x14ac:dyDescent="0.25">
      <c r="B311" s="32">
        <v>43781</v>
      </c>
      <c r="C311" t="s">
        <v>291</v>
      </c>
      <c r="D311" t="s">
        <v>292</v>
      </c>
      <c r="E311" t="s">
        <v>302</v>
      </c>
      <c r="F311">
        <v>30</v>
      </c>
      <c r="G311">
        <v>9498.6174498352302</v>
      </c>
    </row>
    <row r="312" spans="2:7" x14ac:dyDescent="0.25">
      <c r="B312" s="32">
        <v>43782</v>
      </c>
      <c r="C312" t="s">
        <v>294</v>
      </c>
      <c r="D312" t="s">
        <v>295</v>
      </c>
      <c r="E312" t="s">
        <v>296</v>
      </c>
      <c r="F312">
        <v>30</v>
      </c>
      <c r="G312">
        <v>9518.6490855914108</v>
      </c>
    </row>
    <row r="313" spans="2:7" x14ac:dyDescent="0.25">
      <c r="B313" s="32">
        <v>43783</v>
      </c>
      <c r="C313" t="s">
        <v>297</v>
      </c>
      <c r="D313" t="s">
        <v>298</v>
      </c>
      <c r="E313" t="s">
        <v>299</v>
      </c>
      <c r="F313">
        <v>30</v>
      </c>
      <c r="G313">
        <v>9538.6807213475895</v>
      </c>
    </row>
    <row r="314" spans="2:7" x14ac:dyDescent="0.25">
      <c r="B314" s="32">
        <v>43784</v>
      </c>
      <c r="C314" t="s">
        <v>300</v>
      </c>
      <c r="D314" t="s">
        <v>292</v>
      </c>
      <c r="E314" t="s">
        <v>293</v>
      </c>
      <c r="F314">
        <v>30</v>
      </c>
      <c r="G314">
        <v>9558.7123571037791</v>
      </c>
    </row>
    <row r="315" spans="2:7" x14ac:dyDescent="0.25">
      <c r="B315" s="32">
        <v>43785</v>
      </c>
      <c r="C315" t="s">
        <v>291</v>
      </c>
      <c r="D315" t="s">
        <v>292</v>
      </c>
      <c r="E315" t="s">
        <v>293</v>
      </c>
      <c r="F315">
        <v>30</v>
      </c>
      <c r="G315">
        <v>9578.7439928599597</v>
      </c>
    </row>
    <row r="316" spans="2:7" x14ac:dyDescent="0.25">
      <c r="B316" s="32">
        <v>43786</v>
      </c>
      <c r="C316" t="s">
        <v>294</v>
      </c>
      <c r="D316" t="s">
        <v>295</v>
      </c>
      <c r="E316" t="s">
        <v>296</v>
      </c>
      <c r="F316">
        <v>30</v>
      </c>
      <c r="G316">
        <v>9598.7756286161493</v>
      </c>
    </row>
    <row r="317" spans="2:7" x14ac:dyDescent="0.25">
      <c r="B317" s="32">
        <v>43787</v>
      </c>
      <c r="C317" t="s">
        <v>297</v>
      </c>
      <c r="D317" t="s">
        <v>298</v>
      </c>
      <c r="E317" t="s">
        <v>299</v>
      </c>
      <c r="F317">
        <v>30</v>
      </c>
      <c r="G317">
        <v>9618.8072643723299</v>
      </c>
    </row>
    <row r="318" spans="2:7" x14ac:dyDescent="0.25">
      <c r="B318" s="32">
        <v>43788</v>
      </c>
      <c r="C318" t="s">
        <v>300</v>
      </c>
      <c r="D318" t="s">
        <v>292</v>
      </c>
      <c r="E318" t="s">
        <v>293</v>
      </c>
      <c r="F318">
        <v>30</v>
      </c>
      <c r="G318">
        <v>9638.8389001285195</v>
      </c>
    </row>
    <row r="319" spans="2:7" x14ac:dyDescent="0.25">
      <c r="B319" s="32">
        <v>43789</v>
      </c>
      <c r="C319" t="s">
        <v>301</v>
      </c>
      <c r="D319" t="s">
        <v>295</v>
      </c>
      <c r="E319" t="s">
        <v>293</v>
      </c>
      <c r="F319">
        <v>30</v>
      </c>
      <c r="G319">
        <v>9658.8705358847001</v>
      </c>
    </row>
    <row r="320" spans="2:7" x14ac:dyDescent="0.25">
      <c r="B320" s="32">
        <v>43790</v>
      </c>
      <c r="C320" t="s">
        <v>291</v>
      </c>
      <c r="D320" t="s">
        <v>298</v>
      </c>
      <c r="E320" t="s">
        <v>296</v>
      </c>
      <c r="F320">
        <v>30</v>
      </c>
      <c r="G320">
        <v>9678.9021716408806</v>
      </c>
    </row>
    <row r="321" spans="2:7" x14ac:dyDescent="0.25">
      <c r="B321" s="32">
        <v>43791</v>
      </c>
      <c r="C321" t="s">
        <v>294</v>
      </c>
      <c r="D321" t="s">
        <v>292</v>
      </c>
      <c r="E321" t="s">
        <v>299</v>
      </c>
      <c r="F321">
        <v>30</v>
      </c>
      <c r="G321">
        <v>9698.9338073970703</v>
      </c>
    </row>
    <row r="322" spans="2:7" x14ac:dyDescent="0.25">
      <c r="B322" s="32">
        <v>43792</v>
      </c>
      <c r="C322" t="s">
        <v>297</v>
      </c>
      <c r="D322" t="s">
        <v>295</v>
      </c>
      <c r="E322" t="s">
        <v>296</v>
      </c>
      <c r="F322">
        <v>31</v>
      </c>
      <c r="G322">
        <v>9718.9654431532508</v>
      </c>
    </row>
    <row r="323" spans="2:7" x14ac:dyDescent="0.25">
      <c r="B323" s="32">
        <v>43793</v>
      </c>
      <c r="C323" t="s">
        <v>300</v>
      </c>
      <c r="D323" t="s">
        <v>298</v>
      </c>
      <c r="E323" t="s">
        <v>296</v>
      </c>
      <c r="F323">
        <v>31</v>
      </c>
      <c r="G323">
        <v>9738.9970789094405</v>
      </c>
    </row>
    <row r="324" spans="2:7" x14ac:dyDescent="0.25">
      <c r="B324" s="32">
        <v>43794</v>
      </c>
      <c r="C324" t="s">
        <v>301</v>
      </c>
      <c r="D324" t="s">
        <v>292</v>
      </c>
      <c r="E324" t="s">
        <v>302</v>
      </c>
      <c r="F324">
        <v>31</v>
      </c>
      <c r="G324">
        <v>9759.0287146656192</v>
      </c>
    </row>
    <row r="325" spans="2:7" x14ac:dyDescent="0.25">
      <c r="B325" s="32">
        <v>43795</v>
      </c>
      <c r="C325" t="s">
        <v>291</v>
      </c>
      <c r="D325" t="s">
        <v>295</v>
      </c>
      <c r="E325" t="s">
        <v>296</v>
      </c>
      <c r="F325">
        <v>31</v>
      </c>
      <c r="G325">
        <v>9779.0603504218107</v>
      </c>
    </row>
    <row r="326" spans="2:7" x14ac:dyDescent="0.25">
      <c r="B326" s="32">
        <v>43796</v>
      </c>
      <c r="C326" t="s">
        <v>294</v>
      </c>
      <c r="D326" t="s">
        <v>298</v>
      </c>
      <c r="E326" t="s">
        <v>299</v>
      </c>
      <c r="F326">
        <v>31</v>
      </c>
      <c r="G326">
        <v>9799.0919861779894</v>
      </c>
    </row>
    <row r="327" spans="2:7" x14ac:dyDescent="0.25">
      <c r="B327" s="32">
        <v>43797</v>
      </c>
      <c r="C327" t="s">
        <v>297</v>
      </c>
      <c r="D327" t="s">
        <v>292</v>
      </c>
      <c r="E327" t="s">
        <v>293</v>
      </c>
      <c r="F327">
        <v>31</v>
      </c>
      <c r="G327">
        <v>9819.1236219341808</v>
      </c>
    </row>
    <row r="328" spans="2:7" x14ac:dyDescent="0.25">
      <c r="B328" s="32">
        <v>43798</v>
      </c>
      <c r="C328" t="s">
        <v>300</v>
      </c>
      <c r="D328" t="s">
        <v>295</v>
      </c>
      <c r="E328" t="s">
        <v>296</v>
      </c>
      <c r="F328">
        <v>31</v>
      </c>
      <c r="G328">
        <v>9839.1552576903596</v>
      </c>
    </row>
    <row r="329" spans="2:7" x14ac:dyDescent="0.25">
      <c r="B329" s="32">
        <v>43799</v>
      </c>
      <c r="C329" t="s">
        <v>301</v>
      </c>
      <c r="D329" t="s">
        <v>298</v>
      </c>
      <c r="E329" t="s">
        <v>299</v>
      </c>
      <c r="F329">
        <v>31</v>
      </c>
      <c r="G329">
        <v>9859.1868934465401</v>
      </c>
    </row>
    <row r="330" spans="2:7" x14ac:dyDescent="0.25">
      <c r="B330" s="32">
        <v>43800</v>
      </c>
      <c r="C330" t="s">
        <v>291</v>
      </c>
      <c r="D330" t="s">
        <v>292</v>
      </c>
      <c r="E330" t="s">
        <v>293</v>
      </c>
      <c r="F330">
        <v>31</v>
      </c>
      <c r="G330">
        <v>9879.2185292027298</v>
      </c>
    </row>
    <row r="331" spans="2:7" x14ac:dyDescent="0.25">
      <c r="B331" s="32">
        <v>43801</v>
      </c>
      <c r="C331" t="s">
        <v>294</v>
      </c>
      <c r="D331" t="s">
        <v>295</v>
      </c>
      <c r="E331" t="s">
        <v>302</v>
      </c>
      <c r="F331">
        <v>31</v>
      </c>
      <c r="G331">
        <v>9899.2501649589103</v>
      </c>
    </row>
    <row r="332" spans="2:7" x14ac:dyDescent="0.25">
      <c r="B332" s="32">
        <v>43802</v>
      </c>
      <c r="C332" t="s">
        <v>297</v>
      </c>
      <c r="D332" t="s">
        <v>298</v>
      </c>
      <c r="E332" t="s">
        <v>296</v>
      </c>
      <c r="F332">
        <v>31</v>
      </c>
      <c r="G332">
        <v>9919.2818007151</v>
      </c>
    </row>
    <row r="333" spans="2:7" x14ac:dyDescent="0.25">
      <c r="B333" s="32">
        <v>43803</v>
      </c>
      <c r="C333" t="s">
        <v>300</v>
      </c>
      <c r="D333" t="s">
        <v>292</v>
      </c>
      <c r="E333" t="s">
        <v>299</v>
      </c>
      <c r="F333">
        <v>31</v>
      </c>
      <c r="G333">
        <v>9939.3134364712805</v>
      </c>
    </row>
    <row r="334" spans="2:7" x14ac:dyDescent="0.25">
      <c r="B334" s="32">
        <v>43804</v>
      </c>
      <c r="C334" t="s">
        <v>301</v>
      </c>
      <c r="D334" t="s">
        <v>295</v>
      </c>
      <c r="E334" t="s">
        <v>293</v>
      </c>
      <c r="F334">
        <v>32</v>
      </c>
      <c r="G334">
        <v>9959.3450722274702</v>
      </c>
    </row>
    <row r="335" spans="2:7" x14ac:dyDescent="0.25">
      <c r="B335" s="32">
        <v>43805</v>
      </c>
      <c r="C335" t="s">
        <v>291</v>
      </c>
      <c r="D335" t="s">
        <v>298</v>
      </c>
      <c r="E335" t="s">
        <v>296</v>
      </c>
      <c r="F335">
        <v>32</v>
      </c>
      <c r="G335">
        <v>9979.3767079836507</v>
      </c>
    </row>
    <row r="336" spans="2:7" x14ac:dyDescent="0.25">
      <c r="B336" s="32">
        <v>43806</v>
      </c>
      <c r="C336" t="s">
        <v>294</v>
      </c>
      <c r="D336" t="s">
        <v>292</v>
      </c>
      <c r="E336" t="s">
        <v>299</v>
      </c>
      <c r="F336">
        <v>32</v>
      </c>
      <c r="G336">
        <v>9999.4083437398403</v>
      </c>
    </row>
    <row r="337" spans="2:7" x14ac:dyDescent="0.25">
      <c r="B337" s="32">
        <v>43807</v>
      </c>
      <c r="C337" t="s">
        <v>297</v>
      </c>
      <c r="D337" t="s">
        <v>295</v>
      </c>
      <c r="E337" t="s">
        <v>293</v>
      </c>
      <c r="F337">
        <v>32</v>
      </c>
      <c r="G337">
        <v>10019.439979496001</v>
      </c>
    </row>
    <row r="338" spans="2:7" x14ac:dyDescent="0.25">
      <c r="B338" s="32">
        <v>43808</v>
      </c>
      <c r="C338" t="s">
        <v>300</v>
      </c>
      <c r="D338" t="s">
        <v>298</v>
      </c>
      <c r="E338" t="s">
        <v>302</v>
      </c>
      <c r="F338">
        <v>32</v>
      </c>
      <c r="G338">
        <v>10039.4716152522</v>
      </c>
    </row>
    <row r="339" spans="2:7" x14ac:dyDescent="0.25">
      <c r="B339" s="32">
        <v>43809</v>
      </c>
      <c r="C339" t="s">
        <v>301</v>
      </c>
      <c r="D339" t="s">
        <v>292</v>
      </c>
      <c r="E339" t="s">
        <v>296</v>
      </c>
      <c r="F339">
        <v>32</v>
      </c>
      <c r="G339">
        <v>10059.5032510084</v>
      </c>
    </row>
    <row r="340" spans="2:7" x14ac:dyDescent="0.25">
      <c r="B340" s="32">
        <v>43810</v>
      </c>
      <c r="C340" t="s">
        <v>291</v>
      </c>
      <c r="D340" t="s">
        <v>295</v>
      </c>
      <c r="E340" t="s">
        <v>299</v>
      </c>
      <c r="F340">
        <v>32</v>
      </c>
      <c r="G340">
        <v>10079.534886764601</v>
      </c>
    </row>
    <row r="341" spans="2:7" x14ac:dyDescent="0.25">
      <c r="B341" s="32">
        <v>43811</v>
      </c>
      <c r="C341" t="s">
        <v>294</v>
      </c>
      <c r="D341" t="s">
        <v>298</v>
      </c>
      <c r="E341" t="s">
        <v>293</v>
      </c>
      <c r="F341">
        <v>32</v>
      </c>
      <c r="G341">
        <v>10099.566522520799</v>
      </c>
    </row>
    <row r="342" spans="2:7" x14ac:dyDescent="0.25">
      <c r="B342" s="32">
        <v>43812</v>
      </c>
      <c r="C342" t="s">
        <v>297</v>
      </c>
      <c r="D342" t="s">
        <v>292</v>
      </c>
      <c r="E342" t="s">
        <v>296</v>
      </c>
      <c r="F342">
        <v>32</v>
      </c>
      <c r="G342">
        <v>10119.5981582769</v>
      </c>
    </row>
    <row r="343" spans="2:7" x14ac:dyDescent="0.25">
      <c r="B343" s="32">
        <v>43813</v>
      </c>
      <c r="C343" t="s">
        <v>300</v>
      </c>
      <c r="D343" t="s">
        <v>295</v>
      </c>
      <c r="E343" t="s">
        <v>299</v>
      </c>
      <c r="F343">
        <v>32</v>
      </c>
      <c r="G343">
        <v>10139.629794033101</v>
      </c>
    </row>
    <row r="344" spans="2:7" x14ac:dyDescent="0.25">
      <c r="B344" s="32">
        <v>43814</v>
      </c>
      <c r="C344" t="s">
        <v>301</v>
      </c>
      <c r="D344" t="s">
        <v>298</v>
      </c>
      <c r="E344" t="s">
        <v>293</v>
      </c>
      <c r="F344">
        <v>32</v>
      </c>
      <c r="G344">
        <v>10159.661429789299</v>
      </c>
    </row>
    <row r="345" spans="2:7" x14ac:dyDescent="0.25">
      <c r="B345" s="32">
        <v>43815</v>
      </c>
      <c r="C345" t="s">
        <v>291</v>
      </c>
      <c r="D345" t="s">
        <v>292</v>
      </c>
      <c r="E345" t="s">
        <v>302</v>
      </c>
      <c r="F345">
        <v>32</v>
      </c>
      <c r="G345">
        <v>10179.6930655455</v>
      </c>
    </row>
    <row r="346" spans="2:7" x14ac:dyDescent="0.25">
      <c r="B346" s="32">
        <v>43816</v>
      </c>
      <c r="C346" t="s">
        <v>294</v>
      </c>
      <c r="D346" t="s">
        <v>295</v>
      </c>
      <c r="E346" t="s">
        <v>296</v>
      </c>
      <c r="F346">
        <v>32</v>
      </c>
      <c r="G346">
        <v>10199.7247013017</v>
      </c>
    </row>
    <row r="347" spans="2:7" x14ac:dyDescent="0.25">
      <c r="B347" s="32">
        <v>43817</v>
      </c>
      <c r="C347" t="s">
        <v>297</v>
      </c>
      <c r="D347" t="s">
        <v>298</v>
      </c>
      <c r="E347" t="s">
        <v>299</v>
      </c>
      <c r="F347">
        <v>33</v>
      </c>
      <c r="G347">
        <v>10219.756337057899</v>
      </c>
    </row>
    <row r="348" spans="2:7" x14ac:dyDescent="0.25">
      <c r="B348" s="32">
        <v>43818</v>
      </c>
      <c r="C348" t="s">
        <v>300</v>
      </c>
      <c r="D348" t="s">
        <v>292</v>
      </c>
      <c r="E348" t="s">
        <v>293</v>
      </c>
      <c r="F348">
        <v>33</v>
      </c>
      <c r="G348">
        <v>10239.7879728141</v>
      </c>
    </row>
    <row r="349" spans="2:7" x14ac:dyDescent="0.25">
      <c r="B349" s="32">
        <v>43819</v>
      </c>
      <c r="C349" t="s">
        <v>291</v>
      </c>
      <c r="D349" t="s">
        <v>292</v>
      </c>
      <c r="E349" t="s">
        <v>293</v>
      </c>
      <c r="F349">
        <v>33</v>
      </c>
      <c r="G349">
        <v>10259.8196085702</v>
      </c>
    </row>
    <row r="350" spans="2:7" x14ac:dyDescent="0.25">
      <c r="B350" s="32">
        <v>43820</v>
      </c>
      <c r="C350" t="s">
        <v>294</v>
      </c>
      <c r="D350" t="s">
        <v>295</v>
      </c>
      <c r="E350" t="s">
        <v>296</v>
      </c>
      <c r="F350">
        <v>33</v>
      </c>
      <c r="G350">
        <v>10279.851244326401</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Q24"/>
  <sheetViews>
    <sheetView showGridLines="0" topLeftCell="B36" zoomScaleNormal="100" workbookViewId="0">
      <selection activeCell="L32" sqref="L32"/>
    </sheetView>
  </sheetViews>
  <sheetFormatPr defaultRowHeight="15" x14ac:dyDescent="0.25"/>
  <cols>
    <col min="1" max="1" width="14.5703125" bestFit="1" customWidth="1"/>
    <col min="2" max="2" width="10" bestFit="1" customWidth="1"/>
    <col min="3" max="3" width="13.7109375" customWidth="1"/>
    <col min="4" max="4" width="14.5703125" customWidth="1"/>
    <col min="5" max="5" width="17.140625" customWidth="1"/>
    <col min="6" max="6" width="18.140625" bestFit="1" customWidth="1"/>
    <col min="8" max="8" width="15.5703125" bestFit="1" customWidth="1"/>
    <col min="10" max="11" width="13.140625" bestFit="1" customWidth="1"/>
    <col min="12" max="12" width="21.42578125" bestFit="1" customWidth="1"/>
    <col min="13" max="13" width="15.5703125" bestFit="1" customWidth="1"/>
    <col min="14" max="14" width="18.42578125" bestFit="1" customWidth="1"/>
    <col min="15" max="15" width="19.28515625" bestFit="1" customWidth="1"/>
    <col min="16" max="16" width="22" bestFit="1" customWidth="1"/>
    <col min="17" max="17" width="15.85546875" bestFit="1" customWidth="1"/>
  </cols>
  <sheetData>
    <row r="1" spans="1:17" x14ac:dyDescent="0.25">
      <c r="A1" s="8" t="s">
        <v>304</v>
      </c>
      <c r="B1" s="8" t="s">
        <v>305</v>
      </c>
      <c r="C1" s="8" t="s">
        <v>306</v>
      </c>
      <c r="D1" s="8" t="s">
        <v>307</v>
      </c>
      <c r="E1" s="8" t="s">
        <v>308</v>
      </c>
      <c r="F1" s="8" t="s">
        <v>309</v>
      </c>
      <c r="G1" s="8" t="s">
        <v>102</v>
      </c>
      <c r="H1" s="8" t="s">
        <v>312</v>
      </c>
    </row>
    <row r="2" spans="1:17" x14ac:dyDescent="0.25">
      <c r="A2" s="8">
        <v>1</v>
      </c>
      <c r="B2" s="8" t="s">
        <v>310</v>
      </c>
      <c r="C2" s="8">
        <v>85</v>
      </c>
      <c r="D2" s="8">
        <v>78</v>
      </c>
      <c r="E2" s="8">
        <v>92</v>
      </c>
      <c r="F2" s="8" t="s">
        <v>317</v>
      </c>
      <c r="G2" s="8">
        <f t="shared" ref="G2:G11" si="0">SUM(C2,D2,E2)</f>
        <v>255</v>
      </c>
      <c r="H2" s="36">
        <f>(Table3[[#This Row],[Total]]/300)*100</f>
        <v>85</v>
      </c>
      <c r="K2" s="28" t="s">
        <v>279</v>
      </c>
      <c r="L2" t="s">
        <v>323</v>
      </c>
      <c r="M2" t="s">
        <v>321</v>
      </c>
      <c r="N2" t="s">
        <v>313</v>
      </c>
      <c r="O2" t="s">
        <v>314</v>
      </c>
      <c r="P2" t="s">
        <v>315</v>
      </c>
      <c r="Q2" t="s">
        <v>322</v>
      </c>
    </row>
    <row r="3" spans="1:17" x14ac:dyDescent="0.25">
      <c r="A3" s="8">
        <v>2</v>
      </c>
      <c r="B3" s="8" t="s">
        <v>311</v>
      </c>
      <c r="C3" s="8">
        <v>75</v>
      </c>
      <c r="D3" s="8">
        <v>85</v>
      </c>
      <c r="E3" s="8">
        <v>90</v>
      </c>
      <c r="F3" s="8" t="s">
        <v>318</v>
      </c>
      <c r="G3" s="8">
        <f t="shared" si="0"/>
        <v>250</v>
      </c>
      <c r="H3" s="36">
        <f>(Table3[[#This Row],[Total]]/300)*100</f>
        <v>83.333333333333343</v>
      </c>
      <c r="K3" s="10" t="s">
        <v>320</v>
      </c>
      <c r="L3" s="37">
        <v>50.416666666666671</v>
      </c>
      <c r="M3" s="29">
        <v>151.25</v>
      </c>
      <c r="N3" s="29">
        <v>70</v>
      </c>
      <c r="O3" s="29">
        <v>75</v>
      </c>
      <c r="P3" s="29">
        <v>80</v>
      </c>
      <c r="Q3" s="29">
        <v>4</v>
      </c>
    </row>
    <row r="4" spans="1:17" x14ac:dyDescent="0.25">
      <c r="A4" s="8">
        <v>3</v>
      </c>
      <c r="B4" s="8" t="s">
        <v>310</v>
      </c>
      <c r="C4" s="8">
        <v>90</v>
      </c>
      <c r="D4" s="8">
        <v>92</v>
      </c>
      <c r="E4" s="8">
        <v>88</v>
      </c>
      <c r="F4" s="8" t="s">
        <v>316</v>
      </c>
      <c r="G4" s="8">
        <f t="shared" si="0"/>
        <v>270</v>
      </c>
      <c r="H4" s="36">
        <f>(Table3[[#This Row],[Total]]/300)*100</f>
        <v>90</v>
      </c>
      <c r="K4" s="10" t="s">
        <v>280</v>
      </c>
      <c r="L4" s="37">
        <v>50.416666666666671</v>
      </c>
      <c r="M4" s="29">
        <v>151.25</v>
      </c>
      <c r="N4" s="29">
        <v>70</v>
      </c>
      <c r="O4" s="29">
        <v>75</v>
      </c>
      <c r="P4" s="29">
        <v>80</v>
      </c>
      <c r="Q4" s="29">
        <v>4</v>
      </c>
    </row>
    <row r="5" spans="1:17" x14ac:dyDescent="0.25">
      <c r="A5" s="8">
        <v>4</v>
      </c>
      <c r="B5" s="8" t="s">
        <v>311</v>
      </c>
      <c r="C5" s="8">
        <v>80</v>
      </c>
      <c r="D5" s="8">
        <v>85</v>
      </c>
      <c r="E5" s="8">
        <v>82</v>
      </c>
      <c r="F5" s="8" t="s">
        <v>319</v>
      </c>
      <c r="G5" s="8">
        <f t="shared" si="0"/>
        <v>247</v>
      </c>
      <c r="H5" s="36">
        <f>(Table3[[#This Row],[Total]]/300)*100</f>
        <v>82.333333333333343</v>
      </c>
      <c r="K5" t="str">
        <f>_xlfn.CONCAT("Overall Result of ",K3)</f>
        <v>Overall Result of Punjab</v>
      </c>
      <c r="L5" s="37">
        <f>100-L3</f>
        <v>49.583333333333329</v>
      </c>
    </row>
    <row r="6" spans="1:17" x14ac:dyDescent="0.25">
      <c r="A6" s="8">
        <v>5</v>
      </c>
      <c r="B6" s="8" t="s">
        <v>310</v>
      </c>
      <c r="C6" s="8">
        <v>70</v>
      </c>
      <c r="D6" s="8">
        <v>75</v>
      </c>
      <c r="E6" s="8">
        <v>80</v>
      </c>
      <c r="F6" s="8" t="s">
        <v>320</v>
      </c>
      <c r="G6" s="8">
        <f t="shared" si="0"/>
        <v>225</v>
      </c>
      <c r="H6" s="36">
        <f>(Table3[[#This Row],[Total]]/300)*100</f>
        <v>75</v>
      </c>
      <c r="K6" t="str">
        <f>_xlfn.CONCAT("Higest score in ",K3)</f>
        <v>Higest score in Punjab</v>
      </c>
    </row>
    <row r="7" spans="1:17" x14ac:dyDescent="0.25">
      <c r="A7" s="8">
        <v>6</v>
      </c>
      <c r="B7" s="8" t="s">
        <v>311</v>
      </c>
      <c r="C7" s="8">
        <v>95</v>
      </c>
      <c r="D7" s="8">
        <v>88</v>
      </c>
      <c r="E7" s="8">
        <v>90</v>
      </c>
      <c r="F7" s="8" t="s">
        <v>318</v>
      </c>
      <c r="G7" s="8">
        <f t="shared" si="0"/>
        <v>273</v>
      </c>
      <c r="H7" s="36">
        <f>(Table3[[#This Row],[Total]]/300)*100</f>
        <v>91</v>
      </c>
      <c r="K7">
        <f>Q3</f>
        <v>4</v>
      </c>
    </row>
    <row r="8" spans="1:17" x14ac:dyDescent="0.25">
      <c r="A8" s="8">
        <v>7</v>
      </c>
      <c r="B8" s="8" t="s">
        <v>310</v>
      </c>
      <c r="C8" s="8">
        <v>80</v>
      </c>
      <c r="D8" s="8">
        <v>85</v>
      </c>
      <c r="E8" s="8">
        <v>82</v>
      </c>
      <c r="F8" s="8" t="s">
        <v>316</v>
      </c>
      <c r="G8" s="8">
        <f t="shared" si="0"/>
        <v>247</v>
      </c>
      <c r="H8" s="36">
        <f>(Table3[[#This Row],[Total]]/300)*100</f>
        <v>82.333333333333343</v>
      </c>
    </row>
    <row r="9" spans="1:17" x14ac:dyDescent="0.25">
      <c r="A9" s="8">
        <v>8</v>
      </c>
      <c r="B9" s="8" t="s">
        <v>310</v>
      </c>
      <c r="C9" s="8">
        <v>75</v>
      </c>
      <c r="D9" s="8">
        <v>80</v>
      </c>
      <c r="E9" s="8">
        <v>85</v>
      </c>
      <c r="F9" s="8" t="s">
        <v>319</v>
      </c>
      <c r="G9" s="8">
        <f t="shared" si="0"/>
        <v>240</v>
      </c>
      <c r="H9" s="36">
        <f>(Table3[[#This Row],[Total]]/300)*100</f>
        <v>80</v>
      </c>
      <c r="J9" s="28" t="s">
        <v>279</v>
      </c>
      <c r="K9" t="s">
        <v>323</v>
      </c>
    </row>
    <row r="10" spans="1:17" x14ac:dyDescent="0.25">
      <c r="A10" s="8">
        <v>9</v>
      </c>
      <c r="B10" s="8" t="s">
        <v>310</v>
      </c>
      <c r="C10" s="8">
        <v>85</v>
      </c>
      <c r="D10" s="8">
        <v>92</v>
      </c>
      <c r="E10" s="8">
        <v>88</v>
      </c>
      <c r="F10" s="8" t="s">
        <v>317</v>
      </c>
      <c r="G10" s="8">
        <f t="shared" si="0"/>
        <v>265</v>
      </c>
      <c r="H10" s="36">
        <f>(Table3[[#This Row],[Total]]/300)*100</f>
        <v>88.333333333333329</v>
      </c>
      <c r="J10" s="10" t="s">
        <v>318</v>
      </c>
      <c r="K10" s="37">
        <v>76.500000000000014</v>
      </c>
      <c r="Q10" t="s">
        <v>240</v>
      </c>
    </row>
    <row r="11" spans="1:17" x14ac:dyDescent="0.25">
      <c r="A11" s="8">
        <v>10</v>
      </c>
      <c r="B11" s="8" t="s">
        <v>311</v>
      </c>
      <c r="C11" s="8">
        <v>90</v>
      </c>
      <c r="D11" s="8">
        <v>88</v>
      </c>
      <c r="E11" s="8">
        <v>92</v>
      </c>
      <c r="F11" s="8" t="s">
        <v>318</v>
      </c>
      <c r="G11" s="8">
        <f t="shared" si="0"/>
        <v>270</v>
      </c>
      <c r="H11" s="36">
        <f>(Table3[[#This Row],[Total]]/300)*100</f>
        <v>90</v>
      </c>
      <c r="J11" s="10" t="s">
        <v>317</v>
      </c>
      <c r="K11" s="37">
        <v>66.933333333333323</v>
      </c>
    </row>
    <row r="12" spans="1:17" ht="15.75" thickBot="1" x14ac:dyDescent="0.3">
      <c r="A12" s="8">
        <v>11</v>
      </c>
      <c r="B12" s="35" t="s">
        <v>310</v>
      </c>
      <c r="C12" s="35">
        <v>40</v>
      </c>
      <c r="D12" s="35">
        <v>35</v>
      </c>
      <c r="E12" s="35">
        <v>50</v>
      </c>
      <c r="F12" s="35" t="s">
        <v>320</v>
      </c>
      <c r="G12" s="34">
        <f>SUM(C12,D12,E12)</f>
        <v>125</v>
      </c>
      <c r="H12" s="36">
        <f>(Table3[[#This Row],[Total]]/300)*100</f>
        <v>41.666666666666671</v>
      </c>
      <c r="J12" s="10" t="s">
        <v>316</v>
      </c>
      <c r="K12" s="37">
        <v>66.416666666666671</v>
      </c>
    </row>
    <row r="13" spans="1:17" ht="15.75" thickBot="1" x14ac:dyDescent="0.3">
      <c r="A13" s="8">
        <v>12</v>
      </c>
      <c r="B13" s="35" t="s">
        <v>310</v>
      </c>
      <c r="C13" s="35">
        <v>50</v>
      </c>
      <c r="D13" s="35">
        <v>50</v>
      </c>
      <c r="E13" s="35">
        <v>40</v>
      </c>
      <c r="F13" s="35" t="s">
        <v>316</v>
      </c>
      <c r="G13" s="34">
        <f t="shared" ref="G13:G21" si="1">SUM(C13,D13,E13)</f>
        <v>140</v>
      </c>
      <c r="H13" s="36">
        <f>(Table3[[#This Row],[Total]]/300)*100</f>
        <v>46.666666666666664</v>
      </c>
      <c r="J13" s="10" t="s">
        <v>319</v>
      </c>
      <c r="K13" s="37">
        <v>62.666666666666671</v>
      </c>
    </row>
    <row r="14" spans="1:17" ht="15.75" thickBot="1" x14ac:dyDescent="0.3">
      <c r="A14" s="8">
        <v>13</v>
      </c>
      <c r="B14" s="35" t="s">
        <v>310</v>
      </c>
      <c r="C14" s="35">
        <v>45</v>
      </c>
      <c r="D14" s="35">
        <v>50</v>
      </c>
      <c r="E14" s="35">
        <v>35</v>
      </c>
      <c r="F14" s="35" t="s">
        <v>317</v>
      </c>
      <c r="G14" s="34">
        <f t="shared" si="1"/>
        <v>130</v>
      </c>
      <c r="H14" s="36">
        <f>(Table3[[#This Row],[Total]]/300)*100</f>
        <v>43.333333333333336</v>
      </c>
      <c r="J14" s="10" t="s">
        <v>324</v>
      </c>
      <c r="K14" s="37">
        <v>62</v>
      </c>
    </row>
    <row r="15" spans="1:17" ht="15.75" thickBot="1" x14ac:dyDescent="0.3">
      <c r="A15" s="8">
        <v>14</v>
      </c>
      <c r="B15" s="35" t="s">
        <v>311</v>
      </c>
      <c r="C15" s="35">
        <v>50</v>
      </c>
      <c r="D15" s="35">
        <v>40</v>
      </c>
      <c r="E15" s="35">
        <v>45</v>
      </c>
      <c r="F15" s="35" t="s">
        <v>319</v>
      </c>
      <c r="G15" s="34">
        <f t="shared" si="1"/>
        <v>135</v>
      </c>
      <c r="H15" s="36">
        <f>(Table3[[#This Row],[Total]]/300)*100</f>
        <v>45</v>
      </c>
      <c r="J15" s="10" t="s">
        <v>320</v>
      </c>
      <c r="K15" s="37">
        <v>50.416666666666671</v>
      </c>
      <c r="N15" t="s">
        <v>240</v>
      </c>
    </row>
    <row r="16" spans="1:17" ht="15.75" thickBot="1" x14ac:dyDescent="0.3">
      <c r="A16" s="8">
        <v>15</v>
      </c>
      <c r="B16" s="35" t="s">
        <v>310</v>
      </c>
      <c r="C16" s="35">
        <v>40</v>
      </c>
      <c r="D16" s="35">
        <v>50</v>
      </c>
      <c r="E16" s="35">
        <v>50</v>
      </c>
      <c r="F16" s="35" t="s">
        <v>316</v>
      </c>
      <c r="G16" s="34">
        <f t="shared" si="1"/>
        <v>140</v>
      </c>
      <c r="H16" s="36">
        <f>(Table3[[#This Row],[Total]]/300)*100</f>
        <v>46.666666666666664</v>
      </c>
      <c r="J16" s="10" t="s">
        <v>280</v>
      </c>
      <c r="K16" s="37">
        <v>64.463768115942031</v>
      </c>
    </row>
    <row r="17" spans="1:8" ht="15.75" thickBot="1" x14ac:dyDescent="0.3">
      <c r="A17" s="8">
        <v>16</v>
      </c>
      <c r="B17" s="35" t="s">
        <v>311</v>
      </c>
      <c r="C17" s="35">
        <v>35</v>
      </c>
      <c r="D17" s="35">
        <v>45</v>
      </c>
      <c r="E17" s="35">
        <v>45</v>
      </c>
      <c r="F17" s="35" t="s">
        <v>318</v>
      </c>
      <c r="G17" s="34">
        <f t="shared" si="1"/>
        <v>125</v>
      </c>
      <c r="H17" s="36">
        <f>(Table3[[#This Row],[Total]]/300)*100</f>
        <v>41.666666666666671</v>
      </c>
    </row>
    <row r="18" spans="1:8" ht="15.75" thickBot="1" x14ac:dyDescent="0.3">
      <c r="A18" s="8">
        <v>17</v>
      </c>
      <c r="B18" s="35" t="s">
        <v>310</v>
      </c>
      <c r="C18" s="35">
        <v>45</v>
      </c>
      <c r="D18" s="35">
        <v>40</v>
      </c>
      <c r="E18" s="35">
        <v>50</v>
      </c>
      <c r="F18" s="35" t="s">
        <v>320</v>
      </c>
      <c r="G18" s="34">
        <f t="shared" si="1"/>
        <v>135</v>
      </c>
      <c r="H18" s="36">
        <f>(Table3[[#This Row],[Total]]/300)*100</f>
        <v>45</v>
      </c>
    </row>
    <row r="19" spans="1:8" ht="15.75" thickBot="1" x14ac:dyDescent="0.3">
      <c r="A19" s="8">
        <v>18</v>
      </c>
      <c r="B19" s="35" t="s">
        <v>311</v>
      </c>
      <c r="C19" s="35">
        <v>50</v>
      </c>
      <c r="D19" s="35">
        <v>45</v>
      </c>
      <c r="E19" s="35">
        <v>35</v>
      </c>
      <c r="F19" s="35" t="s">
        <v>319</v>
      </c>
      <c r="G19" s="34">
        <f t="shared" si="1"/>
        <v>130</v>
      </c>
      <c r="H19" s="36">
        <f>(Table3[[#This Row],[Total]]/300)*100</f>
        <v>43.333333333333336</v>
      </c>
    </row>
    <row r="20" spans="1:8" ht="15.75" thickBot="1" x14ac:dyDescent="0.3">
      <c r="A20" s="8">
        <v>19</v>
      </c>
      <c r="B20" s="35" t="s">
        <v>310</v>
      </c>
      <c r="C20" s="35">
        <v>40</v>
      </c>
      <c r="D20" s="35">
        <v>35</v>
      </c>
      <c r="E20" s="35">
        <v>45</v>
      </c>
      <c r="F20" s="35" t="s">
        <v>320</v>
      </c>
      <c r="G20" s="34">
        <f t="shared" si="1"/>
        <v>120</v>
      </c>
      <c r="H20" s="36">
        <f>(Table3[[#This Row],[Total]]/300)*100</f>
        <v>40</v>
      </c>
    </row>
    <row r="21" spans="1:8" ht="15.75" thickBot="1" x14ac:dyDescent="0.3">
      <c r="A21" s="8">
        <v>20</v>
      </c>
      <c r="B21" s="35" t="s">
        <v>310</v>
      </c>
      <c r="C21" s="35">
        <v>35</v>
      </c>
      <c r="D21" s="35">
        <v>50</v>
      </c>
      <c r="E21" s="35">
        <v>40</v>
      </c>
      <c r="F21" s="35" t="s">
        <v>317</v>
      </c>
      <c r="G21" s="34">
        <f t="shared" si="1"/>
        <v>125</v>
      </c>
      <c r="H21" s="36">
        <f>(Table3[[#This Row],[Total]]/300)*100</f>
        <v>41.666666666666671</v>
      </c>
    </row>
    <row r="22" spans="1:8" x14ac:dyDescent="0.25">
      <c r="A22" s="8">
        <v>21</v>
      </c>
      <c r="B22" s="8" t="s">
        <v>311</v>
      </c>
      <c r="C22" s="8">
        <v>45</v>
      </c>
      <c r="D22" s="8">
        <v>87</v>
      </c>
      <c r="E22" s="8">
        <v>55</v>
      </c>
      <c r="F22" s="8" t="s">
        <v>324</v>
      </c>
      <c r="G22" s="34">
        <f t="shared" ref="G22:G24" si="2">SUM(C22,D22,E22)</f>
        <v>187</v>
      </c>
      <c r="H22" s="36">
        <f>(Table3[[#This Row],[Total]]/300)*100</f>
        <v>62.333333333333329</v>
      </c>
    </row>
    <row r="23" spans="1:8" x14ac:dyDescent="0.25">
      <c r="A23" s="8">
        <v>22</v>
      </c>
      <c r="B23" s="8" t="s">
        <v>311</v>
      </c>
      <c r="C23" s="8">
        <v>50</v>
      </c>
      <c r="D23" s="8">
        <v>80</v>
      </c>
      <c r="E23" s="8">
        <v>99</v>
      </c>
      <c r="F23" s="8" t="s">
        <v>317</v>
      </c>
      <c r="G23" s="34">
        <f t="shared" si="2"/>
        <v>229</v>
      </c>
      <c r="H23" s="36">
        <f>(Table3[[#This Row],[Total]]/300)*100</f>
        <v>76.333333333333329</v>
      </c>
    </row>
    <row r="24" spans="1:8" x14ac:dyDescent="0.25">
      <c r="A24" s="8">
        <v>23</v>
      </c>
      <c r="B24" s="8" t="s">
        <v>311</v>
      </c>
      <c r="C24" s="8">
        <v>55</v>
      </c>
      <c r="D24" s="8">
        <v>50</v>
      </c>
      <c r="E24" s="8">
        <v>80</v>
      </c>
      <c r="F24" s="8" t="s">
        <v>324</v>
      </c>
      <c r="G24" s="34">
        <f t="shared" si="2"/>
        <v>185</v>
      </c>
      <c r="H24" s="36">
        <f>(Table3[[#This Row],[Total]]/300)*100</f>
        <v>61.666666666666671</v>
      </c>
    </row>
  </sheetData>
  <pageMargins left="0.7" right="0.7" top="0.75" bottom="0.75" header="0.3" footer="0.3"/>
  <pageSetup orientation="portrait" r:id="rId3"/>
  <drawing r:id="rId4"/>
  <tableParts count="1">
    <tablePart r:id="rId5"/>
  </tableParts>
  <extLst>
    <ext xmlns:x14="http://schemas.microsoft.com/office/spreadsheetml/2009/9/main" uri="{A8765BA9-456A-4dab-B4F3-ACF838C121DE}">
      <x14:slicerList>
        <x14:slicer r:id="rId6"/>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Formula Practice</vt:lpstr>
      <vt:lpstr>DataVisulization Practice</vt:lpstr>
      <vt:lpstr> Pivot Table Practice</vt:lpstr>
      <vt:lpstr>Sales Dashboard</vt:lpstr>
      <vt:lpstr>12th Result Dashboard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Derry Hill</dc:creator>
  <cp:lastModifiedBy>abc</cp:lastModifiedBy>
  <dcterms:created xsi:type="dcterms:W3CDTF">2021-03-14T20:21:32Z</dcterms:created>
  <dcterms:modified xsi:type="dcterms:W3CDTF">2023-05-17T11:15:02Z</dcterms:modified>
</cp:coreProperties>
</file>