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minimized="1" xWindow="0" yWindow="0" windowWidth="22260" windowHeight="12645"/>
  </bookViews>
  <sheets>
    <sheet name="Folha1" sheetId="1" r:id="rId1"/>
    <sheet name="Folha2" sheetId="2" r:id="rId2"/>
    <sheet name="Folha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D9" i="2" l="1"/>
  <c r="E9" i="2" s="1"/>
  <c r="D10" i="2"/>
  <c r="E10" i="2" s="1"/>
  <c r="F10" i="2" s="1"/>
  <c r="H10" i="2" s="1"/>
  <c r="I10" i="2" s="1"/>
  <c r="D11" i="2"/>
  <c r="D12" i="2"/>
  <c r="E12" i="2" s="1"/>
  <c r="F12" i="2" s="1"/>
  <c r="H12" i="2" s="1"/>
  <c r="I12" i="2" s="1"/>
  <c r="D13" i="2"/>
  <c r="E13" i="2" s="1"/>
  <c r="F13" i="2" s="1"/>
  <c r="H13" i="2" s="1"/>
  <c r="I13" i="2" s="1"/>
  <c r="D14" i="2"/>
  <c r="D15" i="2"/>
  <c r="E15" i="2" s="1"/>
  <c r="F15" i="2" s="1"/>
  <c r="H15" i="2" s="1"/>
  <c r="I15" i="2" s="1"/>
  <c r="D16" i="2"/>
  <c r="E16" i="2" s="1"/>
  <c r="F16" i="2" s="1"/>
  <c r="H16" i="2" s="1"/>
  <c r="I16" i="2" s="1"/>
  <c r="D17" i="2"/>
  <c r="E17" i="2" s="1"/>
  <c r="D18" i="2"/>
  <c r="E18" i="2" s="1"/>
  <c r="E11" i="2"/>
  <c r="F11" i="2" s="1"/>
  <c r="H11" i="2" s="1"/>
  <c r="I11" i="2" s="1"/>
  <c r="E14" i="2"/>
  <c r="F14" i="2" s="1"/>
  <c r="H14" i="2" s="1"/>
  <c r="I14" i="2" s="1"/>
  <c r="C6" i="2"/>
  <c r="F4" i="2"/>
  <c r="F2" i="2"/>
  <c r="C4" i="2"/>
  <c r="F18" i="2" l="1"/>
  <c r="H18" i="2" s="1"/>
  <c r="I18" i="2" s="1"/>
  <c r="F17" i="2"/>
  <c r="H17" i="2" s="1"/>
  <c r="I17" i="2" s="1"/>
  <c r="H9" i="2"/>
  <c r="I9" i="2" s="1"/>
  <c r="L8" i="1"/>
  <c r="L21" i="1"/>
  <c r="L22" i="1"/>
  <c r="K21" i="1"/>
  <c r="I21" i="1" s="1"/>
  <c r="J21" i="1" s="1"/>
  <c r="K22" i="1"/>
  <c r="E21" i="1"/>
  <c r="E22" i="1"/>
  <c r="L9" i="1"/>
  <c r="I9" i="1" s="1"/>
  <c r="L10" i="1"/>
  <c r="L11" i="1"/>
  <c r="L12" i="1"/>
  <c r="L13" i="1"/>
  <c r="I13" i="1" s="1"/>
  <c r="J13" i="1" s="1"/>
  <c r="L14" i="1"/>
  <c r="L15" i="1"/>
  <c r="I15" i="1" s="1"/>
  <c r="L16" i="1"/>
  <c r="I16" i="1" s="1"/>
  <c r="L17" i="1"/>
  <c r="I17" i="1" s="1"/>
  <c r="L18" i="1"/>
  <c r="L19" i="1"/>
  <c r="L20" i="1"/>
  <c r="I8" i="1"/>
  <c r="I10" i="1"/>
  <c r="I11" i="1"/>
  <c r="I12" i="1"/>
  <c r="J12" i="1" s="1"/>
  <c r="I14" i="1"/>
  <c r="K9" i="1"/>
  <c r="K10" i="1"/>
  <c r="K11" i="1"/>
  <c r="K12" i="1"/>
  <c r="K13" i="1"/>
  <c r="K14" i="1"/>
  <c r="K15" i="1"/>
  <c r="K16" i="1"/>
  <c r="K17" i="1"/>
  <c r="J11" i="1"/>
  <c r="C8" i="1"/>
  <c r="E8" i="1" s="1"/>
  <c r="K8" i="1" s="1"/>
  <c r="E9" i="1"/>
  <c r="E10" i="1"/>
  <c r="E11" i="1"/>
  <c r="E12" i="1"/>
  <c r="E13" i="1"/>
  <c r="E14" i="1"/>
  <c r="E15" i="1"/>
  <c r="E16" i="1"/>
  <c r="E17" i="1"/>
  <c r="E18" i="1"/>
  <c r="K18" i="1" s="1"/>
  <c r="I18" i="1" s="1"/>
  <c r="E19" i="1"/>
  <c r="K19" i="1" s="1"/>
  <c r="I19" i="1" s="1"/>
  <c r="E20" i="1"/>
  <c r="K20" i="1" s="1"/>
  <c r="I20" i="1" s="1"/>
  <c r="I22" i="1" l="1"/>
  <c r="J22" i="1" s="1"/>
  <c r="J19" i="1"/>
  <c r="J17" i="1"/>
  <c r="J14" i="1"/>
  <c r="J20" i="1" s="1"/>
  <c r="J18" i="1"/>
  <c r="J10" i="1"/>
  <c r="J16" i="1" s="1"/>
  <c r="J9" i="1"/>
  <c r="J15" i="1" s="1"/>
  <c r="J8" i="1"/>
</calcChain>
</file>

<file path=xl/sharedStrings.xml><?xml version="1.0" encoding="utf-8"?>
<sst xmlns="http://schemas.openxmlformats.org/spreadsheetml/2006/main" count="34" uniqueCount="30">
  <si>
    <t>Area</t>
  </si>
  <si>
    <t>F</t>
  </si>
  <si>
    <t>N</t>
  </si>
  <si>
    <t>Gap</t>
  </si>
  <si>
    <t>R</t>
  </si>
  <si>
    <t>V</t>
  </si>
  <si>
    <t>Ro</t>
  </si>
  <si>
    <t xml:space="preserve">Comprimento </t>
  </si>
  <si>
    <t>Fio</t>
  </si>
  <si>
    <t>Corrente (I)</t>
  </si>
  <si>
    <t>Area bobina</t>
  </si>
  <si>
    <t>uo</t>
  </si>
  <si>
    <t>Diametro</t>
  </si>
  <si>
    <t>Fio (mm)</t>
  </si>
  <si>
    <t>Pot Max (W)</t>
  </si>
  <si>
    <t>Corrente Max (amp)</t>
  </si>
  <si>
    <t>Tensão Max (volt)</t>
  </si>
  <si>
    <t>Rmin</t>
  </si>
  <si>
    <t>Fios</t>
  </si>
  <si>
    <t>grupos</t>
  </si>
  <si>
    <t xml:space="preserve">Ro Cobre ohms x m </t>
  </si>
  <si>
    <t>Area Total(m^2)</t>
  </si>
  <si>
    <t>N espiras</t>
  </si>
  <si>
    <t>Diametro Medio Bonina (m)</t>
  </si>
  <si>
    <t>Area média espira</t>
  </si>
  <si>
    <t>Lmax (m)</t>
  </si>
  <si>
    <t>uo H/m</t>
  </si>
  <si>
    <t>Força N</t>
  </si>
  <si>
    <t>Força g</t>
  </si>
  <si>
    <t>Diametro(m)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</si>
</sst>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tabSelected="1" workbookViewId="0">
      <selection activeCell="J3" sqref="J3"/>
    </sheetView>
  </sheetViews>
  <sheetFormatPr defaultRowHeight="15" x14ac:dyDescent="0.25"/>
  <cols>
    <col min="4" max="4" width="6.42578125" bestFit="1" customWidth="1"/>
    <col min="5" max="5" width="12" bestFit="1" customWidth="1"/>
    <col min="6" max="6" width="11.28515625" bestFit="1" customWidth="1"/>
    <col min="7" max="7" width="12.28515625" customWidth="1"/>
    <col min="8" max="8" width="5.140625" customWidth="1"/>
    <col min="11" max="11" width="13.85546875" bestFit="1" customWidth="1"/>
    <col min="18" max="18" width="13.85546875" bestFit="1" customWidth="1"/>
  </cols>
  <sheetData>
    <row r="2" spans="1:12" x14ac:dyDescent="0.25">
      <c r="F2" t="s">
        <v>8</v>
      </c>
      <c r="G2">
        <v>0.1</v>
      </c>
      <c r="I2" t="s">
        <v>6</v>
      </c>
      <c r="J2">
        <v>1.67E-2</v>
      </c>
    </row>
    <row r="3" spans="1:12" x14ac:dyDescent="0.25">
      <c r="G3">
        <v>0.4</v>
      </c>
      <c r="I3" t="s">
        <v>11</v>
      </c>
      <c r="J3" s="1">
        <v>1.2559999999999999E-6</v>
      </c>
    </row>
    <row r="6" spans="1:12" ht="15.75" thickBot="1" x14ac:dyDescent="0.3">
      <c r="A6" t="s">
        <v>12</v>
      </c>
      <c r="K6" s="9" t="s">
        <v>8</v>
      </c>
      <c r="L6" s="9"/>
    </row>
    <row r="7" spans="1:12" ht="15.75" thickBot="1" x14ac:dyDescent="0.3">
      <c r="A7" t="s">
        <v>13</v>
      </c>
      <c r="B7" t="s">
        <v>6</v>
      </c>
      <c r="C7" t="s">
        <v>11</v>
      </c>
      <c r="D7" s="3" t="s">
        <v>1</v>
      </c>
      <c r="E7" s="4" t="s">
        <v>2</v>
      </c>
      <c r="F7" s="4" t="s">
        <v>9</v>
      </c>
      <c r="G7" s="4" t="s">
        <v>10</v>
      </c>
      <c r="H7" s="5" t="s">
        <v>3</v>
      </c>
      <c r="I7" t="s">
        <v>4</v>
      </c>
      <c r="J7" t="s">
        <v>5</v>
      </c>
      <c r="K7" t="s">
        <v>7</v>
      </c>
      <c r="L7" t="s">
        <v>0</v>
      </c>
    </row>
    <row r="8" spans="1:12" x14ac:dyDescent="0.25">
      <c r="A8">
        <v>0.1</v>
      </c>
      <c r="B8">
        <v>1.67E-2</v>
      </c>
      <c r="C8" s="1">
        <f>J3</f>
        <v>1.2559999999999999E-6</v>
      </c>
      <c r="D8">
        <v>0.5</v>
      </c>
      <c r="E8">
        <f>(SQRT((D8*2*H8*H8)/C8*G8)/F8)</f>
        <v>2082.005946557395</v>
      </c>
      <c r="F8">
        <v>3</v>
      </c>
      <c r="G8">
        <v>1</v>
      </c>
      <c r="H8">
        <v>7</v>
      </c>
      <c r="I8">
        <f>B8*K8/L8</f>
        <v>278.15599446006797</v>
      </c>
      <c r="J8">
        <f>I8*F8</f>
        <v>834.46798338020392</v>
      </c>
      <c r="K8">
        <f>2*3.14*G8/100*E8</f>
        <v>130.74997344380444</v>
      </c>
      <c r="L8">
        <f>((A8/2)^2)*3.14</f>
        <v>7.8500000000000011E-3</v>
      </c>
    </row>
    <row r="9" spans="1:12" x14ac:dyDescent="0.25">
      <c r="A9">
        <v>0.1</v>
      </c>
      <c r="B9">
        <v>1.67E-2</v>
      </c>
      <c r="C9" s="1">
        <v>1.2559999999999999E-6</v>
      </c>
      <c r="D9">
        <v>0.5</v>
      </c>
      <c r="E9">
        <f t="shared" ref="E9:E22" si="0">(SQRT((D9*2*H9*H9)/C9*G9)/F9)</f>
        <v>2082.005946557395</v>
      </c>
      <c r="F9">
        <v>3</v>
      </c>
      <c r="G9">
        <v>1</v>
      </c>
      <c r="H9">
        <v>7</v>
      </c>
      <c r="I9">
        <f t="shared" ref="I9:I22" si="1">B9*K9/L9</f>
        <v>278.15599446006797</v>
      </c>
      <c r="J9">
        <f t="shared" ref="J9:J22" si="2">I9*F9</f>
        <v>834.46798338020392</v>
      </c>
      <c r="K9">
        <f t="shared" ref="K9:K22" si="3">2*3.14*G9/100*E9</f>
        <v>130.74997344380444</v>
      </c>
      <c r="L9">
        <f t="shared" ref="L9:L22" si="4">((A9/2)^2)*3.14</f>
        <v>7.8500000000000011E-3</v>
      </c>
    </row>
    <row r="10" spans="1:12" x14ac:dyDescent="0.25">
      <c r="A10">
        <v>0.1</v>
      </c>
      <c r="B10">
        <v>1.67E-2</v>
      </c>
      <c r="C10" s="1">
        <v>1.2559999999999999E-6</v>
      </c>
      <c r="D10">
        <v>0.5</v>
      </c>
      <c r="E10">
        <f t="shared" si="0"/>
        <v>2082.005946557395</v>
      </c>
      <c r="F10">
        <v>3</v>
      </c>
      <c r="G10">
        <v>1</v>
      </c>
      <c r="H10">
        <v>7</v>
      </c>
      <c r="I10">
        <f t="shared" si="1"/>
        <v>278.15599446006797</v>
      </c>
      <c r="J10">
        <f t="shared" si="2"/>
        <v>834.46798338020392</v>
      </c>
      <c r="K10">
        <f t="shared" si="3"/>
        <v>130.74997344380444</v>
      </c>
      <c r="L10">
        <f t="shared" si="4"/>
        <v>7.8500000000000011E-3</v>
      </c>
    </row>
    <row r="11" spans="1:12" x14ac:dyDescent="0.25">
      <c r="A11">
        <v>0.1</v>
      </c>
      <c r="B11">
        <v>1.67E-2</v>
      </c>
      <c r="C11" s="1">
        <v>1.2559999999999999E-6</v>
      </c>
      <c r="D11">
        <v>0.5</v>
      </c>
      <c r="E11">
        <f t="shared" si="0"/>
        <v>2082.005946557395</v>
      </c>
      <c r="F11">
        <v>3</v>
      </c>
      <c r="G11">
        <v>1</v>
      </c>
      <c r="H11">
        <v>7</v>
      </c>
      <c r="I11">
        <f t="shared" si="1"/>
        <v>278.15599446006797</v>
      </c>
      <c r="J11">
        <f t="shared" si="2"/>
        <v>834.46798338020392</v>
      </c>
      <c r="K11">
        <f t="shared" si="3"/>
        <v>130.74997344380444</v>
      </c>
      <c r="L11">
        <f t="shared" si="4"/>
        <v>7.8500000000000011E-3</v>
      </c>
    </row>
    <row r="12" spans="1:12" x14ac:dyDescent="0.25">
      <c r="A12">
        <v>0.1</v>
      </c>
      <c r="B12">
        <v>1.67E-2</v>
      </c>
      <c r="C12" s="1">
        <v>1.2559999999999999E-6</v>
      </c>
      <c r="D12">
        <v>0.5</v>
      </c>
      <c r="E12">
        <f t="shared" si="0"/>
        <v>2082.005946557395</v>
      </c>
      <c r="F12">
        <v>3</v>
      </c>
      <c r="G12">
        <v>1</v>
      </c>
      <c r="H12">
        <v>7</v>
      </c>
      <c r="I12">
        <f t="shared" si="1"/>
        <v>278.15599446006797</v>
      </c>
      <c r="J12">
        <f t="shared" si="2"/>
        <v>834.46798338020392</v>
      </c>
      <c r="K12">
        <f t="shared" si="3"/>
        <v>130.74997344380444</v>
      </c>
      <c r="L12">
        <f t="shared" si="4"/>
        <v>7.8500000000000011E-3</v>
      </c>
    </row>
    <row r="13" spans="1:12" x14ac:dyDescent="0.25">
      <c r="A13">
        <v>0.1</v>
      </c>
      <c r="B13">
        <v>1.67E-2</v>
      </c>
      <c r="C13" s="1">
        <v>1.2559999999999999E-6</v>
      </c>
      <c r="D13">
        <v>0.5</v>
      </c>
      <c r="E13">
        <f t="shared" si="0"/>
        <v>3123.0089198360924</v>
      </c>
      <c r="F13">
        <v>2</v>
      </c>
      <c r="G13">
        <v>1</v>
      </c>
      <c r="H13">
        <v>7</v>
      </c>
      <c r="I13">
        <f t="shared" si="1"/>
        <v>417.2339916901019</v>
      </c>
      <c r="J13">
        <f t="shared" si="2"/>
        <v>834.4679833802038</v>
      </c>
      <c r="K13">
        <f t="shared" si="3"/>
        <v>196.12496016570663</v>
      </c>
      <c r="L13">
        <f t="shared" si="4"/>
        <v>7.8500000000000011E-3</v>
      </c>
    </row>
    <row r="14" spans="1:12" x14ac:dyDescent="0.25">
      <c r="A14">
        <v>0.1</v>
      </c>
      <c r="B14">
        <v>1.67E-2</v>
      </c>
      <c r="C14" s="1">
        <v>1.2559999999999999E-6</v>
      </c>
      <c r="D14">
        <v>0.5</v>
      </c>
      <c r="E14">
        <f t="shared" si="0"/>
        <v>3123.0089198360924</v>
      </c>
      <c r="F14">
        <v>2</v>
      </c>
      <c r="G14">
        <v>1</v>
      </c>
      <c r="H14">
        <v>7</v>
      </c>
      <c r="I14">
        <f t="shared" si="1"/>
        <v>417.2339916901019</v>
      </c>
      <c r="J14">
        <f t="shared" si="2"/>
        <v>834.4679833802038</v>
      </c>
      <c r="K14">
        <f t="shared" si="3"/>
        <v>196.12496016570663</v>
      </c>
      <c r="L14">
        <f t="shared" si="4"/>
        <v>7.8500000000000011E-3</v>
      </c>
    </row>
    <row r="15" spans="1:12" x14ac:dyDescent="0.25">
      <c r="A15">
        <v>0.1</v>
      </c>
      <c r="B15">
        <v>1.67E-2</v>
      </c>
      <c r="C15" s="1">
        <v>1.2559999999999999E-6</v>
      </c>
      <c r="D15">
        <v>0.5</v>
      </c>
      <c r="E15">
        <f t="shared" si="0"/>
        <v>3123.0089198360924</v>
      </c>
      <c r="F15">
        <v>2</v>
      </c>
      <c r="G15">
        <v>1</v>
      </c>
      <c r="H15">
        <v>7</v>
      </c>
      <c r="I15">
        <f t="shared" si="1"/>
        <v>417.2339916901019</v>
      </c>
      <c r="J15">
        <f t="shared" si="2"/>
        <v>834.4679833802038</v>
      </c>
      <c r="K15">
        <f t="shared" si="3"/>
        <v>196.12496016570663</v>
      </c>
      <c r="L15">
        <f t="shared" si="4"/>
        <v>7.8500000000000011E-3</v>
      </c>
    </row>
    <row r="16" spans="1:12" x14ac:dyDescent="0.25">
      <c r="A16">
        <v>0.1</v>
      </c>
      <c r="B16">
        <v>1.67E-2</v>
      </c>
      <c r="C16" s="1">
        <v>1.2559999999999999E-6</v>
      </c>
      <c r="D16">
        <v>0.5</v>
      </c>
      <c r="E16">
        <f t="shared" si="0"/>
        <v>3123.0089198360924</v>
      </c>
      <c r="F16">
        <v>2</v>
      </c>
      <c r="G16">
        <v>1</v>
      </c>
      <c r="H16">
        <v>7</v>
      </c>
      <c r="I16">
        <f t="shared" si="1"/>
        <v>417.2339916901019</v>
      </c>
      <c r="J16">
        <f t="shared" si="2"/>
        <v>834.4679833802038</v>
      </c>
      <c r="K16">
        <f t="shared" si="3"/>
        <v>196.12496016570663</v>
      </c>
      <c r="L16">
        <f t="shared" si="4"/>
        <v>7.8500000000000011E-3</v>
      </c>
    </row>
    <row r="17" spans="1:12" x14ac:dyDescent="0.25">
      <c r="A17">
        <v>0.1</v>
      </c>
      <c r="B17">
        <v>1.67E-2</v>
      </c>
      <c r="C17" s="1">
        <v>1.2559999999999999E-6</v>
      </c>
      <c r="D17">
        <v>0.5</v>
      </c>
      <c r="E17">
        <f t="shared" si="0"/>
        <v>3123.0089198360924</v>
      </c>
      <c r="F17">
        <v>2</v>
      </c>
      <c r="G17">
        <v>1</v>
      </c>
      <c r="H17">
        <v>7</v>
      </c>
      <c r="I17">
        <f t="shared" si="1"/>
        <v>417.2339916901019</v>
      </c>
      <c r="J17">
        <f t="shared" si="2"/>
        <v>834.4679833802038</v>
      </c>
      <c r="K17">
        <f t="shared" si="3"/>
        <v>196.12496016570663</v>
      </c>
      <c r="L17">
        <f t="shared" si="4"/>
        <v>7.8500000000000011E-3</v>
      </c>
    </row>
    <row r="18" spans="1:12" x14ac:dyDescent="0.25">
      <c r="A18">
        <v>0.1</v>
      </c>
      <c r="B18">
        <v>1.67E-2</v>
      </c>
      <c r="C18" s="1">
        <v>1.2559999999999999E-6</v>
      </c>
      <c r="D18">
        <v>0.5</v>
      </c>
      <c r="E18">
        <f t="shared" si="0"/>
        <v>6246.0178396721849</v>
      </c>
      <c r="F18">
        <v>1</v>
      </c>
      <c r="G18">
        <v>1</v>
      </c>
      <c r="H18">
        <v>7</v>
      </c>
      <c r="I18">
        <f t="shared" si="1"/>
        <v>834.4679833802038</v>
      </c>
      <c r="J18">
        <f t="shared" si="2"/>
        <v>834.4679833802038</v>
      </c>
      <c r="K18">
        <f t="shared" si="3"/>
        <v>392.24992033141325</v>
      </c>
      <c r="L18">
        <f t="shared" si="4"/>
        <v>7.8500000000000011E-3</v>
      </c>
    </row>
    <row r="19" spans="1:12" x14ac:dyDescent="0.25">
      <c r="A19">
        <v>0.1</v>
      </c>
      <c r="B19">
        <v>1.67E-2</v>
      </c>
      <c r="C19" s="1">
        <v>1.2559999999999999E-6</v>
      </c>
      <c r="D19">
        <v>0.5</v>
      </c>
      <c r="E19">
        <f t="shared" si="0"/>
        <v>6246.0178396721849</v>
      </c>
      <c r="F19">
        <v>1</v>
      </c>
      <c r="G19">
        <v>1</v>
      </c>
      <c r="H19">
        <v>7</v>
      </c>
      <c r="I19">
        <f t="shared" si="1"/>
        <v>834.4679833802038</v>
      </c>
      <c r="J19">
        <f t="shared" si="2"/>
        <v>834.4679833802038</v>
      </c>
      <c r="K19">
        <f t="shared" si="3"/>
        <v>392.24992033141325</v>
      </c>
      <c r="L19">
        <f t="shared" si="4"/>
        <v>7.8500000000000011E-3</v>
      </c>
    </row>
    <row r="20" spans="1:12" x14ac:dyDescent="0.25">
      <c r="A20">
        <v>0.1</v>
      </c>
      <c r="B20">
        <v>1.67E-2</v>
      </c>
      <c r="C20" s="1">
        <v>1.2559999999999999E-6</v>
      </c>
      <c r="D20">
        <v>0.5</v>
      </c>
      <c r="E20">
        <f t="shared" si="0"/>
        <v>6246.0178396721849</v>
      </c>
      <c r="F20">
        <v>1</v>
      </c>
      <c r="G20">
        <v>1</v>
      </c>
      <c r="H20">
        <v>7</v>
      </c>
      <c r="I20">
        <f t="shared" si="1"/>
        <v>834.4679833802038</v>
      </c>
      <c r="J20">
        <f t="shared" si="2"/>
        <v>834.4679833802038</v>
      </c>
      <c r="K20">
        <f t="shared" si="3"/>
        <v>392.24992033141325</v>
      </c>
      <c r="L20">
        <f t="shared" si="4"/>
        <v>7.8500000000000011E-3</v>
      </c>
    </row>
    <row r="21" spans="1:12" x14ac:dyDescent="0.25">
      <c r="A21">
        <v>0.1</v>
      </c>
      <c r="B21">
        <v>1.67E-2</v>
      </c>
      <c r="C21" s="1">
        <v>1.2559999999999999E-6</v>
      </c>
      <c r="D21">
        <v>0.5</v>
      </c>
      <c r="E21">
        <f t="shared" si="0"/>
        <v>6246.0178396721849</v>
      </c>
      <c r="F21">
        <v>1</v>
      </c>
      <c r="G21">
        <v>1</v>
      </c>
      <c r="H21">
        <v>7</v>
      </c>
      <c r="I21">
        <f t="shared" si="1"/>
        <v>834.4679833802038</v>
      </c>
      <c r="J21">
        <f t="shared" si="2"/>
        <v>834.4679833802038</v>
      </c>
      <c r="K21">
        <f t="shared" si="3"/>
        <v>392.24992033141325</v>
      </c>
      <c r="L21">
        <f t="shared" si="4"/>
        <v>7.8500000000000011E-3</v>
      </c>
    </row>
    <row r="22" spans="1:12" x14ac:dyDescent="0.25">
      <c r="A22">
        <v>0.1</v>
      </c>
      <c r="B22">
        <v>1.67E-2</v>
      </c>
      <c r="C22" s="1">
        <v>1.2559999999999999E-6</v>
      </c>
      <c r="D22">
        <v>0.5</v>
      </c>
      <c r="E22">
        <f t="shared" si="0"/>
        <v>6246.0178396721849</v>
      </c>
      <c r="F22">
        <v>1</v>
      </c>
      <c r="G22">
        <v>1</v>
      </c>
      <c r="H22">
        <v>7</v>
      </c>
      <c r="I22">
        <f t="shared" si="1"/>
        <v>834.4679833802038</v>
      </c>
      <c r="J22">
        <f t="shared" si="2"/>
        <v>834.4679833802038</v>
      </c>
      <c r="K22">
        <f t="shared" si="3"/>
        <v>392.24992033141325</v>
      </c>
      <c r="L22">
        <f t="shared" si="4"/>
        <v>7.8500000000000011E-3</v>
      </c>
    </row>
  </sheetData>
  <mergeCells count="1">
    <mergeCell ref="K6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L8" sqref="L8"/>
    </sheetView>
  </sheetViews>
  <sheetFormatPr defaultRowHeight="15" x14ac:dyDescent="0.25"/>
  <cols>
    <col min="2" max="2" width="24.140625" bestFit="1" customWidth="1"/>
    <col min="3" max="3" width="12" bestFit="1" customWidth="1"/>
    <col min="4" max="4" width="15.28515625" bestFit="1" customWidth="1"/>
    <col min="5" max="5" width="26.140625" bestFit="1" customWidth="1"/>
    <col min="6" max="6" width="10.140625" customWidth="1"/>
    <col min="8" max="8" width="12" bestFit="1" customWidth="1"/>
    <col min="9" max="9" width="11" bestFit="1" customWidth="1"/>
  </cols>
  <sheetData>
    <row r="2" spans="1:9" x14ac:dyDescent="0.25">
      <c r="B2" t="s">
        <v>16</v>
      </c>
      <c r="C2">
        <v>12</v>
      </c>
      <c r="E2" t="s">
        <v>17</v>
      </c>
      <c r="F2">
        <f>C2/C3</f>
        <v>0.8</v>
      </c>
    </row>
    <row r="3" spans="1:9" x14ac:dyDescent="0.25">
      <c r="B3" t="s">
        <v>15</v>
      </c>
      <c r="C3">
        <v>15</v>
      </c>
      <c r="E3" t="s">
        <v>23</v>
      </c>
      <c r="F3">
        <v>0.05</v>
      </c>
    </row>
    <row r="4" spans="1:9" x14ac:dyDescent="0.25">
      <c r="B4" t="s">
        <v>14</v>
      </c>
      <c r="C4">
        <f>C2*C3</f>
        <v>180</v>
      </c>
      <c r="E4" t="s">
        <v>24</v>
      </c>
      <c r="F4">
        <f>(PI()*(F3/2))^2</f>
        <v>6.1685027506808484E-3</v>
      </c>
    </row>
    <row r="5" spans="1:9" x14ac:dyDescent="0.25">
      <c r="B5" t="s">
        <v>20</v>
      </c>
      <c r="C5">
        <v>1.67E-2</v>
      </c>
    </row>
    <row r="6" spans="1:9" x14ac:dyDescent="0.25">
      <c r="B6" t="s">
        <v>26</v>
      </c>
      <c r="C6">
        <f>4*PI()*(10^-7)</f>
        <v>1.2566370614359173E-6</v>
      </c>
    </row>
    <row r="8" spans="1:9" x14ac:dyDescent="0.25">
      <c r="B8" t="s">
        <v>29</v>
      </c>
      <c r="C8" t="s">
        <v>19</v>
      </c>
      <c r="D8" t="s">
        <v>21</v>
      </c>
      <c r="E8" t="s">
        <v>25</v>
      </c>
      <c r="F8" t="s">
        <v>22</v>
      </c>
      <c r="G8" t="s">
        <v>3</v>
      </c>
      <c r="H8" t="s">
        <v>27</v>
      </c>
      <c r="I8" t="s">
        <v>28</v>
      </c>
    </row>
    <row r="9" spans="1:9" x14ac:dyDescent="0.25">
      <c r="A9" s="2"/>
      <c r="B9" s="1">
        <v>4.0000000000000002E-4</v>
      </c>
      <c r="C9">
        <v>1</v>
      </c>
      <c r="D9" s="1">
        <f>3.14*((B9/2)^2)*C9</f>
        <v>1.2560000000000001E-7</v>
      </c>
      <c r="E9" s="6">
        <f>0.8*D9/0.0167</f>
        <v>6.0167664670658688E-6</v>
      </c>
      <c r="F9" s="7">
        <f>E9/0.02</f>
        <v>3.0083832335329341E-4</v>
      </c>
      <c r="G9">
        <v>0.05</v>
      </c>
      <c r="H9" s="8">
        <f>(0.000001256*((F9*15)^2)*0.000987)/2*(G9^2)</f>
        <v>3.1554815292280113E-17</v>
      </c>
      <c r="I9">
        <f>(H9*10)/1000</f>
        <v>3.1554815292280114E-19</v>
      </c>
    </row>
    <row r="10" spans="1:9" x14ac:dyDescent="0.25">
      <c r="A10" s="2" t="s">
        <v>18</v>
      </c>
      <c r="B10" s="1">
        <v>4.0000000000000002E-4</v>
      </c>
      <c r="C10">
        <v>2</v>
      </c>
      <c r="D10" s="1">
        <f t="shared" ref="D10:D18" si="0">(PI()*((B10/2)^2))*C10</f>
        <v>2.5132741228718345E-7</v>
      </c>
      <c r="E10" s="6">
        <f t="shared" ref="E10:E18" si="1">0.8*D10/0.0167</f>
        <v>1.2039636516751304E-5</v>
      </c>
      <c r="F10" s="7">
        <f t="shared" ref="F10:F13" si="2">E10/0.02</f>
        <v>6.0198182583756513E-4</v>
      </c>
      <c r="G10">
        <v>0.05</v>
      </c>
      <c r="H10" s="8">
        <f t="shared" ref="H10:H18" si="3">(0.000001256*((F10*15)^2)*0.000987)/2*(G10^2)</f>
        <v>1.2634733412481221E-16</v>
      </c>
      <c r="I10">
        <f t="shared" ref="I10:I17" si="4">(H10*10)/1000</f>
        <v>1.2634733412481222E-18</v>
      </c>
    </row>
    <row r="11" spans="1:9" x14ac:dyDescent="0.25">
      <c r="B11" s="1">
        <v>4.0000000000000002E-4</v>
      </c>
      <c r="C11">
        <v>3</v>
      </c>
      <c r="D11" s="1">
        <f t="shared" si="0"/>
        <v>3.7699111843077514E-7</v>
      </c>
      <c r="E11" s="6">
        <f t="shared" si="1"/>
        <v>1.8059454775126955E-5</v>
      </c>
      <c r="F11" s="7">
        <f t="shared" si="2"/>
        <v>9.029727387563477E-4</v>
      </c>
      <c r="G11">
        <v>0.05</v>
      </c>
      <c r="H11" s="8">
        <f t="shared" si="3"/>
        <v>2.8428150178082744E-16</v>
      </c>
      <c r="I11">
        <f t="shared" si="4"/>
        <v>2.8428150178082745E-18</v>
      </c>
    </row>
    <row r="12" spans="1:9" x14ac:dyDescent="0.25">
      <c r="B12" s="1">
        <v>4.0000000000000002E-4</v>
      </c>
      <c r="C12">
        <v>4</v>
      </c>
      <c r="D12" s="1">
        <f t="shared" si="0"/>
        <v>5.0265482457436689E-7</v>
      </c>
      <c r="E12" s="6">
        <f t="shared" si="1"/>
        <v>2.4079273033502607E-5</v>
      </c>
      <c r="F12" s="7">
        <f t="shared" si="2"/>
        <v>1.2039636516751303E-3</v>
      </c>
      <c r="G12">
        <v>0.05</v>
      </c>
      <c r="H12" s="8">
        <f t="shared" si="3"/>
        <v>5.0538933649924882E-16</v>
      </c>
      <c r="I12">
        <f t="shared" si="4"/>
        <v>5.0538933649924887E-18</v>
      </c>
    </row>
    <row r="13" spans="1:9" x14ac:dyDescent="0.25">
      <c r="B13" s="1">
        <v>4.0000000000000002E-4</v>
      </c>
      <c r="C13">
        <v>5</v>
      </c>
      <c r="D13" s="1">
        <f t="shared" si="0"/>
        <v>6.2831853071795864E-7</v>
      </c>
      <c r="E13" s="6">
        <f t="shared" si="1"/>
        <v>3.0099091291878257E-5</v>
      </c>
      <c r="F13" s="7">
        <f t="shared" si="2"/>
        <v>1.5049545645939128E-3</v>
      </c>
      <c r="G13">
        <v>0.05</v>
      </c>
      <c r="H13" s="8">
        <f t="shared" si="3"/>
        <v>7.8967083828007627E-16</v>
      </c>
      <c r="I13">
        <f t="shared" si="4"/>
        <v>7.8967083828007628E-18</v>
      </c>
    </row>
    <row r="14" spans="1:9" x14ac:dyDescent="0.25">
      <c r="B14" s="1">
        <v>4.0000000000000002E-4</v>
      </c>
      <c r="C14">
        <v>6</v>
      </c>
      <c r="D14" s="1">
        <f t="shared" si="0"/>
        <v>7.5398223686155029E-7</v>
      </c>
      <c r="E14" s="6">
        <f t="shared" si="1"/>
        <v>3.6118909550253909E-5</v>
      </c>
      <c r="F14" s="7">
        <f>E14/0.02</f>
        <v>1.8059454775126954E-3</v>
      </c>
      <c r="G14">
        <v>0.05</v>
      </c>
      <c r="H14" s="8">
        <f t="shared" si="3"/>
        <v>1.1371260071233098E-15</v>
      </c>
      <c r="I14">
        <f t="shared" si="4"/>
        <v>1.1371260071233098E-17</v>
      </c>
    </row>
    <row r="15" spans="1:9" x14ac:dyDescent="0.25">
      <c r="B15" s="1">
        <v>4.0000000000000002E-4</v>
      </c>
      <c r="C15">
        <v>7</v>
      </c>
      <c r="D15" s="1">
        <f t="shared" si="0"/>
        <v>8.7964594300514204E-7</v>
      </c>
      <c r="E15" s="6">
        <f t="shared" si="1"/>
        <v>4.2138727808629562E-5</v>
      </c>
      <c r="F15" s="7">
        <f>E15/0.02</f>
        <v>2.1069363904314782E-3</v>
      </c>
      <c r="G15">
        <v>0.05</v>
      </c>
      <c r="H15" s="8">
        <f t="shared" si="3"/>
        <v>1.5477548430289498E-15</v>
      </c>
      <c r="I15">
        <f t="shared" si="4"/>
        <v>1.5477548430289499E-17</v>
      </c>
    </row>
    <row r="16" spans="1:9" x14ac:dyDescent="0.25">
      <c r="B16" s="1">
        <v>4.0000000000000002E-4</v>
      </c>
      <c r="C16">
        <v>8</v>
      </c>
      <c r="D16" s="1">
        <f t="shared" si="0"/>
        <v>1.0053096491487338E-6</v>
      </c>
      <c r="E16" s="6">
        <f t="shared" si="1"/>
        <v>4.8158546067005214E-5</v>
      </c>
      <c r="F16" s="7">
        <f t="shared" ref="F16:F18" si="5">E16/0.02</f>
        <v>2.4079273033502605E-3</v>
      </c>
      <c r="G16">
        <v>0.05</v>
      </c>
      <c r="H16" s="8">
        <f t="shared" si="3"/>
        <v>2.0215573459969953E-15</v>
      </c>
      <c r="I16">
        <f t="shared" si="4"/>
        <v>2.0215573459969955E-17</v>
      </c>
    </row>
    <row r="17" spans="2:9" x14ac:dyDescent="0.25">
      <c r="B17" s="1">
        <v>4.0000000000000002E-4</v>
      </c>
      <c r="C17">
        <v>9</v>
      </c>
      <c r="D17" s="1">
        <f t="shared" si="0"/>
        <v>1.1309733552923255E-6</v>
      </c>
      <c r="E17" s="6">
        <f t="shared" si="1"/>
        <v>5.4178364325380867E-5</v>
      </c>
      <c r="F17" s="7">
        <f t="shared" si="5"/>
        <v>2.7089182162690433E-3</v>
      </c>
      <c r="G17">
        <v>0.05</v>
      </c>
      <c r="H17" s="8">
        <f t="shared" si="3"/>
        <v>2.5585335160274471E-15</v>
      </c>
      <c r="I17">
        <f t="shared" si="4"/>
        <v>2.5585335160274471E-17</v>
      </c>
    </row>
    <row r="18" spans="2:9" x14ac:dyDescent="0.25">
      <c r="B18" s="1">
        <v>4.0000000000000002E-4</v>
      </c>
      <c r="C18">
        <v>10</v>
      </c>
      <c r="D18" s="1">
        <f t="shared" si="0"/>
        <v>1.2566370614359173E-6</v>
      </c>
      <c r="E18" s="6">
        <f t="shared" si="1"/>
        <v>6.0198182583756513E-5</v>
      </c>
      <c r="F18" s="7">
        <f t="shared" si="5"/>
        <v>3.0099091291878257E-3</v>
      </c>
      <c r="G18">
        <v>0.05</v>
      </c>
      <c r="H18" s="8">
        <f t="shared" si="3"/>
        <v>3.1586833531203051E-15</v>
      </c>
      <c r="I18">
        <f t="shared" ref="I18" si="6">(H18*10)/1000</f>
        <v>3.1586833531203051E-17</v>
      </c>
    </row>
    <row r="19" spans="2:9" x14ac:dyDescent="0.25">
      <c r="D19" s="1"/>
      <c r="E1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2017-02-27T14:04:03Z</dcterms:modified>
</cp:coreProperties>
</file>