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ving\002_execute\Class\統計諮詢\農林公司\成分\"/>
    </mc:Choice>
  </mc:AlternateContent>
  <xr:revisionPtr revIDLastSave="0" documentId="13_ncr:1_{3FBF4783-C397-4C56-A815-521BDE575F2A}" xr6:coauthVersionLast="36" xr6:coauthVersionMax="36" xr10:uidLastSave="{00000000-0000-0000-0000-000000000000}"/>
  <bookViews>
    <workbookView xWindow="1632" yWindow="0" windowWidth="11544" windowHeight="9528" xr2:uid="{00000000-000D-0000-FFFF-FFFF00000000}"/>
  </bookViews>
  <sheets>
    <sheet name="統計" sheetId="5" r:id="rId1"/>
    <sheet name="第二水茶菁" sheetId="1" r:id="rId2"/>
    <sheet name="第二水茶乾" sheetId="3" r:id="rId3"/>
    <sheet name="個別兒茶素" sheetId="4" r:id="rId4"/>
    <sheet name="含水量" sheetId="2" r:id="rId5"/>
  </sheets>
  <definedNames>
    <definedName name="_AMO_UniqueIdentifier" hidden="1">"'14e63a57-9ff1-4b80-ae18-0e0d5a824e85'"</definedName>
  </definedNames>
  <calcPr calcId="191029"/>
</workbook>
</file>

<file path=xl/calcChain.xml><?xml version="1.0" encoding="utf-8"?>
<calcChain xmlns="http://schemas.openxmlformats.org/spreadsheetml/2006/main">
  <c r="M39" i="4" l="1"/>
  <c r="M40" i="4"/>
  <c r="M41" i="4"/>
  <c r="M42" i="4"/>
  <c r="M43" i="4"/>
  <c r="M44" i="4"/>
  <c r="M32" i="4" l="1"/>
  <c r="M31" i="4"/>
  <c r="X43" i="3" l="1"/>
  <c r="W43" i="3"/>
  <c r="X41" i="3"/>
  <c r="W41" i="3"/>
  <c r="X39" i="3"/>
  <c r="W39" i="3"/>
  <c r="X37" i="3"/>
  <c r="W37" i="3"/>
  <c r="X35" i="3"/>
  <c r="W35" i="3"/>
  <c r="X33" i="3"/>
  <c r="W33" i="3"/>
  <c r="W31" i="3"/>
  <c r="X31" i="3"/>
  <c r="X29" i="3"/>
  <c r="W29" i="3"/>
  <c r="X27" i="3"/>
  <c r="W27" i="3"/>
  <c r="W17" i="3"/>
  <c r="X19" i="3"/>
  <c r="W19" i="3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Z3" i="4"/>
  <c r="W23" i="1" l="1"/>
  <c r="W33" i="1"/>
  <c r="W35" i="1"/>
  <c r="W45" i="1"/>
  <c r="W43" i="1"/>
  <c r="W41" i="1"/>
  <c r="W39" i="1"/>
  <c r="W47" i="1"/>
  <c r="W49" i="1"/>
  <c r="V49" i="1"/>
  <c r="V47" i="1"/>
  <c r="V45" i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3" i="4"/>
  <c r="M34" i="4"/>
  <c r="M35" i="4"/>
  <c r="M36" i="4"/>
  <c r="M37" i="4"/>
  <c r="M38" i="4"/>
  <c r="M3" i="4"/>
  <c r="X3" i="3" l="1"/>
  <c r="X5" i="3"/>
  <c r="X7" i="3"/>
  <c r="W7" i="3"/>
  <c r="W5" i="3"/>
  <c r="W3" i="3"/>
  <c r="AA43" i="3" l="1"/>
  <c r="Z43" i="3"/>
  <c r="AA41" i="3"/>
  <c r="Z41" i="3"/>
  <c r="AA39" i="3"/>
  <c r="Z39" i="3"/>
  <c r="AA37" i="3"/>
  <c r="Z37" i="3"/>
  <c r="AA35" i="3"/>
  <c r="Z35" i="3"/>
  <c r="AA33" i="3"/>
  <c r="Z33" i="3"/>
  <c r="AA31" i="3"/>
  <c r="Z31" i="3"/>
  <c r="AA29" i="3"/>
  <c r="Z29" i="3"/>
  <c r="AA27" i="3"/>
  <c r="Z27" i="3"/>
  <c r="AA19" i="3"/>
  <c r="Z19" i="3"/>
  <c r="AA17" i="3"/>
  <c r="Z17" i="3"/>
  <c r="AA15" i="3"/>
  <c r="Z15" i="3"/>
  <c r="AA13" i="3"/>
  <c r="Z13" i="3"/>
  <c r="AA11" i="3"/>
  <c r="Z11" i="3"/>
  <c r="AA9" i="3"/>
  <c r="Z9" i="3"/>
  <c r="AA7" i="3"/>
  <c r="Z7" i="3"/>
  <c r="AA5" i="3"/>
  <c r="Z5" i="3"/>
  <c r="AA3" i="3"/>
  <c r="Z3" i="3"/>
  <c r="X17" i="3"/>
  <c r="X15" i="3"/>
  <c r="W15" i="3"/>
  <c r="X13" i="3"/>
  <c r="W13" i="3"/>
  <c r="X11" i="3"/>
  <c r="W11" i="3"/>
  <c r="X9" i="3"/>
  <c r="W9" i="3"/>
  <c r="Z49" i="1"/>
  <c r="Y49" i="1"/>
  <c r="Z47" i="1"/>
  <c r="Y47" i="1"/>
  <c r="Z45" i="1"/>
  <c r="Y45" i="1"/>
  <c r="Z43" i="1"/>
  <c r="Y43" i="1"/>
  <c r="Z41" i="1"/>
  <c r="Y41" i="1"/>
  <c r="Z39" i="1"/>
  <c r="Y39" i="1"/>
  <c r="Z37" i="1"/>
  <c r="Y37" i="1"/>
  <c r="Z35" i="1"/>
  <c r="Y35" i="1"/>
  <c r="Z33" i="1"/>
  <c r="Y33" i="1"/>
  <c r="Z25" i="1"/>
  <c r="Y25" i="1"/>
  <c r="Z23" i="1"/>
  <c r="Y23" i="1"/>
  <c r="Z21" i="1"/>
  <c r="Y21" i="1"/>
  <c r="Z19" i="1"/>
  <c r="Y19" i="1"/>
  <c r="Z17" i="1"/>
  <c r="Y17" i="1"/>
  <c r="Z15" i="1"/>
  <c r="Y15" i="1"/>
  <c r="Z13" i="1"/>
  <c r="Y13" i="1"/>
  <c r="Z11" i="1"/>
  <c r="Y11" i="1"/>
  <c r="Z9" i="1"/>
  <c r="Y9" i="1"/>
  <c r="Z7" i="1"/>
  <c r="Y7" i="1"/>
  <c r="Z5" i="1"/>
  <c r="Y5" i="1"/>
  <c r="Z3" i="1"/>
  <c r="Y3" i="1"/>
  <c r="V43" i="1"/>
  <c r="V41" i="1"/>
  <c r="V39" i="1"/>
  <c r="W37" i="1"/>
  <c r="V37" i="1"/>
  <c r="V35" i="1"/>
  <c r="V33" i="1"/>
  <c r="W25" i="1"/>
  <c r="V25" i="1"/>
  <c r="V23" i="1"/>
  <c r="W21" i="1"/>
  <c r="V21" i="1"/>
  <c r="W19" i="1"/>
  <c r="V19" i="1"/>
  <c r="W17" i="1"/>
  <c r="V17" i="1"/>
  <c r="W15" i="1"/>
  <c r="V15" i="1"/>
  <c r="W13" i="1"/>
  <c r="V13" i="1"/>
  <c r="W11" i="1"/>
  <c r="V11" i="1"/>
  <c r="W9" i="1"/>
  <c r="V9" i="1"/>
  <c r="W7" i="1"/>
  <c r="V7" i="1"/>
  <c r="W5" i="1"/>
  <c r="V5" i="1"/>
  <c r="W3" i="1"/>
  <c r="V3" i="1"/>
  <c r="R50" i="1"/>
  <c r="R49" i="1"/>
  <c r="S49" i="1" s="1"/>
  <c r="R48" i="1"/>
  <c r="R47" i="1"/>
  <c r="T47" i="1" s="1"/>
  <c r="R46" i="1"/>
  <c r="R45" i="1"/>
  <c r="S45" i="1" s="1"/>
  <c r="R44" i="1"/>
  <c r="T43" i="1" s="1"/>
  <c r="R43" i="1"/>
  <c r="R42" i="1"/>
  <c r="R41" i="1"/>
  <c r="S41" i="1" s="1"/>
  <c r="R40" i="1"/>
  <c r="R39" i="1"/>
  <c r="S39" i="1" s="1"/>
  <c r="R38" i="1"/>
  <c r="R37" i="1"/>
  <c r="S37" i="1" s="1"/>
  <c r="R36" i="1"/>
  <c r="R35" i="1"/>
  <c r="R34" i="1"/>
  <c r="R33" i="1"/>
  <c r="S33" i="1" s="1"/>
  <c r="R26" i="1"/>
  <c r="R25" i="1"/>
  <c r="S25" i="1" s="1"/>
  <c r="R24" i="1"/>
  <c r="R23" i="1"/>
  <c r="T23" i="1" s="1"/>
  <c r="R22" i="1"/>
  <c r="T21" i="1" s="1"/>
  <c r="R21" i="1"/>
  <c r="R9" i="1"/>
  <c r="T9" i="1" s="1"/>
  <c r="R10" i="1"/>
  <c r="R11" i="1"/>
  <c r="R12" i="1"/>
  <c r="S11" i="1" s="1"/>
  <c r="R13" i="1"/>
  <c r="R14" i="1"/>
  <c r="R8" i="1"/>
  <c r="T7" i="1" s="1"/>
  <c r="R7" i="1"/>
  <c r="R6" i="1"/>
  <c r="R5" i="1"/>
  <c r="T5" i="1" s="1"/>
  <c r="R4" i="1"/>
  <c r="R3" i="1"/>
  <c r="S3" i="1" s="1"/>
  <c r="S16" i="3"/>
  <c r="S17" i="3"/>
  <c r="S18" i="3"/>
  <c r="S19" i="3"/>
  <c r="S20" i="3"/>
  <c r="S15" i="3"/>
  <c r="T15" i="3" s="1"/>
  <c r="S4" i="3"/>
  <c r="S5" i="3"/>
  <c r="T5" i="3" s="1"/>
  <c r="S6" i="3"/>
  <c r="S7" i="3"/>
  <c r="S8" i="3"/>
  <c r="S3" i="3"/>
  <c r="T3" i="3" s="1"/>
  <c r="S7" i="1" l="1"/>
  <c r="S21" i="1"/>
  <c r="S35" i="1"/>
  <c r="S43" i="1"/>
  <c r="T33" i="1"/>
  <c r="S9" i="1"/>
  <c r="T49" i="1"/>
  <c r="T13" i="1"/>
  <c r="T37" i="1"/>
  <c r="T45" i="1"/>
  <c r="T3" i="1"/>
  <c r="T11" i="1"/>
  <c r="T25" i="1"/>
  <c r="T39" i="1"/>
  <c r="T7" i="3"/>
  <c r="U15" i="3"/>
  <c r="U17" i="3"/>
  <c r="T17" i="3"/>
  <c r="U3" i="3"/>
  <c r="T19" i="3"/>
  <c r="U5" i="3"/>
  <c r="U7" i="3"/>
  <c r="U19" i="3"/>
  <c r="S5" i="1"/>
  <c r="S23" i="1"/>
  <c r="S47" i="1"/>
  <c r="T35" i="1"/>
  <c r="T41" i="1"/>
  <c r="S13" i="1"/>
  <c r="S38" i="3"/>
  <c r="N38" i="3"/>
  <c r="I38" i="3"/>
  <c r="S37" i="3"/>
  <c r="N37" i="3"/>
  <c r="I37" i="3"/>
  <c r="S36" i="3"/>
  <c r="N36" i="3"/>
  <c r="I36" i="3"/>
  <c r="S35" i="3"/>
  <c r="N35" i="3"/>
  <c r="I35" i="3"/>
  <c r="S34" i="3"/>
  <c r="N34" i="3"/>
  <c r="I34" i="3"/>
  <c r="S33" i="3"/>
  <c r="N33" i="3"/>
  <c r="I33" i="3"/>
  <c r="S14" i="3"/>
  <c r="N14" i="3"/>
  <c r="I14" i="3"/>
  <c r="S13" i="3"/>
  <c r="N13" i="3"/>
  <c r="I13" i="3"/>
  <c r="S12" i="3"/>
  <c r="N12" i="3"/>
  <c r="I12" i="3"/>
  <c r="S11" i="3"/>
  <c r="N11" i="3"/>
  <c r="I11" i="3"/>
  <c r="S10" i="3"/>
  <c r="N10" i="3"/>
  <c r="I10" i="3"/>
  <c r="S9" i="3"/>
  <c r="N9" i="3"/>
  <c r="I9" i="3"/>
  <c r="S44" i="3"/>
  <c r="N44" i="3"/>
  <c r="I44" i="3"/>
  <c r="S43" i="3"/>
  <c r="N43" i="3"/>
  <c r="I43" i="3"/>
  <c r="S42" i="3"/>
  <c r="N42" i="3"/>
  <c r="I42" i="3"/>
  <c r="S41" i="3"/>
  <c r="N41" i="3"/>
  <c r="I41" i="3"/>
  <c r="S40" i="3"/>
  <c r="N40" i="3"/>
  <c r="I40" i="3"/>
  <c r="S39" i="3"/>
  <c r="N39" i="3"/>
  <c r="I39" i="3"/>
  <c r="S32" i="3"/>
  <c r="N32" i="3"/>
  <c r="I32" i="3"/>
  <c r="S31" i="3"/>
  <c r="N31" i="3"/>
  <c r="I31" i="3"/>
  <c r="S30" i="3"/>
  <c r="N30" i="3"/>
  <c r="I30" i="3"/>
  <c r="S29" i="3"/>
  <c r="N29" i="3"/>
  <c r="I29" i="3"/>
  <c r="S28" i="3"/>
  <c r="N28" i="3"/>
  <c r="I28" i="3"/>
  <c r="S27" i="3"/>
  <c r="N27" i="3"/>
  <c r="I27" i="3"/>
  <c r="N20" i="3"/>
  <c r="I20" i="3"/>
  <c r="N19" i="3"/>
  <c r="I19" i="3"/>
  <c r="N18" i="3"/>
  <c r="I18" i="3"/>
  <c r="N17" i="3"/>
  <c r="I17" i="3"/>
  <c r="N16" i="3"/>
  <c r="I16" i="3"/>
  <c r="N15" i="3"/>
  <c r="I15" i="3"/>
  <c r="K15" i="3" s="1"/>
  <c r="N8" i="3"/>
  <c r="I8" i="3"/>
  <c r="N7" i="3"/>
  <c r="I7" i="3"/>
  <c r="N6" i="3"/>
  <c r="I6" i="3"/>
  <c r="N5" i="3"/>
  <c r="I5" i="3"/>
  <c r="N4" i="3"/>
  <c r="I4" i="3"/>
  <c r="N3" i="3"/>
  <c r="I3" i="3"/>
  <c r="J3" i="3" s="1"/>
  <c r="M4" i="1"/>
  <c r="M5" i="1"/>
  <c r="M6" i="1"/>
  <c r="M7" i="1"/>
  <c r="M8" i="1"/>
  <c r="M9" i="1"/>
  <c r="M10" i="1"/>
  <c r="M11" i="1"/>
  <c r="M12" i="1"/>
  <c r="M13" i="1"/>
  <c r="M14" i="1"/>
  <c r="M21" i="1"/>
  <c r="M22" i="1"/>
  <c r="M23" i="1"/>
  <c r="M24" i="1"/>
  <c r="M25" i="1"/>
  <c r="M26" i="1"/>
  <c r="M33" i="1"/>
  <c r="M34" i="1"/>
  <c r="M35" i="1"/>
  <c r="M36" i="1"/>
  <c r="M37" i="1"/>
  <c r="M38" i="1"/>
  <c r="M45" i="1"/>
  <c r="M46" i="1"/>
  <c r="M47" i="1"/>
  <c r="M48" i="1"/>
  <c r="M49" i="1"/>
  <c r="M50" i="1"/>
  <c r="M15" i="1"/>
  <c r="M16" i="1"/>
  <c r="M17" i="1"/>
  <c r="M18" i="1"/>
  <c r="M19" i="1"/>
  <c r="M20" i="1"/>
  <c r="M39" i="1"/>
  <c r="M40" i="1"/>
  <c r="M41" i="1"/>
  <c r="M42" i="1"/>
  <c r="M43" i="1"/>
  <c r="M44" i="1"/>
  <c r="M3" i="1"/>
  <c r="H4" i="1"/>
  <c r="H5" i="1"/>
  <c r="H6" i="1"/>
  <c r="H7" i="1"/>
  <c r="H8" i="1"/>
  <c r="H9" i="1"/>
  <c r="H10" i="1"/>
  <c r="H11" i="1"/>
  <c r="H12" i="1"/>
  <c r="H13" i="1"/>
  <c r="H14" i="1"/>
  <c r="H21" i="1"/>
  <c r="H22" i="1"/>
  <c r="H23" i="1"/>
  <c r="H24" i="1"/>
  <c r="H25" i="1"/>
  <c r="H26" i="1"/>
  <c r="H33" i="1"/>
  <c r="H34" i="1"/>
  <c r="H35" i="1"/>
  <c r="H36" i="1"/>
  <c r="H37" i="1"/>
  <c r="H38" i="1"/>
  <c r="H45" i="1"/>
  <c r="H46" i="1"/>
  <c r="H47" i="1"/>
  <c r="H48" i="1"/>
  <c r="H49" i="1"/>
  <c r="H50" i="1"/>
  <c r="H15" i="1"/>
  <c r="H16" i="1"/>
  <c r="H17" i="1"/>
  <c r="H18" i="1"/>
  <c r="H19" i="1"/>
  <c r="H20" i="1"/>
  <c r="H39" i="1"/>
  <c r="H40" i="1"/>
  <c r="H41" i="1"/>
  <c r="H42" i="1"/>
  <c r="H43" i="1"/>
  <c r="H44" i="1"/>
  <c r="H3" i="1"/>
  <c r="P7" i="3" l="1"/>
  <c r="P19" i="3"/>
  <c r="J39" i="3"/>
  <c r="J43" i="3"/>
  <c r="J11" i="3"/>
  <c r="J35" i="3"/>
  <c r="J7" i="3"/>
  <c r="J19" i="3"/>
  <c r="U27" i="3"/>
  <c r="T27" i="3"/>
  <c r="T29" i="3"/>
  <c r="U29" i="3"/>
  <c r="U31" i="3"/>
  <c r="T31" i="3"/>
  <c r="U39" i="3"/>
  <c r="T39" i="3"/>
  <c r="T41" i="3"/>
  <c r="U41" i="3"/>
  <c r="T43" i="3"/>
  <c r="U43" i="3"/>
  <c r="U9" i="3"/>
  <c r="T9" i="3"/>
  <c r="T11" i="3"/>
  <c r="U11" i="3"/>
  <c r="T13" i="3"/>
  <c r="U13" i="3"/>
  <c r="U33" i="3"/>
  <c r="T33" i="3"/>
  <c r="U35" i="3"/>
  <c r="T35" i="3"/>
  <c r="T37" i="3"/>
  <c r="U37" i="3"/>
  <c r="J5" i="3"/>
  <c r="J17" i="3"/>
  <c r="P5" i="3"/>
  <c r="P17" i="3"/>
  <c r="J27" i="3"/>
  <c r="J41" i="3"/>
  <c r="J9" i="3"/>
  <c r="J13" i="3"/>
  <c r="J33" i="3"/>
  <c r="J37" i="3"/>
  <c r="P3" i="3"/>
  <c r="P15" i="3"/>
  <c r="P27" i="3"/>
  <c r="P39" i="3"/>
  <c r="P41" i="3"/>
  <c r="P43" i="3"/>
  <c r="P9" i="3"/>
  <c r="P11" i="3"/>
  <c r="P13" i="3"/>
  <c r="P33" i="3"/>
  <c r="P35" i="3"/>
  <c r="P37" i="3"/>
  <c r="O39" i="3"/>
  <c r="O41" i="3"/>
  <c r="K9" i="3"/>
  <c r="O9" i="3"/>
  <c r="K11" i="3"/>
  <c r="O11" i="3"/>
  <c r="K13" i="3"/>
  <c r="O13" i="3"/>
  <c r="K33" i="3"/>
  <c r="O33" i="3"/>
  <c r="K35" i="3"/>
  <c r="O35" i="3"/>
  <c r="K37" i="3"/>
  <c r="O37" i="3"/>
  <c r="J29" i="3"/>
  <c r="J31" i="3"/>
  <c r="O43" i="3"/>
  <c r="K39" i="3"/>
  <c r="K41" i="3"/>
  <c r="K43" i="3"/>
  <c r="O27" i="3"/>
  <c r="P29" i="3"/>
  <c r="P31" i="3"/>
  <c r="J15" i="3"/>
  <c r="K27" i="3"/>
  <c r="K29" i="3"/>
  <c r="O29" i="3"/>
  <c r="K31" i="3"/>
  <c r="O31" i="3"/>
  <c r="O15" i="3"/>
  <c r="K17" i="3"/>
  <c r="O17" i="3"/>
  <c r="K19" i="3"/>
  <c r="O19" i="3"/>
  <c r="K3" i="3"/>
  <c r="O3" i="3"/>
  <c r="K5" i="3"/>
  <c r="O5" i="3"/>
  <c r="K7" i="3"/>
  <c r="O7" i="3"/>
  <c r="R15" i="1" l="1"/>
  <c r="R16" i="1"/>
  <c r="R17" i="1"/>
  <c r="R18" i="1"/>
  <c r="R19" i="1"/>
  <c r="R20" i="1"/>
  <c r="T15" i="1" l="1"/>
  <c r="S15" i="1"/>
  <c r="S19" i="1"/>
  <c r="T19" i="1"/>
  <c r="T17" i="1"/>
  <c r="S17" i="1"/>
  <c r="O25" i="1"/>
  <c r="O47" i="1"/>
  <c r="O3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2" i="2"/>
  <c r="J17" i="1"/>
  <c r="J39" i="1"/>
  <c r="J43" i="1"/>
  <c r="O43" i="1"/>
  <c r="O41" i="1"/>
  <c r="O39" i="1"/>
  <c r="O19" i="1"/>
  <c r="O17" i="1"/>
  <c r="O15" i="1"/>
  <c r="O45" i="1"/>
  <c r="O37" i="1"/>
  <c r="N25" i="1"/>
  <c r="J5" i="1"/>
  <c r="N33" i="1" l="1"/>
  <c r="N47" i="1"/>
  <c r="O33" i="1"/>
  <c r="N9" i="1"/>
  <c r="O9" i="1"/>
  <c r="N35" i="1"/>
  <c r="O35" i="1"/>
  <c r="N49" i="1"/>
  <c r="O49" i="1"/>
  <c r="J41" i="1"/>
  <c r="I41" i="1"/>
  <c r="J19" i="1"/>
  <c r="I19" i="1"/>
  <c r="J15" i="1"/>
  <c r="I15" i="1"/>
  <c r="I39" i="1"/>
  <c r="N5" i="1"/>
  <c r="O5" i="1"/>
  <c r="N13" i="1"/>
  <c r="O13" i="1"/>
  <c r="N21" i="1"/>
  <c r="O21" i="1"/>
  <c r="N3" i="1"/>
  <c r="N7" i="1"/>
  <c r="N45" i="1"/>
  <c r="N15" i="1"/>
  <c r="N17" i="1"/>
  <c r="N19" i="1"/>
  <c r="N39" i="1"/>
  <c r="N41" i="1"/>
  <c r="N43" i="1"/>
  <c r="I43" i="1"/>
  <c r="I17" i="1"/>
  <c r="N37" i="1"/>
  <c r="I21" i="1"/>
  <c r="J25" i="1"/>
  <c r="J13" i="1"/>
  <c r="I9" i="1"/>
  <c r="I11" i="1"/>
  <c r="J49" i="1"/>
  <c r="J37" i="1"/>
  <c r="O7" i="1"/>
  <c r="O23" i="1"/>
  <c r="I33" i="1"/>
  <c r="J3" i="1"/>
  <c r="I25" i="1"/>
  <c r="I5" i="1"/>
  <c r="J21" i="1"/>
  <c r="I45" i="1"/>
  <c r="I7" i="1"/>
  <c r="J11" i="1"/>
  <c r="I23" i="1"/>
  <c r="J35" i="1"/>
  <c r="J33" i="1"/>
  <c r="J47" i="1"/>
  <c r="I47" i="1"/>
  <c r="J45" i="1"/>
  <c r="J23" i="1"/>
  <c r="J9" i="1"/>
  <c r="J7" i="1"/>
  <c r="I3" i="1"/>
  <c r="I49" i="1"/>
  <c r="I35" i="1"/>
  <c r="I13" i="1"/>
  <c r="N11" i="1" l="1"/>
  <c r="O11" i="1"/>
  <c r="N23" i="1"/>
  <c r="I37" i="1"/>
</calcChain>
</file>

<file path=xl/sharedStrings.xml><?xml version="1.0" encoding="utf-8"?>
<sst xmlns="http://schemas.openxmlformats.org/spreadsheetml/2006/main" count="505" uniqueCount="162">
  <si>
    <t>T12-B-2</t>
    <phoneticPr fontId="1" type="noConversion"/>
  </si>
  <si>
    <t>T12-B-1</t>
    <phoneticPr fontId="1" type="noConversion"/>
  </si>
  <si>
    <t>T12-3</t>
    <phoneticPr fontId="1" type="noConversion"/>
  </si>
  <si>
    <t>T12-2</t>
    <phoneticPr fontId="1" type="noConversion"/>
  </si>
  <si>
    <t>T12-1</t>
    <phoneticPr fontId="1" type="noConversion"/>
  </si>
  <si>
    <t>FS-3</t>
  </si>
  <si>
    <t>FS-2</t>
  </si>
  <si>
    <t>FS-1</t>
    <phoneticPr fontId="1" type="noConversion"/>
  </si>
  <si>
    <t>DP-B-3</t>
  </si>
  <si>
    <t>DP-B-2</t>
  </si>
  <si>
    <t>DP-B-1</t>
    <phoneticPr fontId="1" type="noConversion"/>
  </si>
  <si>
    <t>DP-3</t>
    <phoneticPr fontId="1" type="noConversion"/>
  </si>
  <si>
    <t>DP-2</t>
    <phoneticPr fontId="1" type="noConversion"/>
  </si>
  <si>
    <t>DP-1</t>
    <phoneticPr fontId="1" type="noConversion"/>
  </si>
  <si>
    <t>mg/g</t>
  </si>
  <si>
    <t>ppm</t>
  </si>
  <si>
    <t xml:space="preserve">mg/g </t>
  </si>
  <si>
    <r>
      <rPr>
        <sz val="12"/>
        <rFont val="新細明體"/>
        <family val="1"/>
        <charset val="136"/>
      </rPr>
      <t>重複</t>
    </r>
  </si>
  <si>
    <r>
      <rPr>
        <sz val="12"/>
        <rFont val="新細明體"/>
        <family val="1"/>
        <charset val="136"/>
      </rPr>
      <t>樣品編號</t>
    </r>
  </si>
  <si>
    <t>T17-1</t>
    <phoneticPr fontId="1" type="noConversion"/>
  </si>
  <si>
    <t>T17-2</t>
  </si>
  <si>
    <t>T17-3</t>
  </si>
  <si>
    <t>T20-1</t>
    <phoneticPr fontId="1" type="noConversion"/>
  </si>
  <si>
    <t>T20-2</t>
  </si>
  <si>
    <t>T20-3</t>
  </si>
  <si>
    <t>T17-B-1</t>
    <phoneticPr fontId="1" type="noConversion"/>
  </si>
  <si>
    <t>T17-B-2</t>
  </si>
  <si>
    <t>T17-B-3</t>
  </si>
  <si>
    <t>T20-B-1</t>
    <phoneticPr fontId="1" type="noConversion"/>
  </si>
  <si>
    <t>T20-B-2</t>
  </si>
  <si>
    <t>T20-B-3</t>
  </si>
  <si>
    <t>鍋重</t>
    <phoneticPr fontId="1" type="noConversion"/>
  </si>
  <si>
    <t>樣品重</t>
    <phoneticPr fontId="1" type="noConversion"/>
  </si>
  <si>
    <t>烘乾重</t>
    <phoneticPr fontId="1" type="noConversion"/>
  </si>
  <si>
    <t>含水量</t>
    <phoneticPr fontId="1" type="noConversion"/>
  </si>
  <si>
    <t>T12-B-3</t>
    <phoneticPr fontId="1" type="noConversion"/>
  </si>
  <si>
    <t>T8-2</t>
  </si>
  <si>
    <t>T8-3</t>
  </si>
  <si>
    <t>T18-2</t>
  </si>
  <si>
    <t>T18-3</t>
  </si>
  <si>
    <t>樣品編號</t>
  </si>
  <si>
    <t>重複</t>
  </si>
  <si>
    <t>茶樣克數</t>
  </si>
  <si>
    <t>體積</t>
    <phoneticPr fontId="8" type="noConversion"/>
  </si>
  <si>
    <t>含水量</t>
    <phoneticPr fontId="8" type="noConversion"/>
  </si>
  <si>
    <t>polyphenol多元酚</t>
  </si>
  <si>
    <t>FAA游離胺基酸</t>
  </si>
  <si>
    <t>稀釋倍率</t>
  </si>
  <si>
    <t>平均</t>
    <phoneticPr fontId="5" type="noConversion"/>
  </si>
  <si>
    <t>stdev(需&lt;0.6)</t>
  </si>
  <si>
    <t>DP-2</t>
    <phoneticPr fontId="1" type="noConversion"/>
  </si>
  <si>
    <t>DP-3</t>
    <phoneticPr fontId="1" type="noConversion"/>
  </si>
  <si>
    <t>T12-1</t>
    <phoneticPr fontId="1" type="noConversion"/>
  </si>
  <si>
    <t>T12-B-1</t>
    <phoneticPr fontId="1" type="noConversion"/>
  </si>
  <si>
    <t>T17-B-1</t>
    <phoneticPr fontId="1" type="noConversion"/>
  </si>
  <si>
    <t>T8-1</t>
    <phoneticPr fontId="10" type="noConversion"/>
  </si>
  <si>
    <t>T18-1</t>
    <phoneticPr fontId="10" type="noConversion"/>
  </si>
  <si>
    <t>T8-G-1</t>
    <phoneticPr fontId="10" type="noConversion"/>
  </si>
  <si>
    <t>T8-G-2</t>
  </si>
  <si>
    <t>T8-G-3</t>
  </si>
  <si>
    <t>T18-G-1</t>
    <phoneticPr fontId="10" type="noConversion"/>
  </si>
  <si>
    <t>T18-G-2</t>
  </si>
  <si>
    <t>T18-G-3</t>
  </si>
  <si>
    <t>茶胺酸</t>
    <phoneticPr fontId="1" type="noConversion"/>
  </si>
  <si>
    <t>Amount[ng/ul]</t>
    <phoneticPr fontId="10" type="noConversion"/>
  </si>
  <si>
    <t>stdev(需&lt;0.6)</t>
    <phoneticPr fontId="1" type="noConversion"/>
  </si>
  <si>
    <t>兒茶素</t>
    <phoneticPr fontId="1" type="noConversion"/>
  </si>
  <si>
    <t>咖啡因</t>
    <phoneticPr fontId="1" type="noConversion"/>
  </si>
  <si>
    <t>平均</t>
    <phoneticPr fontId="5" type="noConversion"/>
  </si>
  <si>
    <t>T12-B-1</t>
  </si>
  <si>
    <t>T12-B-2</t>
  </si>
  <si>
    <t>T12-B-3</t>
  </si>
  <si>
    <t>T12-1</t>
  </si>
  <si>
    <t>T12-2</t>
  </si>
  <si>
    <t>T12-3</t>
  </si>
  <si>
    <t>108年 屏東農林公司-第二水茶菁</t>
    <phoneticPr fontId="10" type="noConversion"/>
  </si>
  <si>
    <t>108年 屏東農林公司-第二水茶乾</t>
    <phoneticPr fontId="10" type="noConversion"/>
  </si>
  <si>
    <t>GCG</t>
    <phoneticPr fontId="5" type="noConversion"/>
  </si>
  <si>
    <t>ECG</t>
    <phoneticPr fontId="5" type="noConversion"/>
  </si>
  <si>
    <t>Caf</t>
    <phoneticPr fontId="5" type="noConversion"/>
  </si>
  <si>
    <t>EC</t>
    <phoneticPr fontId="5" type="noConversion"/>
  </si>
  <si>
    <t>T12-B1</t>
    <phoneticPr fontId="10" type="noConversion"/>
  </si>
  <si>
    <t>T12-B2</t>
    <phoneticPr fontId="10" type="noConversion"/>
  </si>
  <si>
    <t>T12-1</t>
    <phoneticPr fontId="10" type="noConversion"/>
  </si>
  <si>
    <t>T17-B-1</t>
    <phoneticPr fontId="10" type="noConversion"/>
  </si>
  <si>
    <t>1</t>
    <phoneticPr fontId="10" type="noConversion"/>
  </si>
  <si>
    <t>T12-2</t>
    <phoneticPr fontId="10" type="noConversion"/>
  </si>
  <si>
    <t>1</t>
    <phoneticPr fontId="10" type="noConversion"/>
  </si>
  <si>
    <t>T12-3</t>
    <phoneticPr fontId="10" type="noConversion"/>
  </si>
  <si>
    <t>T17-1</t>
    <phoneticPr fontId="10" type="noConversion"/>
  </si>
  <si>
    <t>T17-2</t>
    <phoneticPr fontId="10" type="noConversion"/>
  </si>
  <si>
    <t>T20-B-2</t>
    <phoneticPr fontId="10" type="noConversion"/>
  </si>
  <si>
    <t>T20-B-3</t>
    <phoneticPr fontId="10" type="noConversion"/>
  </si>
  <si>
    <t>T20-1</t>
    <phoneticPr fontId="10" type="noConversion"/>
  </si>
  <si>
    <t>T20-3</t>
    <phoneticPr fontId="10" type="noConversion"/>
  </si>
  <si>
    <t>編號</t>
    <phoneticPr fontId="5" type="noConversion"/>
  </si>
  <si>
    <t>Caf</t>
    <phoneticPr fontId="5" type="noConversion"/>
  </si>
  <si>
    <t>C</t>
    <phoneticPr fontId="5" type="noConversion"/>
  </si>
  <si>
    <t>GA</t>
    <phoneticPr fontId="5" type="noConversion"/>
  </si>
  <si>
    <t>GC</t>
    <phoneticPr fontId="5" type="noConversion"/>
  </si>
  <si>
    <t>EGC</t>
    <phoneticPr fontId="5" type="noConversion"/>
  </si>
  <si>
    <t>EGCG</t>
    <phoneticPr fontId="5" type="noConversion"/>
  </si>
  <si>
    <t>GCG</t>
    <phoneticPr fontId="5" type="noConversion"/>
  </si>
  <si>
    <t>GA</t>
    <phoneticPr fontId="5" type="noConversion"/>
  </si>
  <si>
    <t>GC</t>
    <phoneticPr fontId="5" type="noConversion"/>
  </si>
  <si>
    <t>EGC</t>
    <phoneticPr fontId="5" type="noConversion"/>
  </si>
  <si>
    <t>EC</t>
    <phoneticPr fontId="5" type="noConversion"/>
  </si>
  <si>
    <t>DP-1</t>
  </si>
  <si>
    <t>DPB-1</t>
    <phoneticPr fontId="10" type="noConversion"/>
  </si>
  <si>
    <t>DP-2</t>
  </si>
  <si>
    <t>DPB-2</t>
    <phoneticPr fontId="10" type="noConversion"/>
  </si>
  <si>
    <t>DP-3</t>
  </si>
  <si>
    <t>DPB-3</t>
    <phoneticPr fontId="10" type="noConversion"/>
  </si>
  <si>
    <t>FS-1</t>
    <phoneticPr fontId="10" type="noConversion"/>
  </si>
  <si>
    <t>1</t>
    <phoneticPr fontId="10" type="noConversion"/>
  </si>
  <si>
    <t>2</t>
    <phoneticPr fontId="10" type="noConversion"/>
  </si>
  <si>
    <t>T8-G-2</t>
    <phoneticPr fontId="10" type="noConversion"/>
  </si>
  <si>
    <t>2</t>
    <phoneticPr fontId="10" type="noConversion"/>
  </si>
  <si>
    <t>T8-G-3</t>
    <phoneticPr fontId="10" type="noConversion"/>
  </si>
  <si>
    <t>T8-1</t>
    <phoneticPr fontId="10" type="noConversion"/>
  </si>
  <si>
    <t>T8-2</t>
    <phoneticPr fontId="10" type="noConversion"/>
  </si>
  <si>
    <t>T8-3</t>
    <phoneticPr fontId="10" type="noConversion"/>
  </si>
  <si>
    <t>T12-B3</t>
    <phoneticPr fontId="10" type="noConversion"/>
  </si>
  <si>
    <t>T18-G-1</t>
    <phoneticPr fontId="10" type="noConversion"/>
  </si>
  <si>
    <t>2</t>
    <phoneticPr fontId="10" type="noConversion"/>
  </si>
  <si>
    <t>T18-1</t>
    <phoneticPr fontId="10" type="noConversion"/>
  </si>
  <si>
    <t>T20-B-1</t>
    <phoneticPr fontId="10" type="noConversion"/>
  </si>
  <si>
    <t>T18-2</t>
    <phoneticPr fontId="10" type="noConversion"/>
  </si>
  <si>
    <t>T18-3</t>
    <phoneticPr fontId="10" type="noConversion"/>
  </si>
  <si>
    <t>T20-2</t>
    <phoneticPr fontId="10" type="noConversion"/>
  </si>
  <si>
    <t>GA</t>
  </si>
  <si>
    <t>C</t>
  </si>
  <si>
    <t>GC</t>
  </si>
  <si>
    <t>EGC</t>
  </si>
  <si>
    <t>EC</t>
  </si>
  <si>
    <t>EGCG</t>
  </si>
  <si>
    <t>GCG</t>
  </si>
  <si>
    <t>ECG</t>
  </si>
  <si>
    <t>茶菁</t>
    <phoneticPr fontId="1" type="noConversion"/>
  </si>
  <si>
    <t>DP</t>
    <phoneticPr fontId="1" type="noConversion"/>
  </si>
  <si>
    <t>FS</t>
    <phoneticPr fontId="1" type="noConversion"/>
  </si>
  <si>
    <t>T8</t>
    <phoneticPr fontId="1" type="noConversion"/>
  </si>
  <si>
    <t>T12</t>
    <phoneticPr fontId="1" type="noConversion"/>
  </si>
  <si>
    <t>T17</t>
    <phoneticPr fontId="1" type="noConversion"/>
  </si>
  <si>
    <t>T18</t>
  </si>
  <si>
    <t>T20</t>
    <phoneticPr fontId="1" type="noConversion"/>
  </si>
  <si>
    <t>code</t>
    <phoneticPr fontId="1" type="noConversion"/>
  </si>
  <si>
    <t>tea kind</t>
    <phoneticPr fontId="1" type="noConversion"/>
  </si>
  <si>
    <t>repucation</t>
    <phoneticPr fontId="1" type="noConversion"/>
  </si>
  <si>
    <t>FAA</t>
    <phoneticPr fontId="1" type="noConversion"/>
  </si>
  <si>
    <t>Theanine</t>
    <phoneticPr fontId="1" type="noConversion"/>
  </si>
  <si>
    <t>total catechins</t>
    <phoneticPr fontId="1" type="noConversion"/>
  </si>
  <si>
    <t>caffeine</t>
    <phoneticPr fontId="1" type="noConversion"/>
  </si>
  <si>
    <t>茶菁</t>
    <phoneticPr fontId="1" type="noConversion"/>
  </si>
  <si>
    <t>black tea</t>
    <phoneticPr fontId="1" type="noConversion"/>
  </si>
  <si>
    <t>green tea</t>
    <phoneticPr fontId="1" type="noConversion"/>
  </si>
  <si>
    <t>green tea</t>
    <phoneticPr fontId="1" type="noConversion"/>
  </si>
  <si>
    <t>black tea</t>
    <phoneticPr fontId="1" type="noConversion"/>
  </si>
  <si>
    <t>total catechins</t>
    <phoneticPr fontId="1" type="noConversion"/>
  </si>
  <si>
    <t>season</t>
    <phoneticPr fontId="1" type="noConversion"/>
  </si>
  <si>
    <t>2nd</t>
    <phoneticPr fontId="1" type="noConversion"/>
  </si>
  <si>
    <t>Gallic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</si>
</sst>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0_ "/>
    <numFmt numFmtId="177" formatCode="0.00_);[Red]\(0.00\)"/>
    <numFmt numFmtId="178" formatCode="0.0000"/>
    <numFmt numFmtId="179" formatCode="0.0_);[Red]\(0.0\)"/>
    <numFmt numFmtId="180" formatCode="0_);[Red]\(0\)"/>
    <numFmt numFmtId="181" formatCode="0.00_ "/>
    <numFmt numFmtId="182" formatCode="0_ "/>
  </numFmts>
  <fonts count="21">
    <font>
      <sz val="10"/>
      <name val="Arial"/>
      <family val="2"/>
    </font>
    <font>
      <sz val="9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細明體"/>
      <family val="3"/>
      <charset val="136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  <charset val="136"/>
      <scheme val="minor"/>
    </font>
    <font>
      <sz val="12"/>
      <name val="Arial"/>
      <family val="2"/>
    </font>
    <font>
      <sz val="12"/>
      <color indexed="8"/>
      <name val="Times New Roman"/>
      <family val="1"/>
    </font>
    <font>
      <sz val="12"/>
      <name val="新細明體"/>
      <family val="2"/>
      <charset val="136"/>
      <scheme val="minor"/>
    </font>
    <font>
      <sz val="10"/>
      <color rgb="FF00B050"/>
      <name val="Arial"/>
      <family val="2"/>
    </font>
    <font>
      <sz val="12"/>
      <color rgb="FF00B05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9" fontId="11" fillId="0" borderId="0" applyFont="0" applyFill="0" applyBorder="0" applyAlignment="0" applyProtection="0">
      <alignment vertical="center"/>
    </xf>
  </cellStyleXfs>
  <cellXfs count="117">
    <xf numFmtId="0" fontId="0" fillId="0" borderId="0" xfId="0"/>
    <xf numFmtId="2" fontId="0" fillId="0" borderId="0" xfId="0" applyNumberFormat="1"/>
    <xf numFmtId="0" fontId="6" fillId="0" borderId="0" xfId="0" applyFont="1"/>
    <xf numFmtId="0" fontId="3" fillId="2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vertical="center"/>
    </xf>
    <xf numFmtId="0" fontId="7" fillId="0" borderId="0" xfId="0" applyFont="1" applyAlignment="1">
      <alignment horizontal="right"/>
    </xf>
    <xf numFmtId="177" fontId="7" fillId="2" borderId="1" xfId="2" applyNumberFormat="1" applyFont="1" applyFill="1" applyBorder="1" applyAlignment="1">
      <alignment horizontal="center" vertical="center" wrapText="1"/>
    </xf>
    <xf numFmtId="178" fontId="7" fillId="0" borderId="0" xfId="0" applyNumberFormat="1" applyFont="1" applyAlignment="1">
      <alignment horizontal="right"/>
    </xf>
    <xf numFmtId="178" fontId="7" fillId="0" borderId="0" xfId="0" applyNumberFormat="1" applyFont="1"/>
    <xf numFmtId="1" fontId="7" fillId="0" borderId="0" xfId="0" applyNumberFormat="1" applyFont="1" applyAlignment="1">
      <alignment horizontal="right"/>
    </xf>
    <xf numFmtId="178" fontId="9" fillId="0" borderId="0" xfId="1" applyNumberFormat="1" applyFont="1" applyAlignment="1">
      <alignment horizontal="right" vertical="center"/>
    </xf>
    <xf numFmtId="178" fontId="9" fillId="0" borderId="0" xfId="1" applyNumberFormat="1" applyFont="1" applyFill="1" applyAlignment="1">
      <alignment horizontal="right" vertical="center"/>
    </xf>
    <xf numFmtId="178" fontId="7" fillId="0" borderId="0" xfId="0" applyNumberFormat="1" applyFont="1" applyAlignment="1">
      <alignment horizontal="right" vertical="center"/>
    </xf>
    <xf numFmtId="180" fontId="7" fillId="0" borderId="0" xfId="0" applyNumberFormat="1" applyFont="1" applyAlignment="1">
      <alignment horizontal="right"/>
    </xf>
    <xf numFmtId="180" fontId="7" fillId="0" borderId="0" xfId="0" applyNumberFormat="1" applyFont="1"/>
    <xf numFmtId="1" fontId="7" fillId="2" borderId="1" xfId="2" applyNumberFormat="1" applyFont="1" applyFill="1" applyBorder="1" applyAlignment="1">
      <alignment horizontal="center" vertical="center"/>
    </xf>
    <xf numFmtId="1" fontId="7" fillId="0" borderId="0" xfId="0" applyNumberFormat="1" applyFont="1"/>
    <xf numFmtId="179" fontId="7" fillId="2" borderId="1" xfId="2" applyNumberFormat="1" applyFont="1" applyFill="1" applyBorder="1" applyAlignment="1">
      <alignment horizontal="center" vertical="center" wrapText="1"/>
    </xf>
    <xf numFmtId="178" fontId="7" fillId="2" borderId="3" xfId="2" applyNumberFormat="1" applyFont="1" applyFill="1" applyBorder="1" applyAlignment="1">
      <alignment horizontal="center" vertical="center"/>
    </xf>
    <xf numFmtId="178" fontId="7" fillId="2" borderId="4" xfId="2" applyNumberFormat="1" applyFont="1" applyFill="1" applyBorder="1" applyAlignment="1">
      <alignment horizontal="center" vertical="center"/>
    </xf>
    <xf numFmtId="177" fontId="7" fillId="2" borderId="1" xfId="2" applyNumberFormat="1" applyFont="1" applyFill="1" applyBorder="1" applyAlignment="1">
      <alignment horizontal="center" vertical="center"/>
    </xf>
    <xf numFmtId="180" fontId="7" fillId="2" borderId="1" xfId="2" applyNumberFormat="1" applyFont="1" applyFill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1" fontId="7" fillId="2" borderId="6" xfId="2" applyNumberFormat="1" applyFont="1" applyFill="1" applyBorder="1" applyAlignment="1">
      <alignment horizontal="center" vertical="center"/>
    </xf>
    <xf numFmtId="177" fontId="7" fillId="2" borderId="6" xfId="2" applyNumberFormat="1" applyFont="1" applyFill="1" applyBorder="1" applyAlignment="1">
      <alignment horizontal="center" vertical="center"/>
    </xf>
    <xf numFmtId="177" fontId="7" fillId="2" borderId="6" xfId="2" applyNumberFormat="1" applyFont="1" applyFill="1" applyBorder="1" applyAlignment="1">
      <alignment horizontal="center" vertical="center" wrapText="1"/>
    </xf>
    <xf numFmtId="178" fontId="7" fillId="0" borderId="0" xfId="0" applyNumberFormat="1" applyFont="1" applyBorder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7" fillId="0" borderId="1" xfId="0" applyFont="1" applyBorder="1" applyAlignment="1">
      <alignment vertical="center"/>
    </xf>
    <xf numFmtId="179" fontId="7" fillId="0" borderId="0" xfId="0" applyNumberFormat="1" applyFont="1"/>
    <xf numFmtId="0" fontId="7" fillId="0" borderId="1" xfId="0" applyFont="1" applyBorder="1" applyAlignment="1">
      <alignment horizontal="center" vertical="center"/>
    </xf>
    <xf numFmtId="2" fontId="7" fillId="0" borderId="5" xfId="0" applyNumberFormat="1" applyFont="1" applyBorder="1"/>
    <xf numFmtId="2" fontId="7" fillId="0" borderId="0" xfId="0" applyNumberFormat="1" applyFont="1" applyBorder="1"/>
    <xf numFmtId="2" fontId="7" fillId="0" borderId="8" xfId="0" applyNumberFormat="1" applyFont="1" applyBorder="1" applyAlignment="1">
      <alignment horizontal="right"/>
    </xf>
    <xf numFmtId="2" fontId="7" fillId="0" borderId="5" xfId="0" applyNumberFormat="1" applyFont="1" applyBorder="1" applyAlignment="1">
      <alignment vertical="center"/>
    </xf>
    <xf numFmtId="2" fontId="12" fillId="0" borderId="5" xfId="0" applyNumberFormat="1" applyFont="1" applyBorder="1" applyAlignment="1">
      <alignment vertical="center"/>
    </xf>
    <xf numFmtId="2" fontId="7" fillId="0" borderId="5" xfId="3" applyNumberFormat="1" applyFont="1" applyBorder="1">
      <alignment vertical="center"/>
    </xf>
    <xf numFmtId="2" fontId="7" fillId="0" borderId="4" xfId="3" applyNumberFormat="1" applyFont="1" applyBorder="1">
      <alignment vertical="center"/>
    </xf>
    <xf numFmtId="2" fontId="7" fillId="0" borderId="7" xfId="0" applyNumberFormat="1" applyFont="1" applyBorder="1"/>
    <xf numFmtId="2" fontId="7" fillId="0" borderId="7" xfId="0" applyNumberFormat="1" applyFont="1" applyBorder="1" applyAlignment="1">
      <alignment horizontal="right"/>
    </xf>
    <xf numFmtId="2" fontId="7" fillId="0" borderId="9" xfId="0" applyNumberFormat="1" applyFont="1" applyBorder="1" applyAlignment="1">
      <alignment horizontal="right"/>
    </xf>
    <xf numFmtId="2" fontId="7" fillId="0" borderId="5" xfId="0" applyNumberFormat="1" applyFont="1" applyBorder="1" applyAlignment="1">
      <alignment horizontal="right"/>
    </xf>
    <xf numFmtId="2" fontId="7" fillId="0" borderId="5" xfId="0" applyNumberFormat="1" applyFont="1" applyBorder="1" applyAlignment="1">
      <alignment horizontal="right" vertical="center"/>
    </xf>
    <xf numFmtId="2" fontId="7" fillId="0" borderId="4" xfId="0" applyNumberFormat="1" applyFont="1" applyBorder="1" applyAlignment="1">
      <alignment horizontal="right" vertical="center"/>
    </xf>
    <xf numFmtId="178" fontId="7" fillId="0" borderId="5" xfId="0" applyNumberFormat="1" applyFont="1" applyBorder="1" applyAlignment="1">
      <alignment horizontal="right"/>
    </xf>
    <xf numFmtId="180" fontId="7" fillId="0" borderId="0" xfId="0" applyNumberFormat="1" applyFont="1" applyBorder="1" applyAlignment="1">
      <alignment horizontal="right"/>
    </xf>
    <xf numFmtId="178" fontId="7" fillId="0" borderId="5" xfId="0" applyNumberFormat="1" applyFont="1" applyBorder="1"/>
    <xf numFmtId="178" fontId="7" fillId="0" borderId="4" xfId="0" applyNumberFormat="1" applyFont="1" applyBorder="1" applyAlignment="1">
      <alignment horizontal="right"/>
    </xf>
    <xf numFmtId="180" fontId="7" fillId="0" borderId="7" xfId="0" applyNumberFormat="1" applyFont="1" applyBorder="1" applyAlignment="1">
      <alignment horizontal="right"/>
    </xf>
    <xf numFmtId="179" fontId="7" fillId="0" borderId="8" xfId="0" applyNumberFormat="1" applyFont="1" applyBorder="1" applyAlignment="1">
      <alignment horizontal="right"/>
    </xf>
    <xf numFmtId="180" fontId="7" fillId="0" borderId="0" xfId="0" applyNumberFormat="1" applyFont="1" applyBorder="1"/>
    <xf numFmtId="178" fontId="7" fillId="0" borderId="4" xfId="0" applyNumberFormat="1" applyFont="1" applyBorder="1"/>
    <xf numFmtId="180" fontId="7" fillId="0" borderId="7" xfId="0" applyNumberFormat="1" applyFont="1" applyBorder="1"/>
    <xf numFmtId="178" fontId="7" fillId="0" borderId="7" xfId="0" applyNumberFormat="1" applyFont="1" applyBorder="1" applyAlignment="1">
      <alignment horizontal="right"/>
    </xf>
    <xf numFmtId="179" fontId="7" fillId="0" borderId="9" xfId="0" applyNumberFormat="1" applyFont="1" applyBorder="1" applyAlignment="1">
      <alignment horizontal="right"/>
    </xf>
    <xf numFmtId="2" fontId="7" fillId="0" borderId="5" xfId="0" applyNumberFormat="1" applyFont="1" applyFill="1" applyBorder="1" applyAlignment="1">
      <alignment horizontal="right" vertical="center"/>
    </xf>
    <xf numFmtId="2" fontId="7" fillId="0" borderId="4" xfId="0" applyNumberFormat="1" applyFont="1" applyBorder="1" applyAlignment="1">
      <alignment horizontal="right"/>
    </xf>
    <xf numFmtId="0" fontId="13" fillId="0" borderId="0" xfId="0" applyFont="1"/>
    <xf numFmtId="0" fontId="13" fillId="0" borderId="5" xfId="0" applyFont="1" applyBorder="1"/>
    <xf numFmtId="0" fontId="13" fillId="0" borderId="0" xfId="0" applyFont="1" applyBorder="1"/>
    <xf numFmtId="2" fontId="13" fillId="0" borderId="8" xfId="0" applyNumberFormat="1" applyFont="1" applyBorder="1"/>
    <xf numFmtId="178" fontId="13" fillId="0" borderId="5" xfId="0" applyNumberFormat="1" applyFont="1" applyBorder="1" applyAlignment="1">
      <alignment horizontal="right"/>
    </xf>
    <xf numFmtId="180" fontId="13" fillId="0" borderId="0" xfId="0" applyNumberFormat="1" applyFont="1" applyBorder="1" applyAlignment="1">
      <alignment horizontal="right"/>
    </xf>
    <xf numFmtId="2" fontId="13" fillId="0" borderId="0" xfId="0" applyNumberFormat="1" applyFont="1" applyBorder="1" applyAlignment="1">
      <alignment horizontal="right"/>
    </xf>
    <xf numFmtId="2" fontId="13" fillId="0" borderId="8" xfId="0" applyNumberFormat="1" applyFont="1" applyBorder="1" applyAlignment="1">
      <alignment horizontal="right"/>
    </xf>
    <xf numFmtId="176" fontId="14" fillId="0" borderId="0" xfId="1" applyNumberFormat="1" applyFont="1" applyBorder="1" applyAlignment="1">
      <alignment horizontal="right" vertical="center"/>
    </xf>
    <xf numFmtId="2" fontId="1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7" xfId="1" applyFont="1" applyFill="1" applyBorder="1">
      <alignment vertical="center"/>
    </xf>
    <xf numFmtId="0" fontId="16" fillId="0" borderId="7" xfId="1" applyFont="1" applyBorder="1" applyAlignment="1"/>
    <xf numFmtId="0" fontId="2" fillId="3" borderId="2" xfId="1" applyFill="1" applyBorder="1" applyAlignment="1"/>
    <xf numFmtId="0" fontId="2" fillId="3" borderId="2" xfId="1" applyFill="1" applyBorder="1">
      <alignment vertical="center"/>
    </xf>
    <xf numFmtId="0" fontId="17" fillId="0" borderId="12" xfId="0" applyFont="1" applyBorder="1" applyAlignment="1">
      <alignment horizontal="center" vertical="center"/>
    </xf>
    <xf numFmtId="49" fontId="2" fillId="0" borderId="0" xfId="1" applyNumberFormat="1" applyFont="1">
      <alignment vertical="center"/>
    </xf>
    <xf numFmtId="181" fontId="7" fillId="0" borderId="0" xfId="0" applyNumberFormat="1" applyFont="1" applyBorder="1" applyAlignment="1">
      <alignment horizontal="right"/>
    </xf>
    <xf numFmtId="181" fontId="7" fillId="0" borderId="0" xfId="0" applyNumberFormat="1" applyFont="1" applyAlignment="1">
      <alignment horizontal="right" vertical="center"/>
    </xf>
    <xf numFmtId="181" fontId="7" fillId="0" borderId="0" xfId="0" applyNumberFormat="1" applyFont="1" applyAlignment="1">
      <alignment horizontal="right"/>
    </xf>
    <xf numFmtId="181" fontId="2" fillId="0" borderId="0" xfId="1" applyNumberFormat="1">
      <alignment vertical="center"/>
    </xf>
    <xf numFmtId="181" fontId="7" fillId="0" borderId="0" xfId="0" applyNumberFormat="1" applyFont="1" applyBorder="1" applyAlignment="1">
      <alignment horizontal="right" vertical="center"/>
    </xf>
    <xf numFmtId="181" fontId="4" fillId="0" borderId="0" xfId="1" applyNumberFormat="1" applyFont="1" applyAlignment="1">
      <alignment horizontal="right" vertical="center"/>
    </xf>
    <xf numFmtId="181" fontId="7" fillId="0" borderId="0" xfId="0" applyNumberFormat="1" applyFont="1" applyAlignment="1">
      <alignment vertical="center"/>
    </xf>
    <xf numFmtId="0" fontId="2" fillId="0" borderId="0" xfId="1" applyFill="1" applyBorder="1">
      <alignment vertical="center"/>
    </xf>
    <xf numFmtId="49" fontId="2" fillId="0" borderId="0" xfId="1" applyNumberFormat="1" applyFont="1" applyFill="1" applyBorder="1">
      <alignment vertical="center"/>
    </xf>
    <xf numFmtId="18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" fillId="0" borderId="12" xfId="0" applyFont="1" applyBorder="1" applyAlignment="1">
      <alignment horizontal="center" vertical="center"/>
    </xf>
    <xf numFmtId="49" fontId="4" fillId="0" borderId="0" xfId="1" applyNumberFormat="1" applyFont="1">
      <alignment vertical="center"/>
    </xf>
    <xf numFmtId="0" fontId="18" fillId="0" borderId="0" xfId="0" applyFont="1" applyAlignment="1">
      <alignment vertical="center"/>
    </xf>
    <xf numFmtId="2" fontId="7" fillId="0" borderId="0" xfId="0" applyNumberFormat="1" applyFont="1" applyAlignment="1">
      <alignment vertical="center"/>
    </xf>
    <xf numFmtId="181" fontId="0" fillId="0" borderId="0" xfId="0" applyNumberFormat="1" applyFill="1"/>
    <xf numFmtId="178" fontId="7" fillId="0" borderId="0" xfId="0" applyNumberFormat="1" applyFont="1" applyFill="1" applyBorder="1" applyAlignment="1">
      <alignment horizontal="right"/>
    </xf>
    <xf numFmtId="2" fontId="7" fillId="0" borderId="0" xfId="0" applyNumberFormat="1" applyFont="1" applyFill="1" applyBorder="1" applyAlignment="1">
      <alignment horizontal="right"/>
    </xf>
    <xf numFmtId="2" fontId="7" fillId="0" borderId="0" xfId="0" applyNumberFormat="1" applyFont="1" applyFill="1" applyBorder="1"/>
    <xf numFmtId="2" fontId="7" fillId="0" borderId="5" xfId="0" applyNumberFormat="1" applyFont="1" applyFill="1" applyBorder="1" applyAlignment="1">
      <alignment horizontal="right"/>
    </xf>
    <xf numFmtId="2" fontId="7" fillId="0" borderId="5" xfId="0" applyNumberFormat="1" applyFont="1" applyFill="1" applyBorder="1"/>
    <xf numFmtId="178" fontId="12" fillId="0" borderId="0" xfId="0" applyNumberFormat="1" applyFont="1" applyFill="1" applyBorder="1" applyAlignment="1">
      <alignment horizontal="right"/>
    </xf>
    <xf numFmtId="2" fontId="13" fillId="0" borderId="0" xfId="0" applyNumberFormat="1" applyFont="1" applyFill="1" applyBorder="1" applyAlignment="1">
      <alignment horizontal="right"/>
    </xf>
    <xf numFmtId="178" fontId="7" fillId="0" borderId="7" xfId="0" applyNumberFormat="1" applyFont="1" applyFill="1" applyBorder="1" applyAlignment="1">
      <alignment horizontal="right"/>
    </xf>
    <xf numFmtId="2" fontId="7" fillId="0" borderId="7" xfId="0" applyNumberFormat="1" applyFont="1" applyFill="1" applyBorder="1" applyAlignment="1">
      <alignment horizontal="right"/>
    </xf>
    <xf numFmtId="2" fontId="7" fillId="0" borderId="7" xfId="0" applyNumberFormat="1" applyFont="1" applyFill="1" applyBorder="1"/>
    <xf numFmtId="2" fontId="7" fillId="0" borderId="4" xfId="0" applyNumberFormat="1" applyFont="1" applyFill="1" applyBorder="1" applyAlignment="1">
      <alignment horizontal="right"/>
    </xf>
    <xf numFmtId="181" fontId="6" fillId="0" borderId="0" xfId="0" applyNumberFormat="1" applyFont="1" applyFill="1"/>
    <xf numFmtId="182" fontId="0" fillId="0" borderId="0" xfId="0" applyNumberFormat="1" applyFill="1" applyAlignment="1">
      <alignment horizontal="center"/>
    </xf>
    <xf numFmtId="0" fontId="0" fillId="0" borderId="0" xfId="0" applyFill="1"/>
    <xf numFmtId="181" fontId="19" fillId="0" borderId="0" xfId="0" applyNumberFormat="1" applyFont="1" applyFill="1"/>
    <xf numFmtId="181" fontId="20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center"/>
    </xf>
    <xf numFmtId="177" fontId="7" fillId="2" borderId="1" xfId="2" applyNumberFormat="1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176" fontId="7" fillId="2" borderId="1" xfId="2" applyNumberFormat="1" applyFont="1" applyFill="1" applyBorder="1" applyAlignment="1">
      <alignment horizontal="center" vertical="center"/>
    </xf>
    <xf numFmtId="180" fontId="7" fillId="2" borderId="1" xfId="2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4">
    <cellStyle name="一般" xfId="0" builtinId="0"/>
    <cellStyle name="一般 2" xfId="2" xr:uid="{00000000-0005-0000-0000-000001000000}"/>
    <cellStyle name="一般_台茶12號 修剪 OK" xfId="1" xr:uid="{00000000-0005-0000-0000-000002000000}"/>
    <cellStyle name="百分比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80"/>
  <sheetViews>
    <sheetView tabSelected="1" topLeftCell="J1" workbookViewId="0">
      <selection activeCell="Q1" sqref="Q1:Q1048576"/>
    </sheetView>
  </sheetViews>
  <sheetFormatPr defaultRowHeight="13.2"/>
  <cols>
    <col min="1" max="3" width="8.88671875" style="91"/>
    <col min="4" max="4" width="10.5546875" style="104" customWidth="1"/>
    <col min="5" max="5" width="11" style="91" customWidth="1"/>
    <col min="6" max="6" width="8.88671875" style="91" customWidth="1"/>
    <col min="7" max="7" width="8.88671875" style="91"/>
    <col min="8" max="17" width="8.88671875" style="91" customWidth="1"/>
    <col min="18" max="18" width="8.88671875" style="91"/>
    <col min="19" max="51" width="8.88671875" style="105"/>
    <col min="52" max="16384" width="8.88671875" style="91"/>
  </cols>
  <sheetData>
    <row r="1" spans="1:21" ht="13.8">
      <c r="A1" s="91" t="s">
        <v>159</v>
      </c>
      <c r="B1" s="103" t="s">
        <v>147</v>
      </c>
      <c r="C1" s="91" t="s">
        <v>146</v>
      </c>
      <c r="D1" s="104" t="s">
        <v>148</v>
      </c>
      <c r="E1" s="91" t="s">
        <v>45</v>
      </c>
      <c r="F1" s="91" t="s">
        <v>149</v>
      </c>
      <c r="G1" s="91" t="s">
        <v>150</v>
      </c>
      <c r="H1" s="91" t="s">
        <v>152</v>
      </c>
      <c r="I1" s="91" t="s">
        <v>161</v>
      </c>
      <c r="J1" s="91" t="s">
        <v>131</v>
      </c>
      <c r="K1" s="91" t="s">
        <v>132</v>
      </c>
      <c r="L1" s="91" t="s">
        <v>133</v>
      </c>
      <c r="M1" s="91" t="s">
        <v>134</v>
      </c>
      <c r="N1" s="91" t="s">
        <v>135</v>
      </c>
      <c r="O1" s="91" t="s">
        <v>136</v>
      </c>
      <c r="P1" s="91" t="s">
        <v>137</v>
      </c>
      <c r="Q1" s="91" t="s">
        <v>151</v>
      </c>
    </row>
    <row r="2" spans="1:21" ht="13.8">
      <c r="A2" s="91" t="s">
        <v>160</v>
      </c>
      <c r="B2" s="103" t="s">
        <v>153</v>
      </c>
      <c r="C2" s="91" t="s">
        <v>139</v>
      </c>
      <c r="D2" s="104">
        <v>1</v>
      </c>
      <c r="E2" s="91">
        <v>66.428097773955841</v>
      </c>
      <c r="F2" s="91">
        <v>20.723846684172628</v>
      </c>
      <c r="G2" s="91">
        <v>2.0923582430586167</v>
      </c>
      <c r="H2" s="91">
        <v>17.488437372353175</v>
      </c>
      <c r="I2" s="91">
        <v>0.85722210307630831</v>
      </c>
      <c r="J2" s="106">
        <v>2.7557051681981615</v>
      </c>
      <c r="K2" s="91">
        <v>5.7197648937275272</v>
      </c>
      <c r="L2" s="91">
        <v>30.11980358050339</v>
      </c>
      <c r="M2" s="91">
        <v>4.7779364850179773</v>
      </c>
      <c r="N2" s="91">
        <v>42.602482760687174</v>
      </c>
      <c r="O2" s="91">
        <v>4.6009875944866163</v>
      </c>
      <c r="P2" s="91">
        <v>8.1630279744306815</v>
      </c>
      <c r="Q2" s="91">
        <v>98.73970845705152</v>
      </c>
      <c r="T2" s="103"/>
      <c r="U2" s="91"/>
    </row>
    <row r="3" spans="1:21" ht="13.8">
      <c r="A3" s="91" t="s">
        <v>160</v>
      </c>
      <c r="B3" s="103" t="s">
        <v>138</v>
      </c>
      <c r="C3" s="91" t="s">
        <v>139</v>
      </c>
      <c r="D3" s="104">
        <v>2</v>
      </c>
      <c r="E3" s="91">
        <v>64.468941255692783</v>
      </c>
      <c r="F3" s="91">
        <v>21.141680630213909</v>
      </c>
      <c r="G3" s="91">
        <v>2.1434295952491857</v>
      </c>
      <c r="H3" s="91">
        <v>17.670843126850741</v>
      </c>
      <c r="I3" s="91">
        <v>0.87442683153261314</v>
      </c>
      <c r="J3" s="106">
        <v>2.7903253941576627</v>
      </c>
      <c r="K3" s="91">
        <v>5.9303438651460585</v>
      </c>
      <c r="L3" s="91">
        <v>30.440565086834731</v>
      </c>
      <c r="M3" s="91">
        <v>4.9431104665866341</v>
      </c>
      <c r="N3" s="91">
        <v>44.765275270108035</v>
      </c>
      <c r="O3" s="91">
        <v>4.9253772501000395</v>
      </c>
      <c r="P3" s="91">
        <v>8.5383494149659871</v>
      </c>
      <c r="Q3" s="91">
        <v>102.33334674789914</v>
      </c>
    </row>
    <row r="4" spans="1:21" ht="13.8">
      <c r="A4" s="91" t="s">
        <v>160</v>
      </c>
      <c r="B4" s="103" t="s">
        <v>138</v>
      </c>
      <c r="C4" s="91" t="s">
        <v>139</v>
      </c>
      <c r="D4" s="104">
        <v>1</v>
      </c>
      <c r="E4" s="91">
        <v>69.747358186338033</v>
      </c>
      <c r="F4" s="91">
        <v>24.1815487422245</v>
      </c>
      <c r="G4" s="91">
        <v>1.7120342424531796</v>
      </c>
      <c r="H4" s="91">
        <v>17.95376045098039</v>
      </c>
      <c r="I4" s="91">
        <v>0.84770209363745508</v>
      </c>
      <c r="J4" s="106">
        <v>2.8918001776710685</v>
      </c>
      <c r="K4" s="91">
        <v>6.3977776934773916</v>
      </c>
      <c r="L4" s="91">
        <v>31.903389588635452</v>
      </c>
      <c r="M4" s="91">
        <v>5.0809431724689871</v>
      </c>
      <c r="N4" s="91">
        <v>44.844766626650653</v>
      </c>
      <c r="O4" s="91">
        <v>4.9939884573829527</v>
      </c>
      <c r="P4" s="91">
        <v>8.449344645058023</v>
      </c>
      <c r="Q4" s="91">
        <v>104.56201036134452</v>
      </c>
    </row>
    <row r="5" spans="1:21" ht="13.8">
      <c r="A5" s="91" t="s">
        <v>160</v>
      </c>
      <c r="B5" s="103" t="s">
        <v>138</v>
      </c>
      <c r="C5" s="91" t="s">
        <v>139</v>
      </c>
      <c r="D5" s="104">
        <v>2</v>
      </c>
      <c r="E5" s="91">
        <v>64.774791171130644</v>
      </c>
      <c r="F5" s="91">
        <v>23.071794948731398</v>
      </c>
      <c r="G5" s="91">
        <v>1.5660615628670242</v>
      </c>
      <c r="H5" s="91">
        <v>18.191192720223825</v>
      </c>
      <c r="I5" s="91">
        <v>0.83464983213429278</v>
      </c>
      <c r="J5" s="106">
        <v>2.91239812470024</v>
      </c>
      <c r="K5" s="91">
        <v>6.9807157513988809</v>
      </c>
      <c r="L5" s="91">
        <v>32.575190107913677</v>
      </c>
      <c r="M5" s="91">
        <v>5.0593196994404481</v>
      </c>
      <c r="N5" s="91">
        <v>45.24044088729017</v>
      </c>
      <c r="O5" s="91">
        <v>5.0406774556354916</v>
      </c>
      <c r="P5" s="91">
        <v>8.4964947881694659</v>
      </c>
      <c r="Q5" s="91">
        <v>106.30523681454838</v>
      </c>
    </row>
    <row r="6" spans="1:21" ht="13.8">
      <c r="A6" s="91" t="s">
        <v>160</v>
      </c>
      <c r="B6" s="103" t="s">
        <v>138</v>
      </c>
      <c r="C6" s="91" t="s">
        <v>139</v>
      </c>
      <c r="D6" s="104">
        <v>1</v>
      </c>
      <c r="E6" s="91">
        <v>69.075567543431063</v>
      </c>
      <c r="F6" s="91">
        <v>18.071500667669177</v>
      </c>
      <c r="G6" s="91">
        <v>1.5708153398469142</v>
      </c>
      <c r="H6" s="91">
        <v>18.222448805833</v>
      </c>
      <c r="I6" s="91">
        <v>0.72889156052736703</v>
      </c>
      <c r="J6" s="106">
        <v>2.8139723244107064</v>
      </c>
      <c r="K6" s="91">
        <v>6.3914170555333598</v>
      </c>
      <c r="L6" s="91">
        <v>32.537344364362752</v>
      </c>
      <c r="M6" s="91">
        <v>5.4056233415900916</v>
      </c>
      <c r="N6" s="91">
        <v>49.773500099880138</v>
      </c>
      <c r="O6" s="91">
        <v>4.9935267834598474</v>
      </c>
      <c r="P6" s="91">
        <v>9.3781987151418296</v>
      </c>
      <c r="Q6" s="91">
        <v>111.29358268437872</v>
      </c>
    </row>
    <row r="7" spans="1:21" ht="13.8">
      <c r="A7" s="91" t="s">
        <v>160</v>
      </c>
      <c r="B7" s="103" t="s">
        <v>138</v>
      </c>
      <c r="C7" s="91" t="s">
        <v>139</v>
      </c>
      <c r="D7" s="104">
        <v>2</v>
      </c>
      <c r="E7" s="91">
        <v>68.769785462855936</v>
      </c>
      <c r="F7" s="91">
        <v>18.583394730483846</v>
      </c>
      <c r="G7" s="91">
        <v>1.5524715167111645</v>
      </c>
      <c r="H7" s="91">
        <v>18.310307919264595</v>
      </c>
      <c r="I7" s="91">
        <v>0.74204209912070351</v>
      </c>
      <c r="J7" s="106">
        <v>2.9494387913669065</v>
      </c>
      <c r="K7" s="91">
        <v>6.980242675859313</v>
      </c>
      <c r="L7" s="91">
        <v>34.13966220143886</v>
      </c>
      <c r="M7" s="91">
        <v>5.6211009504396481</v>
      </c>
      <c r="N7" s="91">
        <v>50.573475419664263</v>
      </c>
      <c r="O7" s="91">
        <v>5.2497022729816152</v>
      </c>
      <c r="P7" s="91">
        <v>9.4255025819344542</v>
      </c>
      <c r="Q7" s="91">
        <v>114.93912489368505</v>
      </c>
    </row>
    <row r="8" spans="1:21" ht="13.8">
      <c r="A8" s="91" t="s">
        <v>160</v>
      </c>
      <c r="B8" s="103" t="s">
        <v>138</v>
      </c>
      <c r="C8" s="91" t="s">
        <v>140</v>
      </c>
      <c r="D8" s="104">
        <v>1</v>
      </c>
      <c r="E8" s="91">
        <v>92.015514815434443</v>
      </c>
      <c r="F8" s="91">
        <v>17.685438656695123</v>
      </c>
      <c r="G8" s="91">
        <v>4.37286296091</v>
      </c>
      <c r="H8" s="91">
        <v>16.369776661206551</v>
      </c>
      <c r="I8" s="91">
        <v>0.63364549860167796</v>
      </c>
      <c r="J8" s="91">
        <v>1.313943095085897</v>
      </c>
      <c r="K8" s="91">
        <v>0.30267529352220002</v>
      </c>
      <c r="L8" s="91">
        <v>15.09213181302437</v>
      </c>
      <c r="M8" s="91">
        <v>4.8763342477027569</v>
      </c>
      <c r="N8" s="91">
        <v>37.647207122652809</v>
      </c>
      <c r="O8" s="91">
        <v>3.8836583108270069</v>
      </c>
      <c r="P8" s="91">
        <v>6.7221362173391936</v>
      </c>
      <c r="Q8" s="91">
        <v>69.838086100154229</v>
      </c>
    </row>
    <row r="9" spans="1:21" ht="13.8">
      <c r="A9" s="91" t="s">
        <v>160</v>
      </c>
      <c r="B9" s="103" t="s">
        <v>138</v>
      </c>
      <c r="C9" s="91" t="s">
        <v>140</v>
      </c>
      <c r="D9" s="104">
        <v>2</v>
      </c>
      <c r="E9" s="91">
        <v>83.592809708988227</v>
      </c>
      <c r="F9" s="91">
        <v>18.783087999058747</v>
      </c>
      <c r="G9" s="91">
        <v>4.4866345667154182</v>
      </c>
      <c r="H9" s="91">
        <v>14.913972497998397</v>
      </c>
      <c r="I9" s="91">
        <v>0.58356073378702966</v>
      </c>
      <c r="J9" s="91">
        <v>1.5431638334667734</v>
      </c>
      <c r="K9" s="91">
        <v>0.29963788901699995</v>
      </c>
      <c r="L9" s="91">
        <v>14.885411590072056</v>
      </c>
      <c r="M9" s="91">
        <v>4.4527127814251397</v>
      </c>
      <c r="N9" s="91">
        <v>32.592289096877501</v>
      </c>
      <c r="O9" s="91">
        <v>3.3269712930344277</v>
      </c>
      <c r="P9" s="91">
        <v>5.4000404991993598</v>
      </c>
      <c r="Q9" s="91">
        <v>62.500226983092261</v>
      </c>
    </row>
    <row r="10" spans="1:21" ht="13.8">
      <c r="A10" s="91" t="s">
        <v>160</v>
      </c>
      <c r="B10" s="103" t="s">
        <v>138</v>
      </c>
      <c r="C10" s="91" t="s">
        <v>140</v>
      </c>
      <c r="D10" s="104">
        <v>1</v>
      </c>
      <c r="E10" s="91">
        <v>89.71175577128929</v>
      </c>
      <c r="F10" s="91">
        <v>19.607651268766954</v>
      </c>
      <c r="G10" s="91">
        <v>4.8410158168139672</v>
      </c>
      <c r="H10" s="91">
        <v>15.812258026041667</v>
      </c>
      <c r="I10" s="91">
        <v>0.70223722956730772</v>
      </c>
      <c r="J10" s="91">
        <v>1.6070588153044874</v>
      </c>
      <c r="K10" s="91">
        <v>0.30826090840895992</v>
      </c>
      <c r="L10" s="91">
        <v>14.797094839743593</v>
      </c>
      <c r="M10" s="91">
        <v>4.6685858165064102</v>
      </c>
      <c r="N10" s="91">
        <v>34.327131123397436</v>
      </c>
      <c r="O10" s="91">
        <v>3.6021239879807689</v>
      </c>
      <c r="P10" s="91">
        <v>5.8841899018429489</v>
      </c>
      <c r="Q10" s="91">
        <v>65.194445393184608</v>
      </c>
    </row>
    <row r="11" spans="1:21" ht="13.8">
      <c r="A11" s="91" t="s">
        <v>160</v>
      </c>
      <c r="B11" s="103" t="s">
        <v>138</v>
      </c>
      <c r="C11" s="91" t="s">
        <v>140</v>
      </c>
      <c r="D11" s="104">
        <v>2</v>
      </c>
      <c r="E11" s="91">
        <v>93.496007102914078</v>
      </c>
      <c r="F11" s="91">
        <v>20.96008030397498</v>
      </c>
      <c r="G11" s="91">
        <v>4.8264729405217786</v>
      </c>
      <c r="H11" s="91">
        <v>16.120651017220663</v>
      </c>
      <c r="I11" s="91">
        <v>0.71084558229875849</v>
      </c>
      <c r="J11" s="91">
        <v>1.6519281401682018</v>
      </c>
      <c r="K11" s="91">
        <v>0.31694378555993996</v>
      </c>
      <c r="L11" s="91">
        <v>15.456611359231076</v>
      </c>
      <c r="M11" s="91">
        <v>4.893032505406488</v>
      </c>
      <c r="N11" s="91">
        <v>35.195268338806571</v>
      </c>
      <c r="O11" s="91">
        <v>3.6272651041249504</v>
      </c>
      <c r="P11" s="91">
        <v>5.96433896555867</v>
      </c>
      <c r="Q11" s="91">
        <v>67.105388198855906</v>
      </c>
    </row>
    <row r="12" spans="1:21" ht="13.8">
      <c r="A12" s="91" t="s">
        <v>160</v>
      </c>
      <c r="B12" s="103" t="s">
        <v>138</v>
      </c>
      <c r="C12" s="91" t="s">
        <v>140</v>
      </c>
      <c r="D12" s="104">
        <v>1</v>
      </c>
      <c r="E12" s="91">
        <v>89.730213924421136</v>
      </c>
      <c r="F12" s="91">
        <v>19.419471281138946</v>
      </c>
      <c r="G12" s="91">
        <v>4.3123175446112736</v>
      </c>
      <c r="H12" s="91">
        <v>15.421588634331339</v>
      </c>
      <c r="I12" s="91">
        <v>0.60299043473053893</v>
      </c>
      <c r="J12" s="91">
        <v>1.622956900998004</v>
      </c>
      <c r="K12" s="91">
        <v>0.31337477307404998</v>
      </c>
      <c r="L12" s="91">
        <v>15.283306158882235</v>
      </c>
      <c r="M12" s="91">
        <v>4.6384117500998014</v>
      </c>
      <c r="N12" s="91">
        <v>34.717783975249503</v>
      </c>
      <c r="O12" s="91">
        <v>3.6101582770459082</v>
      </c>
      <c r="P12" s="91">
        <v>5.9310933692614771</v>
      </c>
      <c r="Q12" s="91">
        <v>66.117085204610973</v>
      </c>
    </row>
    <row r="13" spans="1:21" ht="13.8">
      <c r="A13" s="91" t="s">
        <v>160</v>
      </c>
      <c r="B13" s="103" t="s">
        <v>138</v>
      </c>
      <c r="C13" s="91" t="s">
        <v>140</v>
      </c>
      <c r="D13" s="104">
        <v>2</v>
      </c>
      <c r="E13" s="91">
        <v>83.982103285013338</v>
      </c>
      <c r="F13" s="91">
        <v>19.695318778817786</v>
      </c>
      <c r="G13" s="91">
        <v>4.2579351779627492</v>
      </c>
      <c r="H13" s="91">
        <v>15.599984959967975</v>
      </c>
      <c r="I13" s="91">
        <v>0.69033256885508398</v>
      </c>
      <c r="J13" s="91">
        <v>1.6620824115292234</v>
      </c>
      <c r="K13" s="91">
        <v>0.30549425022695992</v>
      </c>
      <c r="L13" s="91">
        <v>14.352339197758209</v>
      </c>
      <c r="M13" s="91">
        <v>4.6439545428342681</v>
      </c>
      <c r="N13" s="91">
        <v>33.640102782225782</v>
      </c>
      <c r="O13" s="91">
        <v>3.5273484171337066</v>
      </c>
      <c r="P13" s="91">
        <v>5.7316183262610094</v>
      </c>
      <c r="Q13" s="91">
        <v>63.862939927969158</v>
      </c>
    </row>
    <row r="14" spans="1:21" ht="13.8">
      <c r="A14" s="91" t="s">
        <v>160</v>
      </c>
      <c r="B14" s="103" t="s">
        <v>138</v>
      </c>
      <c r="C14" s="91" t="s">
        <v>141</v>
      </c>
      <c r="D14" s="104">
        <v>1</v>
      </c>
      <c r="E14" s="91">
        <v>101.84114720739846</v>
      </c>
      <c r="F14" s="91">
        <v>22.700436240039046</v>
      </c>
      <c r="G14" s="91">
        <v>1.6577203337275694</v>
      </c>
      <c r="H14" s="91">
        <v>25.7</v>
      </c>
      <c r="I14" s="91">
        <v>1.6666440916934189</v>
      </c>
      <c r="J14" s="91">
        <v>0.90707954293739945</v>
      </c>
      <c r="K14" s="91">
        <v>7.2889661127608347</v>
      </c>
      <c r="L14" s="91">
        <v>23.170061067817013</v>
      </c>
      <c r="M14" s="91">
        <v>3.0563231677367577</v>
      </c>
      <c r="N14" s="91">
        <v>59.536062564807381</v>
      </c>
      <c r="O14" s="91">
        <v>4.6424368756019252</v>
      </c>
      <c r="P14" s="91">
        <v>8.8774925979133208</v>
      </c>
      <c r="Q14" s="91">
        <v>107.47842192957464</v>
      </c>
    </row>
    <row r="15" spans="1:21" ht="13.8">
      <c r="A15" s="91" t="s">
        <v>160</v>
      </c>
      <c r="B15" s="103" t="s">
        <v>138</v>
      </c>
      <c r="C15" s="91" t="s">
        <v>141</v>
      </c>
      <c r="D15" s="104">
        <v>2</v>
      </c>
      <c r="E15" s="91">
        <v>101.11054256817344</v>
      </c>
      <c r="F15" s="91">
        <v>24.526659026898123</v>
      </c>
      <c r="G15" s="91">
        <v>1.8380980715580049</v>
      </c>
      <c r="H15" s="91">
        <v>26.09</v>
      </c>
      <c r="I15" s="91">
        <v>1.7163211767878543</v>
      </c>
      <c r="J15" s="91">
        <v>0.89578685177786643</v>
      </c>
      <c r="K15" s="91">
        <v>7.3374490805033972</v>
      </c>
      <c r="L15" s="91">
        <v>23.354895816220534</v>
      </c>
      <c r="M15" s="91">
        <v>3.1359436959648423</v>
      </c>
      <c r="N15" s="91">
        <v>61.898609491210536</v>
      </c>
      <c r="O15" s="91">
        <v>4.8249188060327599</v>
      </c>
      <c r="P15" s="91">
        <v>9.1375857221334389</v>
      </c>
      <c r="Q15" s="91">
        <v>110.58518946384336</v>
      </c>
    </row>
    <row r="16" spans="1:21" ht="13.8">
      <c r="A16" s="91" t="s">
        <v>160</v>
      </c>
      <c r="B16" s="103" t="s">
        <v>138</v>
      </c>
      <c r="C16" s="91" t="s">
        <v>141</v>
      </c>
      <c r="D16" s="104">
        <v>1</v>
      </c>
      <c r="E16" s="91">
        <v>112.92013957120369</v>
      </c>
      <c r="F16" s="91">
        <v>22.085634234056165</v>
      </c>
      <c r="G16" s="91">
        <v>1.7119009384299146</v>
      </c>
      <c r="H16" s="91">
        <v>28.18</v>
      </c>
      <c r="I16" s="91">
        <v>1.723804358682635</v>
      </c>
      <c r="J16" s="91">
        <v>1.7278886606786426</v>
      </c>
      <c r="K16" s="91">
        <v>9.2002451958083835</v>
      </c>
      <c r="L16" s="91">
        <v>27.475227803592816</v>
      </c>
      <c r="M16" s="91">
        <v>4.0094849185628743</v>
      </c>
      <c r="N16" s="91">
        <v>66.589934026746505</v>
      </c>
      <c r="O16" s="91">
        <v>5.6204656906187616</v>
      </c>
      <c r="P16" s="91">
        <v>10.053537828343313</v>
      </c>
      <c r="Q16" s="91">
        <v>124.67678412435129</v>
      </c>
    </row>
    <row r="17" spans="1:17" ht="13.8">
      <c r="A17" s="91" t="s">
        <v>160</v>
      </c>
      <c r="B17" s="103" t="s">
        <v>138</v>
      </c>
      <c r="C17" s="91" t="s">
        <v>141</v>
      </c>
      <c r="D17" s="104">
        <v>2</v>
      </c>
      <c r="E17" s="91">
        <v>105.13943601492555</v>
      </c>
      <c r="F17" s="91">
        <v>21.939987097885162</v>
      </c>
      <c r="G17" s="91">
        <v>1.5239025428237039</v>
      </c>
      <c r="H17" s="91">
        <v>28.01</v>
      </c>
      <c r="I17" s="91">
        <v>1.6954860358143258</v>
      </c>
      <c r="J17" s="91">
        <v>1.3350108411364545</v>
      </c>
      <c r="K17" s="91">
        <v>8.7187755018007209</v>
      </c>
      <c r="L17" s="91">
        <v>26.086467238495395</v>
      </c>
      <c r="M17" s="91">
        <v>3.4205517046818734</v>
      </c>
      <c r="N17" s="91">
        <v>65.795381567226883</v>
      </c>
      <c r="O17" s="91">
        <v>5.2154040670268094</v>
      </c>
      <c r="P17" s="91">
        <v>9.6947496130452162</v>
      </c>
      <c r="Q17" s="91">
        <v>120.26634053341336</v>
      </c>
    </row>
    <row r="18" spans="1:17" ht="13.8">
      <c r="A18" s="91" t="s">
        <v>160</v>
      </c>
      <c r="B18" s="103" t="s">
        <v>138</v>
      </c>
      <c r="C18" s="91" t="s">
        <v>141</v>
      </c>
      <c r="D18" s="104">
        <v>1</v>
      </c>
      <c r="E18" s="91">
        <v>100.69607564999751</v>
      </c>
      <c r="F18" s="91">
        <v>23.05665061699009</v>
      </c>
      <c r="G18" s="91">
        <v>1.3626784355568615</v>
      </c>
      <c r="H18" s="91">
        <v>27.49</v>
      </c>
      <c r="I18" s="91">
        <v>1.6203664516773162</v>
      </c>
      <c r="J18" s="91">
        <v>0.96918109544728426</v>
      </c>
      <c r="K18" s="91">
        <v>7.9706190047923311</v>
      </c>
      <c r="L18" s="91">
        <v>22.920771002396165</v>
      </c>
      <c r="M18" s="91">
        <v>3.0674843734025559</v>
      </c>
      <c r="N18" s="91">
        <v>65.614141163538335</v>
      </c>
      <c r="O18" s="91">
        <v>5.2750587795527144</v>
      </c>
      <c r="P18" s="91">
        <v>9.2512041998801919</v>
      </c>
      <c r="Q18" s="91">
        <v>115.06845961900957</v>
      </c>
    </row>
    <row r="19" spans="1:17" ht="13.8">
      <c r="A19" s="91" t="s">
        <v>160</v>
      </c>
      <c r="B19" s="103" t="s">
        <v>138</v>
      </c>
      <c r="C19" s="91" t="s">
        <v>141</v>
      </c>
      <c r="D19" s="104">
        <v>2</v>
      </c>
      <c r="E19" s="91">
        <v>121.12295717718136</v>
      </c>
      <c r="F19" s="91">
        <v>21.116172772822701</v>
      </c>
      <c r="G19" s="91">
        <v>1.2354459078438487</v>
      </c>
      <c r="H19" s="91">
        <v>28.36</v>
      </c>
      <c r="I19" s="91">
        <v>1.6562180049900199</v>
      </c>
      <c r="J19" s="91">
        <v>1.5946325445109779</v>
      </c>
      <c r="K19" s="91">
        <v>8.7719389630738522</v>
      </c>
      <c r="L19" s="91">
        <v>24.867503334131737</v>
      </c>
      <c r="M19" s="91">
        <v>3.524243542514971</v>
      </c>
      <c r="N19" s="91">
        <v>68.009206101197606</v>
      </c>
      <c r="O19" s="91">
        <v>5.6981719734530945</v>
      </c>
      <c r="P19" s="91">
        <v>9.6110430810379253</v>
      </c>
      <c r="Q19" s="91">
        <v>122.07673953992015</v>
      </c>
    </row>
    <row r="20" spans="1:17" ht="13.8">
      <c r="A20" s="91" t="s">
        <v>160</v>
      </c>
      <c r="B20" s="103" t="s">
        <v>138</v>
      </c>
      <c r="C20" s="91" t="s">
        <v>142</v>
      </c>
      <c r="D20" s="104">
        <v>1</v>
      </c>
      <c r="E20" s="91">
        <v>94.571470456245578</v>
      </c>
      <c r="F20" s="91">
        <v>12.766384176847035</v>
      </c>
      <c r="G20" s="91">
        <v>4.4347864423036762</v>
      </c>
      <c r="H20" s="91">
        <v>13.468217773999999</v>
      </c>
      <c r="I20" s="91">
        <v>1.4683668612</v>
      </c>
      <c r="J20" s="91">
        <v>0</v>
      </c>
      <c r="K20" s="91">
        <v>0.16088730127500001</v>
      </c>
      <c r="L20" s="91">
        <v>18.5791078496</v>
      </c>
      <c r="M20" s="91">
        <v>2.4648491824000001</v>
      </c>
      <c r="N20" s="91">
        <v>20.155717245600002</v>
      </c>
      <c r="O20" s="91">
        <v>2.4591191835999999</v>
      </c>
      <c r="P20" s="91">
        <v>3.7045845244</v>
      </c>
      <c r="Q20" s="91">
        <v>47.524265286875</v>
      </c>
    </row>
    <row r="21" spans="1:17" ht="13.8">
      <c r="A21" s="91" t="s">
        <v>160</v>
      </c>
      <c r="B21" s="103" t="s">
        <v>138</v>
      </c>
      <c r="C21" s="91" t="s">
        <v>142</v>
      </c>
      <c r="D21" s="104">
        <v>2</v>
      </c>
      <c r="E21" s="91">
        <v>100.42432814710037</v>
      </c>
      <c r="F21" s="91">
        <v>13.341759707885673</v>
      </c>
      <c r="G21" s="91">
        <v>4.6292711186012188</v>
      </c>
      <c r="H21" s="91">
        <v>13.2808726196</v>
      </c>
      <c r="I21" s="91">
        <v>1.468966218</v>
      </c>
      <c r="J21" s="91">
        <v>0</v>
      </c>
      <c r="K21" s="91">
        <v>0.18113108189999999</v>
      </c>
      <c r="L21" s="91">
        <v>21.385755891199999</v>
      </c>
      <c r="M21" s="91">
        <v>2.3928110536</v>
      </c>
      <c r="N21" s="91">
        <v>19.276056874400002</v>
      </c>
      <c r="O21" s="91">
        <v>2.3978404443999999</v>
      </c>
      <c r="P21" s="91">
        <v>3.5486583555999998</v>
      </c>
      <c r="Q21" s="91">
        <v>49.182253701099995</v>
      </c>
    </row>
    <row r="22" spans="1:17" ht="13.8">
      <c r="A22" s="91" t="s">
        <v>160</v>
      </c>
      <c r="B22" s="103" t="s">
        <v>138</v>
      </c>
      <c r="C22" s="91" t="s">
        <v>142</v>
      </c>
      <c r="D22" s="104">
        <v>1</v>
      </c>
      <c r="E22" s="91">
        <v>104.10397038585802</v>
      </c>
      <c r="F22" s="91">
        <v>11.605120224558478</v>
      </c>
      <c r="G22" s="91">
        <v>4.3702114529044769</v>
      </c>
      <c r="H22" s="91">
        <v>14.576952286744092</v>
      </c>
      <c r="I22" s="91">
        <v>1.5801066896275531</v>
      </c>
      <c r="J22" s="91">
        <v>0</v>
      </c>
      <c r="K22" s="91">
        <v>0.16536879722615999</v>
      </c>
      <c r="L22" s="91">
        <v>10.663092070484581</v>
      </c>
      <c r="M22" s="91">
        <v>2.5419464156988387</v>
      </c>
      <c r="N22" s="91">
        <v>21.454763598718465</v>
      </c>
      <c r="O22" s="91">
        <v>2.5437493580296353</v>
      </c>
      <c r="P22" s="91">
        <v>4.0758671718061672</v>
      </c>
      <c r="Q22" s="91">
        <v>41.444787411963844</v>
      </c>
    </row>
    <row r="23" spans="1:17" ht="13.8">
      <c r="A23" s="91" t="s">
        <v>160</v>
      </c>
      <c r="B23" s="103" t="s">
        <v>138</v>
      </c>
      <c r="C23" s="91" t="s">
        <v>142</v>
      </c>
      <c r="D23" s="104">
        <v>2</v>
      </c>
      <c r="E23" s="91">
        <v>106.43786566325203</v>
      </c>
      <c r="F23" s="91">
        <v>12.369108432793512</v>
      </c>
      <c r="G23" s="91">
        <v>4.2962902924088908</v>
      </c>
      <c r="H23" s="91">
        <v>13.77088259192646</v>
      </c>
      <c r="I23" s="91">
        <v>1.5129051966426861</v>
      </c>
      <c r="J23" s="91">
        <v>0</v>
      </c>
      <c r="K23" s="91">
        <v>0.15216566655005997</v>
      </c>
      <c r="L23" s="91">
        <v>17.778148473221425</v>
      </c>
      <c r="M23" s="91">
        <v>2.3945624308553159</v>
      </c>
      <c r="N23" s="91">
        <v>20.006577647482018</v>
      </c>
      <c r="O23" s="91">
        <v>2.4319511758593126</v>
      </c>
      <c r="P23" s="91">
        <v>3.7679642521982419</v>
      </c>
      <c r="Q23" s="91">
        <v>46.531369646166368</v>
      </c>
    </row>
    <row r="24" spans="1:17" ht="13.8">
      <c r="A24" s="91" t="s">
        <v>160</v>
      </c>
      <c r="B24" s="103" t="s">
        <v>138</v>
      </c>
      <c r="C24" s="91" t="s">
        <v>142</v>
      </c>
      <c r="D24" s="104">
        <v>1</v>
      </c>
      <c r="E24" s="91">
        <v>106.86152414962449</v>
      </c>
      <c r="F24" s="91">
        <v>12.147637690065251</v>
      </c>
      <c r="G24" s="91">
        <v>3.31125722088017</v>
      </c>
      <c r="H24" s="91">
        <v>11.130814039215686</v>
      </c>
      <c r="I24" s="91">
        <v>1.1001714261704683</v>
      </c>
      <c r="J24" s="91">
        <v>0</v>
      </c>
      <c r="K24" s="91">
        <v>0.15396466586444998</v>
      </c>
      <c r="L24" s="91">
        <v>13.748725482192876</v>
      </c>
      <c r="M24" s="91">
        <v>2.6427993989595837</v>
      </c>
      <c r="N24" s="91">
        <v>21.784736813125249</v>
      </c>
      <c r="O24" s="91">
        <v>2.4874249287715084</v>
      </c>
      <c r="P24" s="91">
        <v>3.8779936702681073</v>
      </c>
      <c r="Q24" s="91">
        <v>44.695644959181777</v>
      </c>
    </row>
    <row r="25" spans="1:17" ht="13.8">
      <c r="A25" s="91" t="s">
        <v>160</v>
      </c>
      <c r="B25" s="103" t="s">
        <v>138</v>
      </c>
      <c r="C25" s="91" t="s">
        <v>142</v>
      </c>
      <c r="D25" s="104">
        <v>2</v>
      </c>
      <c r="E25" s="91">
        <v>110.96962226497351</v>
      </c>
      <c r="F25" s="91">
        <v>12.675452206974699</v>
      </c>
      <c r="G25" s="91">
        <v>3.3487874971726912</v>
      </c>
      <c r="H25" s="91">
        <v>11.287848338793447</v>
      </c>
      <c r="I25" s="91">
        <v>1.1284225805033956</v>
      </c>
      <c r="J25" s="91">
        <v>0</v>
      </c>
      <c r="K25" s="91">
        <v>0.18690828136230003</v>
      </c>
      <c r="L25" s="91">
        <v>11.591901821813822</v>
      </c>
      <c r="M25" s="91">
        <v>2.6920110003995208</v>
      </c>
      <c r="N25" s="91">
        <v>22.508874292449057</v>
      </c>
      <c r="O25" s="91">
        <v>2.5434815932880541</v>
      </c>
      <c r="P25" s="91">
        <v>4.0168139620455454</v>
      </c>
      <c r="Q25" s="91">
        <v>43.539990951358305</v>
      </c>
    </row>
    <row r="26" spans="1:17" ht="13.8">
      <c r="A26" s="91" t="s">
        <v>160</v>
      </c>
      <c r="B26" s="103" t="s">
        <v>138</v>
      </c>
      <c r="C26" s="91" t="s">
        <v>143</v>
      </c>
      <c r="D26" s="104">
        <v>1</v>
      </c>
      <c r="E26" s="91">
        <v>93.712396688367704</v>
      </c>
      <c r="F26" s="91">
        <v>13.816185684838418</v>
      </c>
      <c r="G26" s="91">
        <v>1.2560964630193694</v>
      </c>
      <c r="H26" s="91">
        <v>20.544833375900719</v>
      </c>
      <c r="I26" s="91">
        <v>1.1604055616493194</v>
      </c>
      <c r="J26" s="91">
        <v>2.0399899647718169</v>
      </c>
      <c r="K26" s="91">
        <v>6.2916813815052048</v>
      </c>
      <c r="L26" s="91">
        <v>25.293792522818254</v>
      </c>
      <c r="M26" s="91">
        <v>5.8006839519615685</v>
      </c>
      <c r="N26" s="91">
        <v>42.257523728983195</v>
      </c>
      <c r="O26" s="91">
        <v>4.6769899691753407</v>
      </c>
      <c r="P26" s="91">
        <v>8.9650081180944738</v>
      </c>
      <c r="Q26" s="91">
        <v>95.325669637309844</v>
      </c>
    </row>
    <row r="27" spans="1:17" ht="13.8">
      <c r="A27" s="91" t="s">
        <v>160</v>
      </c>
      <c r="B27" s="103" t="s">
        <v>138</v>
      </c>
      <c r="C27" s="91" t="s">
        <v>143</v>
      </c>
      <c r="D27" s="104">
        <v>2</v>
      </c>
      <c r="E27" s="91">
        <v>85.101459138740026</v>
      </c>
      <c r="F27" s="91">
        <v>12.985894374318118</v>
      </c>
      <c r="G27" s="91">
        <v>1.2104678688120794</v>
      </c>
      <c r="H27" s="91">
        <v>19.572819509203683</v>
      </c>
      <c r="I27" s="91">
        <v>1.0581253101240495</v>
      </c>
      <c r="J27" s="91">
        <v>2.057816301320528</v>
      </c>
      <c r="K27" s="91">
        <v>6.0096769339735889</v>
      </c>
      <c r="L27" s="91">
        <v>23.778421975190078</v>
      </c>
      <c r="M27" s="91">
        <v>5.5935207202881152</v>
      </c>
      <c r="N27" s="91">
        <v>40.620236404361748</v>
      </c>
      <c r="O27" s="91">
        <v>3.6350255738295321</v>
      </c>
      <c r="P27" s="91">
        <v>8.5986158627450973</v>
      </c>
      <c r="Q27" s="91">
        <v>90.293313771708682</v>
      </c>
    </row>
    <row r="28" spans="1:17" ht="13.8">
      <c r="A28" s="91" t="s">
        <v>160</v>
      </c>
      <c r="B28" s="103" t="s">
        <v>138</v>
      </c>
      <c r="C28" s="91" t="s">
        <v>143</v>
      </c>
      <c r="D28" s="104">
        <v>1</v>
      </c>
      <c r="E28" s="91">
        <v>93.906523391237286</v>
      </c>
      <c r="F28" s="91">
        <v>15.91748865518001</v>
      </c>
      <c r="G28" s="91">
        <v>1.6199780914461925</v>
      </c>
      <c r="H28" s="91">
        <v>21.413781784830341</v>
      </c>
      <c r="I28" s="91">
        <v>1.5246662407185627</v>
      </c>
      <c r="J28" s="91">
        <v>1.8924740664670654</v>
      </c>
      <c r="K28" s="91">
        <v>6.2000005185628746</v>
      </c>
      <c r="L28" s="91">
        <v>28.192155625548896</v>
      </c>
      <c r="M28" s="91">
        <v>5.436221541317364</v>
      </c>
      <c r="N28" s="91">
        <v>40.825893678043911</v>
      </c>
      <c r="O28" s="91">
        <v>4.8856577908183629</v>
      </c>
      <c r="P28" s="91">
        <v>9.3533417700598775</v>
      </c>
      <c r="Q28" s="91">
        <v>96.785744990818358</v>
      </c>
    </row>
    <row r="29" spans="1:17" ht="13.8">
      <c r="A29" s="91" t="s">
        <v>160</v>
      </c>
      <c r="B29" s="103" t="s">
        <v>138</v>
      </c>
      <c r="C29" s="91" t="s">
        <v>143</v>
      </c>
      <c r="D29" s="104">
        <v>2</v>
      </c>
      <c r="E29" s="91">
        <v>82.404425878855676</v>
      </c>
      <c r="F29" s="91">
        <v>16.179350578765106</v>
      </c>
      <c r="G29" s="91">
        <v>1.5587623434746101</v>
      </c>
      <c r="H29" s="91">
        <v>18.842199342347758</v>
      </c>
      <c r="I29" s="91">
        <v>1.3364197345753204</v>
      </c>
      <c r="J29" s="91">
        <v>1.238104545272436</v>
      </c>
      <c r="K29" s="91">
        <v>4.8230126538461535</v>
      </c>
      <c r="L29" s="91">
        <v>17.962148607371802</v>
      </c>
      <c r="M29" s="91">
        <v>4.5729141806891027</v>
      </c>
      <c r="N29" s="91">
        <v>35.688768694911857</v>
      </c>
      <c r="O29" s="91">
        <v>3.2302889266826931</v>
      </c>
      <c r="P29" s="91">
        <v>8.1438487473958325</v>
      </c>
      <c r="Q29" s="91">
        <v>75.65908635616988</v>
      </c>
    </row>
    <row r="30" spans="1:17" ht="13.8">
      <c r="A30" s="91" t="s">
        <v>160</v>
      </c>
      <c r="B30" s="103" t="s">
        <v>138</v>
      </c>
      <c r="C30" s="91" t="s">
        <v>143</v>
      </c>
      <c r="D30" s="104">
        <v>1</v>
      </c>
      <c r="E30" s="91">
        <v>103.50879272874431</v>
      </c>
      <c r="F30" s="91">
        <v>15.577660076383799</v>
      </c>
      <c r="G30" s="91">
        <v>1.540157840964417</v>
      </c>
      <c r="H30" s="91">
        <v>21.035010043634909</v>
      </c>
      <c r="I30" s="91">
        <v>1.0642415512409928</v>
      </c>
      <c r="J30" s="91">
        <v>1.7018746915532421</v>
      </c>
      <c r="K30" s="91">
        <v>6.2127092269815858</v>
      </c>
      <c r="L30" s="91">
        <v>28.532314938751</v>
      </c>
      <c r="M30" s="91">
        <v>5.3192050508406714</v>
      </c>
      <c r="N30" s="91">
        <v>45.2702366295036</v>
      </c>
      <c r="O30" s="91">
        <v>4.8535997219775817</v>
      </c>
      <c r="P30" s="91">
        <v>9.0916516793434745</v>
      </c>
      <c r="Q30" s="91">
        <v>100.98159193895117</v>
      </c>
    </row>
    <row r="31" spans="1:17" ht="13.8">
      <c r="A31" s="91" t="s">
        <v>160</v>
      </c>
      <c r="B31" s="103" t="s">
        <v>138</v>
      </c>
      <c r="C31" s="91" t="s">
        <v>143</v>
      </c>
      <c r="D31" s="104">
        <v>2</v>
      </c>
      <c r="E31" s="91">
        <v>98.42735208169772</v>
      </c>
      <c r="F31" s="91">
        <v>14.549676485239342</v>
      </c>
      <c r="G31" s="91">
        <v>1.5046132328659576</v>
      </c>
      <c r="H31" s="91">
        <v>19.453694719936074</v>
      </c>
      <c r="I31" s="91">
        <v>0.95390697662804613</v>
      </c>
      <c r="J31" s="91">
        <v>1.4073144724330802</v>
      </c>
      <c r="K31" s="91">
        <v>5.3642987974430669</v>
      </c>
      <c r="L31" s="91">
        <v>20.279994143028365</v>
      </c>
      <c r="M31" s="91">
        <v>4.9209235932880535</v>
      </c>
      <c r="N31" s="91">
        <v>42.019388549940068</v>
      </c>
      <c r="O31" s="91">
        <v>3.5232103735517377</v>
      </c>
      <c r="P31" s="91">
        <v>8.3870100749101084</v>
      </c>
      <c r="Q31" s="91">
        <v>85.902140004594472</v>
      </c>
    </row>
    <row r="32" spans="1:17" ht="13.8">
      <c r="A32" s="91" t="s">
        <v>160</v>
      </c>
      <c r="B32" s="103" t="s">
        <v>138</v>
      </c>
      <c r="C32" s="91" t="s">
        <v>144</v>
      </c>
      <c r="D32" s="104">
        <v>1</v>
      </c>
      <c r="E32" s="91">
        <v>134.3643560982776</v>
      </c>
      <c r="F32" s="91">
        <v>19.828622726179194</v>
      </c>
      <c r="G32" s="91">
        <v>1.2979660878315635</v>
      </c>
      <c r="H32" s="91">
        <v>29.551659892486015</v>
      </c>
      <c r="I32" s="91">
        <v>1.1784600415667468</v>
      </c>
      <c r="J32" s="91">
        <v>3.3269063401278975</v>
      </c>
      <c r="K32" s="91">
        <v>13.1671338411271</v>
      </c>
      <c r="L32" s="91">
        <v>32.442803377298162</v>
      </c>
      <c r="M32" s="91">
        <v>6.7167413037569954</v>
      </c>
      <c r="N32" s="91">
        <v>67.335157248201455</v>
      </c>
      <c r="O32" s="91">
        <v>6.4300001438848922</v>
      </c>
      <c r="P32" s="91">
        <v>12.478507896882494</v>
      </c>
      <c r="Q32" s="91">
        <v>141.897250151279</v>
      </c>
    </row>
    <row r="33" spans="1:17" ht="13.8">
      <c r="A33" s="91" t="s">
        <v>160</v>
      </c>
      <c r="B33" s="103" t="s">
        <v>138</v>
      </c>
      <c r="C33" s="91" t="s">
        <v>144</v>
      </c>
      <c r="D33" s="104">
        <v>2</v>
      </c>
      <c r="E33" s="91">
        <v>122.14389436202248</v>
      </c>
      <c r="F33" s="91">
        <v>20.778450504600951</v>
      </c>
      <c r="G33" s="91">
        <v>1.2994079993746703</v>
      </c>
      <c r="H33" s="91">
        <v>28.581607831467416</v>
      </c>
      <c r="I33" s="91">
        <v>1.1856335009996002</v>
      </c>
      <c r="J33" s="91">
        <v>3.4280669452219108</v>
      </c>
      <c r="K33" s="91">
        <v>12.893343007796881</v>
      </c>
      <c r="L33" s="91">
        <v>30.735330206917233</v>
      </c>
      <c r="M33" s="91">
        <v>6.689443725909638</v>
      </c>
      <c r="N33" s="91">
        <v>65.244538238904454</v>
      </c>
      <c r="O33" s="91">
        <v>6.5094087804878047</v>
      </c>
      <c r="P33" s="91">
        <v>12.166041176529388</v>
      </c>
      <c r="Q33" s="91">
        <v>137.66617208176731</v>
      </c>
    </row>
    <row r="34" spans="1:17" ht="13.8">
      <c r="A34" s="91" t="s">
        <v>160</v>
      </c>
      <c r="B34" s="103" t="s">
        <v>138</v>
      </c>
      <c r="C34" s="91" t="s">
        <v>144</v>
      </c>
      <c r="D34" s="104">
        <v>1</v>
      </c>
      <c r="E34" s="91">
        <v>125.47036594091568</v>
      </c>
      <c r="F34" s="91">
        <v>19.553414104928073</v>
      </c>
      <c r="G34" s="91">
        <v>1.3305114511656557</v>
      </c>
      <c r="H34" s="91">
        <v>27.777457726800002</v>
      </c>
      <c r="I34" s="91">
        <v>1.0872060304</v>
      </c>
      <c r="J34" s="91">
        <v>3.5062121396000001</v>
      </c>
      <c r="K34" s="91">
        <v>16.372947286799999</v>
      </c>
      <c r="L34" s="91">
        <v>32.701567640999997</v>
      </c>
      <c r="M34" s="91">
        <v>7.0156902048000003</v>
      </c>
      <c r="N34" s="91">
        <v>66.180652148600004</v>
      </c>
      <c r="O34" s="91">
        <v>6.3467103720000013</v>
      </c>
      <c r="P34" s="91">
        <v>12.3215386586</v>
      </c>
      <c r="Q34" s="91">
        <v>144.44531845139997</v>
      </c>
    </row>
    <row r="35" spans="1:17" ht="13.8">
      <c r="A35" s="91" t="s">
        <v>160</v>
      </c>
      <c r="B35" s="103" t="s">
        <v>138</v>
      </c>
      <c r="C35" s="91" t="s">
        <v>144</v>
      </c>
      <c r="D35" s="104">
        <v>2</v>
      </c>
      <c r="E35" s="91">
        <v>109.17254146021247</v>
      </c>
      <c r="F35" s="91">
        <v>20.736199090760852</v>
      </c>
      <c r="G35" s="91">
        <v>1.58654644747915</v>
      </c>
      <c r="H35" s="91">
        <v>26.579262765718862</v>
      </c>
      <c r="I35" s="91">
        <v>1.0596123836603926</v>
      </c>
      <c r="J35" s="91">
        <v>3.383270160192231</v>
      </c>
      <c r="K35" s="91">
        <v>12.837868830396477</v>
      </c>
      <c r="L35" s="91">
        <v>31.575615824989985</v>
      </c>
      <c r="M35" s="91">
        <v>6.7098744070885061</v>
      </c>
      <c r="N35" s="91">
        <v>62.731913698037658</v>
      </c>
      <c r="O35" s="91">
        <v>6.0264185142170614</v>
      </c>
      <c r="P35" s="91">
        <v>11.657716485582698</v>
      </c>
      <c r="Q35" s="91">
        <v>134.92267792050461</v>
      </c>
    </row>
    <row r="36" spans="1:17" ht="13.8">
      <c r="A36" s="91" t="s">
        <v>160</v>
      </c>
      <c r="B36" s="103" t="s">
        <v>138</v>
      </c>
      <c r="C36" s="91" t="s">
        <v>144</v>
      </c>
      <c r="D36" s="104">
        <v>1</v>
      </c>
      <c r="E36" s="91">
        <v>116.87568969587055</v>
      </c>
      <c r="F36" s="91">
        <v>21.08739185734316</v>
      </c>
      <c r="G36" s="91">
        <v>1.6583062667343207</v>
      </c>
      <c r="H36" s="91">
        <v>25.419021279441118</v>
      </c>
      <c r="I36" s="91">
        <v>1.2035919481037924</v>
      </c>
      <c r="J36" s="91">
        <v>3.7259169101796403</v>
      </c>
      <c r="K36" s="91">
        <v>13.121237577245509</v>
      </c>
      <c r="L36" s="91">
        <v>31.647924433133728</v>
      </c>
      <c r="M36" s="91">
        <v>7.3842749361277438</v>
      </c>
      <c r="N36" s="91">
        <v>57.969488901197607</v>
      </c>
      <c r="O36" s="91">
        <v>5.6255869580838329</v>
      </c>
      <c r="P36" s="91">
        <v>11.675735292415169</v>
      </c>
      <c r="Q36" s="91">
        <v>131.15016500838323</v>
      </c>
    </row>
    <row r="37" spans="1:17" ht="13.8">
      <c r="A37" s="91" t="s">
        <v>160</v>
      </c>
      <c r="B37" s="103" t="s">
        <v>138</v>
      </c>
      <c r="C37" s="91" t="s">
        <v>144</v>
      </c>
      <c r="D37" s="104">
        <v>2</v>
      </c>
      <c r="E37" s="91">
        <v>113.82436216237723</v>
      </c>
      <c r="F37" s="91">
        <v>22.108974911532659</v>
      </c>
      <c r="G37" s="91">
        <v>1.1003508179452477</v>
      </c>
      <c r="H37" s="91">
        <v>25.739780378351337</v>
      </c>
      <c r="I37" s="91">
        <v>1.1864950452180874</v>
      </c>
      <c r="J37" s="91">
        <v>3.6489069459783914</v>
      </c>
      <c r="K37" s="91">
        <v>13.053849357142857</v>
      </c>
      <c r="L37" s="91">
        <v>31.396159291716685</v>
      </c>
      <c r="M37" s="91">
        <v>7.2718394163665483</v>
      </c>
      <c r="N37" s="91">
        <v>58.903013125450187</v>
      </c>
      <c r="O37" s="91">
        <v>5.6272088115246097</v>
      </c>
      <c r="P37" s="91">
        <v>11.712718488195279</v>
      </c>
      <c r="Q37" s="91">
        <v>131.61369543637454</v>
      </c>
    </row>
    <row r="38" spans="1:17" ht="13.8">
      <c r="A38" s="91" t="s">
        <v>160</v>
      </c>
      <c r="B38" s="103" t="s">
        <v>138</v>
      </c>
      <c r="C38" s="91" t="s">
        <v>145</v>
      </c>
      <c r="D38" s="104">
        <v>1</v>
      </c>
      <c r="E38" s="91">
        <v>132.16574818690268</v>
      </c>
      <c r="F38" s="91">
        <v>12.837539254104556</v>
      </c>
      <c r="G38" s="91">
        <v>1.0483232194187166</v>
      </c>
      <c r="H38" s="91">
        <v>11.858440557999998</v>
      </c>
      <c r="I38" s="91">
        <v>0.74671507679999993</v>
      </c>
      <c r="J38" s="91">
        <v>1.8482704427999999</v>
      </c>
      <c r="K38" s="91">
        <v>5.8648126212000005</v>
      </c>
      <c r="L38" s="91">
        <v>31.195824429999998</v>
      </c>
      <c r="M38" s="91">
        <v>5.0334922924000001</v>
      </c>
      <c r="N38" s="91">
        <v>28.355915398200001</v>
      </c>
      <c r="O38" s="91">
        <v>3.0514184575999996</v>
      </c>
      <c r="P38" s="91">
        <v>4.4822736519999999</v>
      </c>
      <c r="Q38" s="91">
        <v>79.832007294199997</v>
      </c>
    </row>
    <row r="39" spans="1:17" ht="13.8">
      <c r="A39" s="91" t="s">
        <v>160</v>
      </c>
      <c r="B39" s="103" t="s">
        <v>138</v>
      </c>
      <c r="C39" s="91" t="s">
        <v>145</v>
      </c>
      <c r="D39" s="104">
        <v>2</v>
      </c>
      <c r="E39" s="91">
        <v>118.40176525344842</v>
      </c>
      <c r="F39" s="91">
        <v>11.839210117334686</v>
      </c>
      <c r="G39" s="91">
        <v>0.92852209234353356</v>
      </c>
      <c r="H39" s="91">
        <v>10.126092760279441</v>
      </c>
      <c r="I39" s="91">
        <v>0.63705289720558889</v>
      </c>
      <c r="J39" s="91">
        <v>1.6113512445109779</v>
      </c>
      <c r="K39" s="91">
        <v>5.0530949864271451</v>
      </c>
      <c r="L39" s="91">
        <v>21.616303230339327</v>
      </c>
      <c r="M39" s="91">
        <v>3.9965776866267464</v>
      </c>
      <c r="N39" s="91">
        <v>22.898764785628742</v>
      </c>
      <c r="O39" s="91">
        <v>1.7940570886227545</v>
      </c>
      <c r="P39" s="91">
        <v>3.8420477371257484</v>
      </c>
      <c r="Q39" s="91">
        <v>60.812196759281441</v>
      </c>
    </row>
    <row r="40" spans="1:17" ht="13.8">
      <c r="A40" s="91" t="s">
        <v>160</v>
      </c>
      <c r="B40" s="103" t="s">
        <v>138</v>
      </c>
      <c r="C40" s="91" t="s">
        <v>145</v>
      </c>
      <c r="D40" s="104">
        <v>1</v>
      </c>
      <c r="E40" s="91">
        <v>81.986856018180077</v>
      </c>
      <c r="F40" s="91">
        <v>11.697168857265691</v>
      </c>
      <c r="G40" s="91">
        <v>0.82733102977023776</v>
      </c>
      <c r="H40" s="91">
        <v>12.621314311324529</v>
      </c>
      <c r="I40" s="91">
        <v>0.61878400120048016</v>
      </c>
      <c r="J40" s="91">
        <v>1.6721160048019204</v>
      </c>
      <c r="K40" s="91">
        <v>6.5803308271308527</v>
      </c>
      <c r="L40" s="91">
        <v>35.237749599439766</v>
      </c>
      <c r="M40" s="91">
        <v>5.2537457078831533</v>
      </c>
      <c r="N40" s="91">
        <v>31.60629895858343</v>
      </c>
      <c r="O40" s="91">
        <v>3.2847807496998795</v>
      </c>
      <c r="P40" s="91">
        <v>4.9832357498999595</v>
      </c>
      <c r="Q40" s="91">
        <v>88.618257597438969</v>
      </c>
    </row>
    <row r="41" spans="1:17" ht="13.8">
      <c r="A41" s="91" t="s">
        <v>160</v>
      </c>
      <c r="B41" s="103" t="s">
        <v>138</v>
      </c>
      <c r="C41" s="91" t="s">
        <v>145</v>
      </c>
      <c r="D41" s="104">
        <v>2</v>
      </c>
      <c r="E41" s="91">
        <v>73.425189369012784</v>
      </c>
      <c r="F41" s="91">
        <v>12.573689609009474</v>
      </c>
      <c r="G41" s="91">
        <v>0.89229130724585903</v>
      </c>
      <c r="H41" s="91">
        <v>12.24315366100679</v>
      </c>
      <c r="I41" s="91">
        <v>0.58315104874151014</v>
      </c>
      <c r="J41" s="91">
        <v>1.6404926943667597</v>
      </c>
      <c r="K41" s="91">
        <v>6.5138343617658814</v>
      </c>
      <c r="L41" s="91">
        <v>30.56781161965641</v>
      </c>
      <c r="M41" s="91">
        <v>4.9766600627247284</v>
      </c>
      <c r="N41" s="91">
        <v>30.386214424091087</v>
      </c>
      <c r="O41" s="91">
        <v>2.5508862093487812</v>
      </c>
      <c r="P41" s="91">
        <v>4.9155087914502591</v>
      </c>
      <c r="Q41" s="91">
        <v>81.551408163403906</v>
      </c>
    </row>
    <row r="42" spans="1:17" ht="13.8">
      <c r="A42" s="91" t="s">
        <v>160</v>
      </c>
      <c r="B42" s="103" t="s">
        <v>138</v>
      </c>
      <c r="C42" s="91" t="s">
        <v>145</v>
      </c>
      <c r="D42" s="104">
        <v>1</v>
      </c>
      <c r="E42" s="91">
        <v>83.181989689581513</v>
      </c>
      <c r="F42" s="91">
        <v>16.010240527037439</v>
      </c>
      <c r="G42" s="91">
        <v>1.1222403291992629</v>
      </c>
      <c r="H42" s="91">
        <v>13.351733300998003</v>
      </c>
      <c r="I42" s="91">
        <v>0.57991421317365266</v>
      </c>
      <c r="J42" s="91">
        <v>1.7208094622754491</v>
      </c>
      <c r="K42" s="91">
        <v>7.3430879500998021</v>
      </c>
      <c r="L42" s="91">
        <v>34.964187865069853</v>
      </c>
      <c r="M42" s="91">
        <v>5.2529061728542912</v>
      </c>
      <c r="N42" s="91">
        <v>33.642022155289418</v>
      </c>
      <c r="O42" s="91">
        <v>3.4959201524950103</v>
      </c>
      <c r="P42" s="91">
        <v>5.232530585229541</v>
      </c>
      <c r="Q42" s="91">
        <v>91.651464343313364</v>
      </c>
    </row>
    <row r="43" spans="1:17" ht="13.8">
      <c r="A43" s="91" t="s">
        <v>160</v>
      </c>
      <c r="B43" s="103" t="s">
        <v>138</v>
      </c>
      <c r="C43" s="91" t="s">
        <v>145</v>
      </c>
      <c r="D43" s="104">
        <v>2</v>
      </c>
      <c r="E43" s="91">
        <v>84.909680043993475</v>
      </c>
      <c r="F43" s="91">
        <v>15.586992099757525</v>
      </c>
      <c r="G43" s="91">
        <v>1.1710501117140102</v>
      </c>
      <c r="H43" s="91">
        <v>11.432578839799998</v>
      </c>
      <c r="I43" s="91">
        <v>0.48489207299999998</v>
      </c>
      <c r="J43" s="91">
        <v>1.1566967073999999</v>
      </c>
      <c r="K43" s="91">
        <v>5.9777694999999991</v>
      </c>
      <c r="L43" s="91">
        <v>25.726677472000006</v>
      </c>
      <c r="M43" s="91">
        <v>4.7248350663999998</v>
      </c>
      <c r="N43" s="91">
        <v>28.543225746799997</v>
      </c>
      <c r="O43" s="91">
        <v>2.4854479796</v>
      </c>
      <c r="P43" s="91">
        <v>4.745968671</v>
      </c>
      <c r="Q43" s="91">
        <v>73.360621143199992</v>
      </c>
    </row>
    <row r="44" spans="1:17" ht="13.8">
      <c r="A44" s="91" t="s">
        <v>159</v>
      </c>
      <c r="B44" s="103" t="s">
        <v>147</v>
      </c>
      <c r="C44" s="91" t="s">
        <v>146</v>
      </c>
      <c r="D44" s="104" t="s">
        <v>148</v>
      </c>
      <c r="E44" s="91" t="s">
        <v>45</v>
      </c>
      <c r="F44" s="91" t="s">
        <v>149</v>
      </c>
      <c r="G44" s="91" t="s">
        <v>150</v>
      </c>
      <c r="H44" s="91" t="s">
        <v>152</v>
      </c>
      <c r="I44" s="91" t="s">
        <v>130</v>
      </c>
      <c r="J44" s="91" t="s">
        <v>131</v>
      </c>
      <c r="K44" s="91" t="s">
        <v>132</v>
      </c>
      <c r="L44" s="91" t="s">
        <v>133</v>
      </c>
      <c r="M44" s="91" t="s">
        <v>134</v>
      </c>
      <c r="N44" s="91" t="s">
        <v>135</v>
      </c>
      <c r="O44" s="91" t="s">
        <v>136</v>
      </c>
      <c r="P44" s="91" t="s">
        <v>137</v>
      </c>
      <c r="Q44" s="91" t="s">
        <v>158</v>
      </c>
    </row>
    <row r="45" spans="1:17" ht="16.2">
      <c r="A45" s="91" t="s">
        <v>160</v>
      </c>
      <c r="B45" s="91" t="s">
        <v>154</v>
      </c>
      <c r="C45" s="91" t="s">
        <v>139</v>
      </c>
      <c r="D45" s="104">
        <v>1</v>
      </c>
      <c r="E45" s="92">
        <v>39.087787001851993</v>
      </c>
      <c r="F45" s="93">
        <v>9.2960552538683441</v>
      </c>
      <c r="G45" s="94">
        <v>1.3101103468713284</v>
      </c>
      <c r="H45" s="95">
        <v>16.025927019615693</v>
      </c>
      <c r="I45" s="91">
        <v>2.2021788038430747</v>
      </c>
      <c r="J45" s="91">
        <v>0</v>
      </c>
      <c r="K45" s="91">
        <v>8.8603537790232192</v>
      </c>
      <c r="L45" s="91">
        <v>7.6578215804643701</v>
      </c>
      <c r="M45" s="91">
        <v>0</v>
      </c>
      <c r="N45" s="91">
        <v>10.346245676541233</v>
      </c>
      <c r="O45" s="91">
        <v>0</v>
      </c>
      <c r="P45" s="91">
        <v>4.3935274571657326</v>
      </c>
      <c r="Q45" s="91">
        <v>31.257948493194554</v>
      </c>
    </row>
    <row r="46" spans="1:17" ht="16.2">
      <c r="A46" s="91" t="s">
        <v>160</v>
      </c>
      <c r="B46" s="91" t="s">
        <v>154</v>
      </c>
      <c r="C46" s="91" t="s">
        <v>139</v>
      </c>
      <c r="D46" s="104">
        <v>2</v>
      </c>
      <c r="E46" s="92">
        <v>38.834917659659901</v>
      </c>
      <c r="F46" s="93">
        <v>12.609692804331971</v>
      </c>
      <c r="G46" s="94">
        <v>1.313927212746016</v>
      </c>
      <c r="H46" s="95">
        <v>16.074179915600002</v>
      </c>
      <c r="I46" s="91">
        <v>2.1748624464000001</v>
      </c>
      <c r="J46" s="91">
        <v>0</v>
      </c>
      <c r="K46" s="91">
        <v>8.8833227504000014</v>
      </c>
      <c r="L46" s="91">
        <v>7.8202783823999997</v>
      </c>
      <c r="M46" s="91">
        <v>0</v>
      </c>
      <c r="N46" s="91">
        <v>10.34367774</v>
      </c>
      <c r="O46" s="91">
        <v>0</v>
      </c>
      <c r="P46" s="91">
        <v>4.4267040272000004</v>
      </c>
      <c r="Q46" s="91">
        <v>31.473982900000003</v>
      </c>
    </row>
    <row r="47" spans="1:17" ht="16.2">
      <c r="A47" s="91" t="s">
        <v>160</v>
      </c>
      <c r="B47" s="91" t="s">
        <v>154</v>
      </c>
      <c r="C47" s="91" t="s">
        <v>139</v>
      </c>
      <c r="D47" s="104">
        <v>1</v>
      </c>
      <c r="E47" s="92">
        <v>37.368091198311213</v>
      </c>
      <c r="F47" s="93">
        <v>13.443286142207269</v>
      </c>
      <c r="G47" s="94">
        <v>1.2473240481438956</v>
      </c>
      <c r="H47" s="95">
        <v>15.703883241806556</v>
      </c>
      <c r="I47" s="91">
        <v>2.1333962110311755</v>
      </c>
      <c r="J47" s="91">
        <v>0</v>
      </c>
      <c r="K47" s="91">
        <v>8.6316504192645898</v>
      </c>
      <c r="L47" s="91">
        <v>7.8291538721023173</v>
      </c>
      <c r="M47" s="91">
        <v>0</v>
      </c>
      <c r="N47" s="91">
        <v>10.281334952038369</v>
      </c>
      <c r="O47" s="91">
        <v>0</v>
      </c>
      <c r="P47" s="91">
        <v>4.3744206634692251</v>
      </c>
      <c r="Q47" s="91">
        <v>31.1165599068745</v>
      </c>
    </row>
    <row r="48" spans="1:17" ht="16.2">
      <c r="A48" s="91" t="s">
        <v>160</v>
      </c>
      <c r="B48" s="91" t="s">
        <v>154</v>
      </c>
      <c r="C48" s="91" t="s">
        <v>139</v>
      </c>
      <c r="D48" s="104">
        <v>2</v>
      </c>
      <c r="E48" s="92">
        <v>37.660362778706073</v>
      </c>
      <c r="F48" s="93">
        <v>14.680320032466456</v>
      </c>
      <c r="G48" s="94">
        <v>1.2162555126068069</v>
      </c>
      <c r="H48" s="57">
        <v>16.075583809847878</v>
      </c>
      <c r="I48" s="91">
        <v>2.1856614459567658</v>
      </c>
      <c r="J48" s="91">
        <v>0</v>
      </c>
      <c r="K48" s="91">
        <v>9.0341579263410736</v>
      </c>
      <c r="L48" s="91">
        <v>7.6534155844675738</v>
      </c>
      <c r="M48" s="91">
        <v>0</v>
      </c>
      <c r="N48" s="91">
        <v>10.352331845476382</v>
      </c>
      <c r="O48" s="91">
        <v>0</v>
      </c>
      <c r="P48" s="91">
        <v>4.3971613306645319</v>
      </c>
      <c r="Q48" s="91">
        <v>31.43706668694956</v>
      </c>
    </row>
    <row r="49" spans="1:17" ht="16.2">
      <c r="A49" s="91" t="s">
        <v>160</v>
      </c>
      <c r="B49" s="91" t="s">
        <v>154</v>
      </c>
      <c r="C49" s="91" t="s">
        <v>139</v>
      </c>
      <c r="D49" s="104">
        <v>1</v>
      </c>
      <c r="E49" s="92">
        <v>35.080804671810434</v>
      </c>
      <c r="F49" s="93">
        <v>14.651199588847728</v>
      </c>
      <c r="G49" s="94">
        <v>1.1974273891888281</v>
      </c>
      <c r="H49" s="57">
        <v>15.46897750079936</v>
      </c>
      <c r="I49" s="91">
        <v>2.1393848601119108</v>
      </c>
      <c r="J49" s="91">
        <v>0</v>
      </c>
      <c r="K49" s="91">
        <v>8.8266554192645899</v>
      </c>
      <c r="L49" s="91">
        <v>7.6237355067945645</v>
      </c>
      <c r="M49" s="91">
        <v>0</v>
      </c>
      <c r="N49" s="91">
        <v>10.291897721822542</v>
      </c>
      <c r="O49" s="91">
        <v>0</v>
      </c>
      <c r="P49" s="91">
        <v>4.3031077234212631</v>
      </c>
      <c r="Q49" s="91">
        <v>31.045396371302957</v>
      </c>
    </row>
    <row r="50" spans="1:17" ht="16.2">
      <c r="A50" s="91" t="s">
        <v>160</v>
      </c>
      <c r="B50" s="91" t="s">
        <v>154</v>
      </c>
      <c r="C50" s="91" t="s">
        <v>139</v>
      </c>
      <c r="D50" s="104">
        <v>2</v>
      </c>
      <c r="E50" s="92">
        <v>34.933804426893772</v>
      </c>
      <c r="F50" s="93">
        <v>12.115930582978235</v>
      </c>
      <c r="G50" s="94">
        <v>1.2227996009560382</v>
      </c>
      <c r="H50" s="57">
        <v>15.348353750000001</v>
      </c>
      <c r="I50" s="91">
        <v>2.1311280816</v>
      </c>
      <c r="J50" s="91">
        <v>0</v>
      </c>
      <c r="K50" s="91">
        <v>8.3515794883999988</v>
      </c>
      <c r="L50" s="91">
        <v>4.8491744727999997</v>
      </c>
      <c r="M50" s="91">
        <v>0</v>
      </c>
      <c r="N50" s="91">
        <v>10.324127219999999</v>
      </c>
      <c r="O50" s="91">
        <v>0</v>
      </c>
      <c r="P50" s="91">
        <v>4.3135598479999997</v>
      </c>
      <c r="Q50" s="91">
        <v>27.838441029199998</v>
      </c>
    </row>
    <row r="51" spans="1:17" ht="16.2">
      <c r="A51" s="91" t="s">
        <v>160</v>
      </c>
      <c r="B51" s="91" t="s">
        <v>155</v>
      </c>
      <c r="C51" s="91" t="s">
        <v>141</v>
      </c>
      <c r="D51" s="104">
        <v>1</v>
      </c>
      <c r="E51" s="92">
        <v>106.1598968398625</v>
      </c>
      <c r="F51" s="93">
        <v>26.586944369720879</v>
      </c>
      <c r="G51" s="94">
        <v>2.3400173404139957</v>
      </c>
      <c r="H51" s="57">
        <v>27.76</v>
      </c>
      <c r="I51" s="91">
        <v>0.55751486920000004</v>
      </c>
      <c r="J51" s="91">
        <v>1.7419257135999999</v>
      </c>
      <c r="K51" s="91">
        <v>9.2038071648000006</v>
      </c>
      <c r="L51" s="91">
        <v>26.124910750800002</v>
      </c>
      <c r="M51" s="91">
        <v>4.2661939260000006</v>
      </c>
      <c r="N51" s="91">
        <v>70.320259289800006</v>
      </c>
      <c r="O51" s="91">
        <v>0.85221999999999998</v>
      </c>
      <c r="P51" s="91">
        <v>8.9104702549999999</v>
      </c>
      <c r="Q51" s="91">
        <v>121.41978710000001</v>
      </c>
    </row>
    <row r="52" spans="1:17" ht="16.2">
      <c r="A52" s="91" t="s">
        <v>160</v>
      </c>
      <c r="B52" s="91" t="s">
        <v>155</v>
      </c>
      <c r="C52" s="91" t="s">
        <v>141</v>
      </c>
      <c r="D52" s="104">
        <v>2</v>
      </c>
      <c r="E52" s="92">
        <v>106.51768111431259</v>
      </c>
      <c r="F52" s="93">
        <v>26.40724205260916</v>
      </c>
      <c r="G52" s="94">
        <v>2.1432609614551734</v>
      </c>
      <c r="H52" s="57">
        <v>27.69</v>
      </c>
      <c r="I52" s="91">
        <v>0.54782797000000005</v>
      </c>
      <c r="J52" s="91">
        <v>1.7097848299999998</v>
      </c>
      <c r="K52" s="91">
        <v>9.0256344697999999</v>
      </c>
      <c r="L52" s="91">
        <v>28.683690160000005</v>
      </c>
      <c r="M52" s="91">
        <v>4.2464803824000006</v>
      </c>
      <c r="N52" s="91">
        <v>70.246884039600005</v>
      </c>
      <c r="O52" s="91">
        <v>0.85221999999999998</v>
      </c>
      <c r="P52" s="91">
        <v>8.7653550302000003</v>
      </c>
      <c r="Q52" s="91">
        <v>123.53004891200001</v>
      </c>
    </row>
    <row r="53" spans="1:17" ht="16.2">
      <c r="A53" s="91" t="s">
        <v>160</v>
      </c>
      <c r="B53" s="91" t="s">
        <v>155</v>
      </c>
      <c r="C53" s="91" t="s">
        <v>141</v>
      </c>
      <c r="D53" s="104">
        <v>1</v>
      </c>
      <c r="E53" s="92">
        <v>131.94404756439135</v>
      </c>
      <c r="F53" s="93">
        <v>26.726562112073267</v>
      </c>
      <c r="G53" s="94">
        <v>2.4686875912352959</v>
      </c>
      <c r="H53" s="57">
        <v>28.03</v>
      </c>
      <c r="I53" s="91">
        <v>0.54667736899038477</v>
      </c>
      <c r="J53" s="91">
        <v>1.7684866390224356</v>
      </c>
      <c r="K53" s="91">
        <v>9.2595922816506402</v>
      </c>
      <c r="L53" s="91">
        <v>29.120044109375005</v>
      </c>
      <c r="M53" s="91">
        <v>4.3258487980769242</v>
      </c>
      <c r="N53" s="91">
        <v>71.643920245793282</v>
      </c>
      <c r="O53" s="91">
        <v>0.85358573717948727</v>
      </c>
      <c r="P53" s="91">
        <v>9.0563670266426293</v>
      </c>
      <c r="Q53" s="91">
        <v>126.0278448377404</v>
      </c>
    </row>
    <row r="54" spans="1:17" ht="16.2">
      <c r="A54" s="91" t="s">
        <v>160</v>
      </c>
      <c r="B54" s="91" t="s">
        <v>155</v>
      </c>
      <c r="C54" s="91" t="s">
        <v>141</v>
      </c>
      <c r="D54" s="104">
        <v>2</v>
      </c>
      <c r="E54" s="97">
        <v>118.36677546838366</v>
      </c>
      <c r="F54" s="93">
        <v>24.595622646127559</v>
      </c>
      <c r="G54" s="94">
        <v>2.1187595107050252</v>
      </c>
      <c r="H54" s="57">
        <v>27.81</v>
      </c>
      <c r="I54" s="91">
        <v>0.54448751420000008</v>
      </c>
      <c r="J54" s="91">
        <v>1.7569393724000002</v>
      </c>
      <c r="K54" s="91">
        <v>9.1566063266000004</v>
      </c>
      <c r="L54" s="91">
        <v>29.117356296400004</v>
      </c>
      <c r="M54" s="91">
        <v>4.3192443780000005</v>
      </c>
      <c r="N54" s="91">
        <v>71.593544401599999</v>
      </c>
      <c r="O54" s="91">
        <v>0.85221999999999998</v>
      </c>
      <c r="P54" s="91">
        <v>9.0392694710000008</v>
      </c>
      <c r="Q54" s="91">
        <v>125.83518024599999</v>
      </c>
    </row>
    <row r="55" spans="1:17" ht="16.2">
      <c r="A55" s="91" t="s">
        <v>160</v>
      </c>
      <c r="B55" s="91" t="s">
        <v>155</v>
      </c>
      <c r="C55" s="91" t="s">
        <v>141</v>
      </c>
      <c r="D55" s="104">
        <v>1</v>
      </c>
      <c r="E55" s="97">
        <v>106.45003394177247</v>
      </c>
      <c r="F55" s="93">
        <v>26.806551512448124</v>
      </c>
      <c r="G55" s="94">
        <v>2.5398334570222101</v>
      </c>
      <c r="H55" s="57">
        <v>26.65</v>
      </c>
      <c r="I55" s="91">
        <v>0.53043057054356535</v>
      </c>
      <c r="J55" s="91">
        <v>1.7224831518784971</v>
      </c>
      <c r="K55" s="91">
        <v>8.9685600551558746</v>
      </c>
      <c r="L55" s="91">
        <v>28.880173238209437</v>
      </c>
      <c r="M55" s="91">
        <v>4.2824085803357317</v>
      </c>
      <c r="N55" s="91">
        <v>68.247579409872102</v>
      </c>
      <c r="O55" s="91">
        <v>0.85153876898481218</v>
      </c>
      <c r="P55" s="91">
        <v>8.7613832124300579</v>
      </c>
      <c r="Q55" s="91">
        <v>121.71412641686652</v>
      </c>
    </row>
    <row r="56" spans="1:17" ht="16.2">
      <c r="A56" s="91" t="s">
        <v>160</v>
      </c>
      <c r="B56" s="91" t="s">
        <v>155</v>
      </c>
      <c r="C56" s="91" t="s">
        <v>141</v>
      </c>
      <c r="D56" s="104">
        <v>2</v>
      </c>
      <c r="E56" s="97">
        <v>117.48698966919204</v>
      </c>
      <c r="F56" s="93">
        <v>24.019768545204286</v>
      </c>
      <c r="G56" s="94">
        <v>2.0047984155726057</v>
      </c>
      <c r="H56" s="57">
        <v>27.2</v>
      </c>
      <c r="I56" s="91">
        <v>0.52929222629051631</v>
      </c>
      <c r="J56" s="91">
        <v>1.7566627038815525</v>
      </c>
      <c r="K56" s="91">
        <v>9.1483506744697873</v>
      </c>
      <c r="L56" s="91">
        <v>29.056411787515003</v>
      </c>
      <c r="M56" s="91">
        <v>4.2658033661464589</v>
      </c>
      <c r="N56" s="91">
        <v>69.981640932573015</v>
      </c>
      <c r="O56" s="91">
        <v>0.85256102440976389</v>
      </c>
      <c r="P56" s="91">
        <v>8.8715072432973194</v>
      </c>
      <c r="Q56" s="91">
        <v>123.9329377322929</v>
      </c>
    </row>
    <row r="57" spans="1:17" ht="16.2">
      <c r="A57" s="91" t="s">
        <v>160</v>
      </c>
      <c r="B57" s="91" t="s">
        <v>154</v>
      </c>
      <c r="C57" s="91" t="s">
        <v>142</v>
      </c>
      <c r="D57" s="104">
        <v>1</v>
      </c>
      <c r="E57" s="92">
        <v>69.242721844447473</v>
      </c>
      <c r="F57" s="98">
        <v>19.957344963485983</v>
      </c>
      <c r="G57" s="94">
        <v>1.4030675382257769</v>
      </c>
      <c r="H57" s="96">
        <v>15.297671062825131</v>
      </c>
      <c r="I57" s="91">
        <v>2.2418528475390156</v>
      </c>
      <c r="J57" s="91">
        <v>0.69531242937174864</v>
      </c>
      <c r="K57" s="91">
        <v>0.73519731218398499</v>
      </c>
      <c r="L57" s="91">
        <v>11.247376349739897</v>
      </c>
      <c r="M57" s="91">
        <v>0</v>
      </c>
      <c r="N57" s="91">
        <v>2.661512781112445</v>
      </c>
      <c r="O57" s="91">
        <v>0</v>
      </c>
      <c r="P57" s="91">
        <v>0.99848203141256497</v>
      </c>
      <c r="Q57" s="91">
        <v>16.33788090382064</v>
      </c>
    </row>
    <row r="58" spans="1:17" ht="16.2">
      <c r="A58" s="91" t="s">
        <v>160</v>
      </c>
      <c r="B58" s="91" t="s">
        <v>154</v>
      </c>
      <c r="C58" s="91" t="s">
        <v>142</v>
      </c>
      <c r="D58" s="104">
        <v>2</v>
      </c>
      <c r="E58" s="92">
        <v>71.707176719306432</v>
      </c>
      <c r="F58" s="98">
        <v>19.754268086132861</v>
      </c>
      <c r="G58" s="94">
        <v>1.4505169157835323</v>
      </c>
      <c r="H58" s="96">
        <v>15.485884038953255</v>
      </c>
      <c r="I58" s="91">
        <v>2.2738016158609673</v>
      </c>
      <c r="J58" s="91">
        <v>0.74248326228525763</v>
      </c>
      <c r="K58" s="91">
        <v>0.73637409859804503</v>
      </c>
      <c r="L58" s="91">
        <v>11.229402116660008</v>
      </c>
      <c r="M58" s="91">
        <v>0</v>
      </c>
      <c r="N58" s="91">
        <v>2.6844283072313222</v>
      </c>
      <c r="O58" s="91">
        <v>0</v>
      </c>
      <c r="P58" s="91">
        <v>1.0552673757491011</v>
      </c>
      <c r="Q58" s="91">
        <v>16.447955160523733</v>
      </c>
    </row>
    <row r="59" spans="1:17" ht="16.2">
      <c r="A59" s="91" t="s">
        <v>160</v>
      </c>
      <c r="B59" s="91" t="s">
        <v>154</v>
      </c>
      <c r="C59" s="91" t="s">
        <v>142</v>
      </c>
      <c r="D59" s="104">
        <v>1</v>
      </c>
      <c r="E59" s="92">
        <v>70.59535279165263</v>
      </c>
      <c r="F59" s="98">
        <v>20.128177074566004</v>
      </c>
      <c r="G59" s="94">
        <v>1.4663392685098227</v>
      </c>
      <c r="H59" s="96">
        <v>14.90680841956088</v>
      </c>
      <c r="I59" s="91">
        <v>2.2368112305389221</v>
      </c>
      <c r="J59" s="91">
        <v>0.50407941936127743</v>
      </c>
      <c r="K59" s="91">
        <v>0.72527182658144995</v>
      </c>
      <c r="L59" s="91">
        <v>10.383077776447106</v>
      </c>
      <c r="M59" s="91">
        <v>0</v>
      </c>
      <c r="N59" s="91">
        <v>2.6283913604790419</v>
      </c>
      <c r="O59" s="91">
        <v>0</v>
      </c>
      <c r="P59" s="91">
        <v>0.99062951277445122</v>
      </c>
      <c r="Q59" s="91">
        <v>15.231449895643326</v>
      </c>
    </row>
    <row r="60" spans="1:17" ht="16.2">
      <c r="A60" s="91" t="s">
        <v>160</v>
      </c>
      <c r="B60" s="91" t="s">
        <v>154</v>
      </c>
      <c r="C60" s="91" t="s">
        <v>142</v>
      </c>
      <c r="D60" s="104">
        <v>2</v>
      </c>
      <c r="E60" s="92">
        <v>74.135652835326994</v>
      </c>
      <c r="F60" s="98">
        <v>19.928089690205955</v>
      </c>
      <c r="G60" s="94">
        <v>1.458714041375792</v>
      </c>
      <c r="H60" s="96">
        <v>14.946664445178069</v>
      </c>
      <c r="I60" s="91">
        <v>2.2478482466986796</v>
      </c>
      <c r="J60" s="91">
        <v>0.44700212685074031</v>
      </c>
      <c r="K60" s="91">
        <v>0.73467624714340496</v>
      </c>
      <c r="L60" s="91">
        <v>7.4385985706282511</v>
      </c>
      <c r="M60" s="91">
        <v>0</v>
      </c>
      <c r="N60" s="91">
        <v>2.614843319327731</v>
      </c>
      <c r="O60" s="91">
        <v>0</v>
      </c>
      <c r="P60" s="91">
        <v>1.0569564791916768</v>
      </c>
      <c r="Q60" s="91">
        <v>12.292076743141804</v>
      </c>
    </row>
    <row r="61" spans="1:17" ht="16.2">
      <c r="A61" s="91" t="s">
        <v>160</v>
      </c>
      <c r="B61" s="91" t="s">
        <v>154</v>
      </c>
      <c r="C61" s="91" t="s">
        <v>142</v>
      </c>
      <c r="D61" s="104">
        <v>1</v>
      </c>
      <c r="E61" s="92">
        <v>71.001540593950736</v>
      </c>
      <c r="F61" s="98">
        <v>19.772675196379073</v>
      </c>
      <c r="G61" s="94">
        <v>1.4393667037091435</v>
      </c>
      <c r="H61" s="96">
        <v>15.086335986626747</v>
      </c>
      <c r="I61" s="91">
        <v>2.2224057335329341</v>
      </c>
      <c r="J61" s="91">
        <v>0.75369373133732531</v>
      </c>
      <c r="K61" s="91">
        <v>0.75961228179172491</v>
      </c>
      <c r="L61" s="91">
        <v>6.8031448087824362</v>
      </c>
      <c r="M61" s="91">
        <v>0</v>
      </c>
      <c r="N61" s="91">
        <v>2.80921694011976</v>
      </c>
      <c r="O61" s="91">
        <v>0</v>
      </c>
      <c r="P61" s="91">
        <v>1.097955965469062</v>
      </c>
      <c r="Q61" s="91">
        <v>12.223623727500307</v>
      </c>
    </row>
    <row r="62" spans="1:17" ht="16.2">
      <c r="A62" s="91" t="s">
        <v>160</v>
      </c>
      <c r="B62" s="91" t="s">
        <v>154</v>
      </c>
      <c r="C62" s="91" t="s">
        <v>142</v>
      </c>
      <c r="D62" s="104">
        <v>2</v>
      </c>
      <c r="E62" s="92">
        <v>71.851077700395578</v>
      </c>
      <c r="F62" s="98">
        <v>19.897775069523298</v>
      </c>
      <c r="G62" s="94">
        <v>1.4324475697836736</v>
      </c>
      <c r="H62" s="96">
        <v>15.473452760695725</v>
      </c>
      <c r="I62" s="91">
        <v>2.3011095005997602</v>
      </c>
      <c r="J62" s="91">
        <v>0.74274713674530202</v>
      </c>
      <c r="K62" s="91">
        <v>0.76774101596694</v>
      </c>
      <c r="L62" s="91">
        <v>14.096510506197522</v>
      </c>
      <c r="M62" s="91">
        <v>0</v>
      </c>
      <c r="N62" s="91">
        <v>2.8403339364254299</v>
      </c>
      <c r="O62" s="91">
        <v>0</v>
      </c>
      <c r="P62" s="91">
        <v>1.1647559402239105</v>
      </c>
      <c r="Q62" s="91">
        <v>19.612088535559103</v>
      </c>
    </row>
    <row r="63" spans="1:17" ht="16.2">
      <c r="A63" s="91" t="s">
        <v>160</v>
      </c>
      <c r="B63" s="91" t="s">
        <v>154</v>
      </c>
      <c r="C63" s="91" t="s">
        <v>143</v>
      </c>
      <c r="D63" s="104">
        <v>1</v>
      </c>
      <c r="E63" s="92">
        <v>34.466676784611046</v>
      </c>
      <c r="F63" s="93">
        <v>19.333064452884813</v>
      </c>
      <c r="G63" s="94">
        <v>0.87079114018735615</v>
      </c>
      <c r="H63" s="96">
        <v>21.933361121648659</v>
      </c>
      <c r="I63" s="91">
        <v>2.5932658103241293</v>
      </c>
      <c r="J63" s="91">
        <v>0</v>
      </c>
      <c r="K63" s="91">
        <v>0</v>
      </c>
      <c r="L63" s="91">
        <v>13.439996821528611</v>
      </c>
      <c r="M63" s="91">
        <v>0</v>
      </c>
      <c r="N63" s="91">
        <v>0</v>
      </c>
      <c r="O63" s="91">
        <v>0</v>
      </c>
      <c r="P63" s="91">
        <v>0</v>
      </c>
      <c r="Q63" s="91">
        <v>13.439996821528611</v>
      </c>
    </row>
    <row r="64" spans="1:17" ht="16.2">
      <c r="A64" s="91" t="s">
        <v>160</v>
      </c>
      <c r="B64" s="91" t="s">
        <v>154</v>
      </c>
      <c r="C64" s="91" t="s">
        <v>143</v>
      </c>
      <c r="D64" s="104">
        <v>2</v>
      </c>
      <c r="E64" s="92">
        <v>33.630177618459463</v>
      </c>
      <c r="F64" s="93">
        <v>15.384251893897964</v>
      </c>
      <c r="G64" s="94">
        <v>0.89148175952926545</v>
      </c>
      <c r="H64" s="96">
        <v>21.364082256400003</v>
      </c>
      <c r="I64" s="91">
        <v>2.5534961759999995</v>
      </c>
      <c r="J64" s="91">
        <v>0</v>
      </c>
      <c r="K64" s="91">
        <v>0</v>
      </c>
      <c r="L64" s="91">
        <v>10.500278468800001</v>
      </c>
      <c r="M64" s="91">
        <v>0</v>
      </c>
      <c r="N64" s="91">
        <v>0</v>
      </c>
      <c r="O64" s="91">
        <v>0</v>
      </c>
      <c r="P64" s="91">
        <v>0</v>
      </c>
      <c r="Q64" s="91">
        <v>10.500278468800001</v>
      </c>
    </row>
    <row r="65" spans="1:17" ht="16.2">
      <c r="A65" s="91" t="s">
        <v>160</v>
      </c>
      <c r="B65" s="91" t="s">
        <v>154</v>
      </c>
      <c r="C65" s="91" t="s">
        <v>143</v>
      </c>
      <c r="D65" s="104">
        <v>1</v>
      </c>
      <c r="E65" s="92">
        <v>33.38882120222835</v>
      </c>
      <c r="F65" s="93">
        <v>17.722743768734183</v>
      </c>
      <c r="G65" s="94">
        <v>0.90954466031886949</v>
      </c>
      <c r="H65" s="96">
        <v>22.811362868937874</v>
      </c>
      <c r="I65" s="91">
        <v>2.6664083651302604</v>
      </c>
      <c r="J65" s="91">
        <v>0</v>
      </c>
      <c r="K65" s="91">
        <v>0</v>
      </c>
      <c r="L65" s="91">
        <v>12.933916528657313</v>
      </c>
      <c r="M65" s="91">
        <v>0</v>
      </c>
      <c r="N65" s="91">
        <v>0</v>
      </c>
      <c r="O65" s="91">
        <v>0</v>
      </c>
      <c r="P65" s="91">
        <v>0</v>
      </c>
      <c r="Q65" s="91">
        <v>12.933916528657313</v>
      </c>
    </row>
    <row r="66" spans="1:17" ht="16.2">
      <c r="A66" s="91" t="s">
        <v>160</v>
      </c>
      <c r="B66" s="91" t="s">
        <v>154</v>
      </c>
      <c r="C66" s="91" t="s">
        <v>143</v>
      </c>
      <c r="D66" s="104">
        <v>2</v>
      </c>
      <c r="E66" s="92">
        <v>30.980790015901917</v>
      </c>
      <c r="F66" s="93">
        <v>16.666642817292757</v>
      </c>
      <c r="G66" s="94">
        <v>0.89294545853465379</v>
      </c>
      <c r="H66" s="96">
        <v>21.593449272217775</v>
      </c>
      <c r="I66" s="91">
        <v>2.5881935158126499</v>
      </c>
      <c r="J66" s="91">
        <v>0</v>
      </c>
      <c r="K66" s="91">
        <v>0</v>
      </c>
      <c r="L66" s="91">
        <v>15.891531417133708</v>
      </c>
      <c r="M66" s="91">
        <v>0</v>
      </c>
      <c r="N66" s="91">
        <v>0</v>
      </c>
      <c r="O66" s="91">
        <v>0</v>
      </c>
      <c r="P66" s="91">
        <v>0</v>
      </c>
      <c r="Q66" s="91">
        <v>15.891531417133708</v>
      </c>
    </row>
    <row r="67" spans="1:17" ht="16.2">
      <c r="A67" s="91" t="s">
        <v>160</v>
      </c>
      <c r="B67" s="91" t="s">
        <v>154</v>
      </c>
      <c r="C67" s="91" t="s">
        <v>143</v>
      </c>
      <c r="D67" s="104">
        <v>1</v>
      </c>
      <c r="E67" s="92">
        <v>34.863326902498919</v>
      </c>
      <c r="F67" s="93">
        <v>16.732491559742073</v>
      </c>
      <c r="G67" s="94">
        <v>0.89188085776406723</v>
      </c>
      <c r="H67" s="96">
        <v>22.822847141373803</v>
      </c>
      <c r="I67" s="91">
        <v>2.692604819089456</v>
      </c>
      <c r="J67" s="91">
        <v>0</v>
      </c>
      <c r="K67" s="91">
        <v>0</v>
      </c>
      <c r="L67" s="91">
        <v>13.912327178115016</v>
      </c>
      <c r="M67" s="91">
        <v>0</v>
      </c>
      <c r="N67" s="91">
        <v>0</v>
      </c>
      <c r="O67" s="91">
        <v>0</v>
      </c>
      <c r="P67" s="91">
        <v>0</v>
      </c>
      <c r="Q67" s="91">
        <v>13.912327178115016</v>
      </c>
    </row>
    <row r="68" spans="1:17" ht="16.2">
      <c r="A68" s="91" t="s">
        <v>160</v>
      </c>
      <c r="B68" s="91" t="s">
        <v>154</v>
      </c>
      <c r="C68" s="91" t="s">
        <v>143</v>
      </c>
      <c r="D68" s="104">
        <v>2</v>
      </c>
      <c r="E68" s="92">
        <v>32.620376486444371</v>
      </c>
      <c r="F68" s="93">
        <v>16.601926016074309</v>
      </c>
      <c r="G68" s="94">
        <v>0</v>
      </c>
      <c r="H68" s="96">
        <v>21.564510468837394</v>
      </c>
      <c r="I68" s="91">
        <v>2.5721177566919691</v>
      </c>
      <c r="J68" s="91">
        <v>0</v>
      </c>
      <c r="K68" s="91">
        <v>0</v>
      </c>
      <c r="L68" s="91">
        <v>7.6395868877347182</v>
      </c>
      <c r="M68" s="91">
        <v>0</v>
      </c>
      <c r="N68" s="91">
        <v>0</v>
      </c>
      <c r="O68" s="91">
        <v>0</v>
      </c>
      <c r="P68" s="91">
        <v>0</v>
      </c>
      <c r="Q68" s="91">
        <v>7.6395868877347182</v>
      </c>
    </row>
    <row r="69" spans="1:17" ht="16.2">
      <c r="A69" s="91" t="s">
        <v>160</v>
      </c>
      <c r="B69" s="91" t="s">
        <v>156</v>
      </c>
      <c r="C69" s="91" t="s">
        <v>144</v>
      </c>
      <c r="D69" s="104">
        <v>1</v>
      </c>
      <c r="E69" s="92">
        <v>141.66212041263134</v>
      </c>
      <c r="F69" s="93">
        <v>19.824213891470748</v>
      </c>
      <c r="G69" s="94">
        <v>1.8005439620176451</v>
      </c>
      <c r="H69" s="96">
        <v>29.216427195287537</v>
      </c>
      <c r="I69" s="91">
        <v>0.52246420047923325</v>
      </c>
      <c r="J69" s="91">
        <v>3.8392543941693291</v>
      </c>
      <c r="K69" s="91">
        <v>14.298789541533543</v>
      </c>
      <c r="L69" s="91">
        <v>33.646353776956865</v>
      </c>
      <c r="M69" s="91">
        <v>8.2607737757587856</v>
      </c>
      <c r="N69" s="91">
        <v>75.659528003194893</v>
      </c>
      <c r="O69" s="91">
        <v>0</v>
      </c>
      <c r="P69" s="91">
        <v>13.978359447883387</v>
      </c>
      <c r="Q69" s="91">
        <v>149.68305893949679</v>
      </c>
    </row>
    <row r="70" spans="1:17" ht="16.2">
      <c r="A70" s="91" t="s">
        <v>160</v>
      </c>
      <c r="B70" s="91" t="s">
        <v>156</v>
      </c>
      <c r="C70" s="91" t="s">
        <v>144</v>
      </c>
      <c r="D70" s="104">
        <v>2</v>
      </c>
      <c r="E70" s="92">
        <v>132.60099197011738</v>
      </c>
      <c r="F70" s="93">
        <v>20.419206656280195</v>
      </c>
      <c r="G70" s="94">
        <v>1.6680994761911268</v>
      </c>
      <c r="H70" s="96">
        <v>29.576863908526825</v>
      </c>
      <c r="I70" s="91">
        <v>0.53214084867894318</v>
      </c>
      <c r="J70" s="91">
        <v>3.8175892722177744</v>
      </c>
      <c r="K70" s="91">
        <v>14.521297154723779</v>
      </c>
      <c r="L70" s="91">
        <v>38.051603187550036</v>
      </c>
      <c r="M70" s="91">
        <v>8.3084337554043231</v>
      </c>
      <c r="N70" s="91">
        <v>76.233763639911942</v>
      </c>
      <c r="O70" s="91">
        <v>0</v>
      </c>
      <c r="P70" s="91">
        <v>13.999469026821455</v>
      </c>
      <c r="Q70" s="91">
        <v>154.93215603662932</v>
      </c>
    </row>
    <row r="71" spans="1:17" ht="16.2">
      <c r="A71" s="91" t="s">
        <v>160</v>
      </c>
      <c r="B71" s="91" t="s">
        <v>156</v>
      </c>
      <c r="C71" s="91" t="s">
        <v>144</v>
      </c>
      <c r="D71" s="104">
        <v>1</v>
      </c>
      <c r="E71" s="92">
        <v>131.57081670164609</v>
      </c>
      <c r="F71" s="93">
        <v>24.298496790801405</v>
      </c>
      <c r="G71" s="94">
        <v>2.5879296073110729</v>
      </c>
      <c r="H71" s="96">
        <v>27.565153953399999</v>
      </c>
      <c r="I71" s="91">
        <v>0.4797674272000001</v>
      </c>
      <c r="J71" s="91">
        <v>3.8877024795999993</v>
      </c>
      <c r="K71" s="91">
        <v>13.872413352000001</v>
      </c>
      <c r="L71" s="91">
        <v>37.112739867999991</v>
      </c>
      <c r="M71" s="91">
        <v>8.2125704980000016</v>
      </c>
      <c r="N71" s="91">
        <v>70.750252053200001</v>
      </c>
      <c r="O71" s="91">
        <v>0</v>
      </c>
      <c r="P71" s="91">
        <v>12.877486820600001</v>
      </c>
      <c r="Q71" s="91">
        <v>146.71316507140003</v>
      </c>
    </row>
    <row r="72" spans="1:17" ht="16.2">
      <c r="A72" s="91" t="s">
        <v>160</v>
      </c>
      <c r="B72" s="91" t="s">
        <v>156</v>
      </c>
      <c r="C72" s="91" t="s">
        <v>144</v>
      </c>
      <c r="D72" s="104">
        <v>2</v>
      </c>
      <c r="E72" s="92">
        <v>133.65755190447447</v>
      </c>
      <c r="F72" s="93">
        <v>21.118139466203747</v>
      </c>
      <c r="G72" s="94">
        <v>1.9264022642898206</v>
      </c>
      <c r="H72" s="96">
        <v>27.624086909308822</v>
      </c>
      <c r="I72" s="91">
        <v>0.47987506991610074</v>
      </c>
      <c r="J72" s="91">
        <v>3.8008082872552924</v>
      </c>
      <c r="K72" s="91">
        <v>13.850649664602475</v>
      </c>
      <c r="L72" s="91">
        <v>32.671413496803829</v>
      </c>
      <c r="M72" s="91">
        <v>8.0234460321614058</v>
      </c>
      <c r="N72" s="91">
        <v>69.96511573911306</v>
      </c>
      <c r="O72" s="91">
        <v>0</v>
      </c>
      <c r="P72" s="91">
        <v>12.654300315621253</v>
      </c>
      <c r="Q72" s="91">
        <v>140.96573353555732</v>
      </c>
    </row>
    <row r="73" spans="1:17" ht="16.2">
      <c r="A73" s="91" t="s">
        <v>160</v>
      </c>
      <c r="B73" s="91" t="s">
        <v>156</v>
      </c>
      <c r="C73" s="91" t="s">
        <v>144</v>
      </c>
      <c r="D73" s="104">
        <v>1</v>
      </c>
      <c r="E73" s="92">
        <v>134.69091051687221</v>
      </c>
      <c r="F73" s="93">
        <v>21.096081077897946</v>
      </c>
      <c r="G73" s="94">
        <v>2.3816160027039643</v>
      </c>
      <c r="H73" s="96">
        <v>28.359107489391516</v>
      </c>
      <c r="I73" s="91">
        <v>0.51066937469975993</v>
      </c>
      <c r="J73" s="91">
        <v>3.8797578859087265</v>
      </c>
      <c r="K73" s="91">
        <v>13.903102262810247</v>
      </c>
      <c r="L73" s="91">
        <v>33.177184137309837</v>
      </c>
      <c r="M73" s="91">
        <v>8.3751627808246596</v>
      </c>
      <c r="N73" s="91">
        <v>72.838271744395527</v>
      </c>
      <c r="O73" s="91">
        <v>0</v>
      </c>
      <c r="P73" s="91">
        <v>13.374829211969574</v>
      </c>
      <c r="Q73" s="91">
        <v>145.54830802321857</v>
      </c>
    </row>
    <row r="74" spans="1:17" ht="16.2">
      <c r="A74" s="91" t="s">
        <v>160</v>
      </c>
      <c r="B74" s="91" t="s">
        <v>156</v>
      </c>
      <c r="C74" s="91" t="s">
        <v>144</v>
      </c>
      <c r="D74" s="104">
        <v>2</v>
      </c>
      <c r="E74" s="92">
        <v>134.46763352160414</v>
      </c>
      <c r="F74" s="93">
        <v>22.366709458606937</v>
      </c>
      <c r="G74" s="94">
        <v>2.0312065098066534</v>
      </c>
      <c r="H74" s="96">
        <v>28.526558639367238</v>
      </c>
      <c r="I74" s="91">
        <v>0.51531127513015629</v>
      </c>
      <c r="J74" s="91">
        <v>3.8625028474169008</v>
      </c>
      <c r="K74" s="91">
        <v>14.003909243091709</v>
      </c>
      <c r="L74" s="91">
        <v>37.063021001201442</v>
      </c>
      <c r="M74" s="91">
        <v>8.2812795310372458</v>
      </c>
      <c r="N74" s="91">
        <v>73.535364910292358</v>
      </c>
      <c r="O74" s="91">
        <v>0</v>
      </c>
      <c r="P74" s="91">
        <v>13.423900478974769</v>
      </c>
      <c r="Q74" s="91">
        <v>150.16997801201441</v>
      </c>
    </row>
    <row r="75" spans="1:17" ht="16.2">
      <c r="A75" s="91" t="s">
        <v>160</v>
      </c>
      <c r="B75" s="91" t="s">
        <v>157</v>
      </c>
      <c r="C75" s="91" t="s">
        <v>145</v>
      </c>
      <c r="D75" s="104">
        <v>1</v>
      </c>
      <c r="E75" s="92">
        <v>48.019026616185712</v>
      </c>
      <c r="F75" s="93">
        <v>12.516480883634445</v>
      </c>
      <c r="G75" s="94">
        <v>0.46291427467592972</v>
      </c>
      <c r="H75" s="57">
        <v>14.996136991203519</v>
      </c>
      <c r="I75" s="91">
        <v>2.1595524770091963</v>
      </c>
      <c r="J75" s="91">
        <v>0</v>
      </c>
      <c r="K75" s="91">
        <v>0</v>
      </c>
      <c r="L75" s="91">
        <v>12.319308283486604</v>
      </c>
      <c r="M75" s="91">
        <v>0</v>
      </c>
      <c r="N75" s="91">
        <v>0</v>
      </c>
      <c r="O75" s="91">
        <v>0</v>
      </c>
      <c r="P75" s="91">
        <v>0</v>
      </c>
      <c r="Q75" s="91">
        <v>12.319308283486604</v>
      </c>
    </row>
    <row r="76" spans="1:17" ht="16.2">
      <c r="A76" s="91" t="s">
        <v>160</v>
      </c>
      <c r="B76" s="91" t="s">
        <v>157</v>
      </c>
      <c r="C76" s="91" t="s">
        <v>145</v>
      </c>
      <c r="D76" s="104">
        <v>2</v>
      </c>
      <c r="E76" s="92">
        <v>45.280960860690776</v>
      </c>
      <c r="F76" s="93">
        <v>12.416294142156435</v>
      </c>
      <c r="G76" s="94">
        <v>0.46999232752988745</v>
      </c>
      <c r="H76" s="57">
        <v>14.85217998341327</v>
      </c>
      <c r="I76" s="91">
        <v>2.1418615737410072</v>
      </c>
      <c r="J76" s="91">
        <v>0</v>
      </c>
      <c r="K76" s="91">
        <v>0</v>
      </c>
      <c r="L76" s="91">
        <v>14.921788092725823</v>
      </c>
      <c r="M76" s="91">
        <v>0</v>
      </c>
      <c r="N76" s="91">
        <v>0</v>
      </c>
      <c r="O76" s="91">
        <v>0</v>
      </c>
      <c r="P76" s="91">
        <v>0</v>
      </c>
      <c r="Q76" s="91">
        <v>14.921788092725823</v>
      </c>
    </row>
    <row r="77" spans="1:17" ht="16.2">
      <c r="A77" s="91" t="s">
        <v>160</v>
      </c>
      <c r="B77" s="91" t="s">
        <v>157</v>
      </c>
      <c r="C77" s="91" t="s">
        <v>145</v>
      </c>
      <c r="D77" s="104">
        <v>1</v>
      </c>
      <c r="E77" s="92">
        <v>46.84199509364263</v>
      </c>
      <c r="F77" s="93">
        <v>12.942028072338751</v>
      </c>
      <c r="G77" s="94">
        <v>0.46657549178896551</v>
      </c>
      <c r="H77" s="95">
        <v>14.457752012390092</v>
      </c>
      <c r="I77" s="91">
        <v>2.1906228033573143</v>
      </c>
      <c r="J77" s="91">
        <v>0</v>
      </c>
      <c r="K77" s="91">
        <v>0</v>
      </c>
      <c r="L77" s="91">
        <v>9.0282657414068748</v>
      </c>
      <c r="M77" s="91">
        <v>0</v>
      </c>
      <c r="N77" s="91">
        <v>0</v>
      </c>
      <c r="O77" s="91">
        <v>0</v>
      </c>
      <c r="P77" s="91">
        <v>0</v>
      </c>
      <c r="Q77" s="91">
        <v>9.0282657414068748</v>
      </c>
    </row>
    <row r="78" spans="1:17" ht="16.2">
      <c r="A78" s="91" t="s">
        <v>160</v>
      </c>
      <c r="B78" s="91" t="s">
        <v>157</v>
      </c>
      <c r="C78" s="91" t="s">
        <v>145</v>
      </c>
      <c r="D78" s="104">
        <v>2</v>
      </c>
      <c r="E78" s="92">
        <v>50.652931717494049</v>
      </c>
      <c r="F78" s="93">
        <v>11.647751854294395</v>
      </c>
      <c r="G78" s="94">
        <v>0.44775379067133458</v>
      </c>
      <c r="H78" s="95">
        <v>13.534358192600001</v>
      </c>
      <c r="I78" s="91">
        <v>2.0472946619999997</v>
      </c>
      <c r="J78" s="91">
        <v>0</v>
      </c>
      <c r="K78" s="91">
        <v>0</v>
      </c>
      <c r="L78" s="91">
        <v>17.8621919536</v>
      </c>
      <c r="M78" s="91">
        <v>0</v>
      </c>
      <c r="N78" s="91">
        <v>0</v>
      </c>
      <c r="O78" s="91">
        <v>0</v>
      </c>
      <c r="P78" s="91">
        <v>0</v>
      </c>
      <c r="Q78" s="91">
        <v>17.8621919536</v>
      </c>
    </row>
    <row r="79" spans="1:17" ht="16.2">
      <c r="A79" s="91" t="s">
        <v>160</v>
      </c>
      <c r="B79" s="91" t="s">
        <v>157</v>
      </c>
      <c r="C79" s="91" t="s">
        <v>145</v>
      </c>
      <c r="D79" s="104">
        <v>1</v>
      </c>
      <c r="E79" s="92">
        <v>47.423871634048439</v>
      </c>
      <c r="F79" s="93">
        <v>12.766761355471706</v>
      </c>
      <c r="G79" s="94">
        <v>0.46322166158035327</v>
      </c>
      <c r="H79" s="95">
        <v>14.839901476362181</v>
      </c>
      <c r="I79" s="91">
        <v>2.1335339002403844</v>
      </c>
      <c r="J79" s="91">
        <v>0</v>
      </c>
      <c r="K79" s="91">
        <v>0</v>
      </c>
      <c r="L79" s="91">
        <v>11.321140916266025</v>
      </c>
      <c r="M79" s="91">
        <v>0</v>
      </c>
      <c r="N79" s="91">
        <v>0</v>
      </c>
      <c r="O79" s="91">
        <v>0</v>
      </c>
      <c r="P79" s="91">
        <v>0</v>
      </c>
      <c r="Q79" s="91">
        <v>11.321140916266025</v>
      </c>
    </row>
    <row r="80" spans="1:17" ht="16.2">
      <c r="A80" s="91" t="s">
        <v>160</v>
      </c>
      <c r="B80" s="91" t="s">
        <v>157</v>
      </c>
      <c r="C80" s="91" t="s">
        <v>145</v>
      </c>
      <c r="D80" s="104">
        <v>2</v>
      </c>
      <c r="E80" s="99">
        <v>49.758286836858105</v>
      </c>
      <c r="F80" s="100">
        <v>12.531707259416752</v>
      </c>
      <c r="G80" s="101">
        <v>0.44567043121149896</v>
      </c>
      <c r="H80" s="102">
        <v>14.033765631200001</v>
      </c>
      <c r="I80" s="91">
        <v>2.0614578179999996</v>
      </c>
      <c r="J80" s="91">
        <v>0</v>
      </c>
      <c r="K80" s="91">
        <v>0</v>
      </c>
      <c r="L80" s="91">
        <v>15.053320523200004</v>
      </c>
      <c r="M80" s="91">
        <v>0</v>
      </c>
      <c r="N80" s="91">
        <v>0</v>
      </c>
      <c r="O80" s="91">
        <v>0</v>
      </c>
      <c r="P80" s="91">
        <v>0</v>
      </c>
      <c r="Q80" s="91">
        <v>15.053320523200004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workbookViewId="0">
      <pane xSplit="1" topLeftCell="F1" activePane="topRight" state="frozen"/>
      <selection pane="topRight" sqref="A1:XFD1048576"/>
    </sheetView>
  </sheetViews>
  <sheetFormatPr defaultRowHeight="16.2"/>
  <cols>
    <col min="1" max="1" width="8.88671875" style="22"/>
    <col min="2" max="3" width="8.88671875" style="22" customWidth="1"/>
    <col min="4" max="4" width="8.88671875" style="14" customWidth="1"/>
    <col min="5" max="5" width="8.88671875" style="8" customWidth="1"/>
    <col min="6" max="6" width="10.77734375" style="22" bestFit="1" customWidth="1"/>
    <col min="7" max="7" width="8.88671875" style="14" customWidth="1"/>
    <col min="8" max="9" width="8.88671875" style="22" customWidth="1"/>
    <col min="10" max="10" width="8.88671875" style="31" customWidth="1"/>
    <col min="11" max="11" width="8.88671875" style="22" customWidth="1"/>
    <col min="12" max="12" width="8.88671875" style="14" customWidth="1"/>
    <col min="13" max="14" width="8.88671875" style="22" customWidth="1"/>
    <col min="15" max="15" width="8.88671875" style="31" customWidth="1"/>
    <col min="16" max="16" width="13.33203125" style="22" customWidth="1"/>
    <col min="17" max="17" width="9.109375" style="16" bestFit="1" customWidth="1"/>
    <col min="18" max="20" width="9.109375" style="22" bestFit="1" customWidth="1"/>
    <col min="21" max="21" width="9.6640625" style="22" bestFit="1" customWidth="1"/>
    <col min="22" max="22" width="9.21875" style="22" bestFit="1" customWidth="1"/>
    <col min="23" max="26" width="9.109375" style="22" bestFit="1" customWidth="1"/>
    <col min="27" max="16384" width="8.88671875" style="22"/>
  </cols>
  <sheetData>
    <row r="1" spans="1:26" ht="16.2" customHeight="1">
      <c r="A1" s="110" t="s">
        <v>40</v>
      </c>
      <c r="B1" s="111" t="s">
        <v>41</v>
      </c>
      <c r="C1" s="112" t="s">
        <v>42</v>
      </c>
      <c r="D1" s="113" t="s">
        <v>43</v>
      </c>
      <c r="E1" s="18" t="s">
        <v>44</v>
      </c>
      <c r="F1" s="109" t="s">
        <v>45</v>
      </c>
      <c r="G1" s="109"/>
      <c r="H1" s="109"/>
      <c r="I1" s="109"/>
      <c r="J1" s="109"/>
      <c r="K1" s="109" t="s">
        <v>46</v>
      </c>
      <c r="L1" s="109"/>
      <c r="M1" s="109"/>
      <c r="N1" s="109"/>
      <c r="O1" s="109"/>
      <c r="P1" s="108" t="s">
        <v>63</v>
      </c>
      <c r="Q1" s="108"/>
      <c r="R1" s="108"/>
      <c r="S1" s="108"/>
      <c r="T1" s="108"/>
      <c r="U1" s="108" t="s">
        <v>66</v>
      </c>
      <c r="V1" s="108"/>
      <c r="W1" s="108"/>
      <c r="X1" s="108" t="s">
        <v>67</v>
      </c>
      <c r="Y1" s="108"/>
      <c r="Z1" s="108"/>
    </row>
    <row r="2" spans="1:26" ht="32.4">
      <c r="A2" s="110"/>
      <c r="B2" s="111"/>
      <c r="C2" s="112"/>
      <c r="D2" s="113"/>
      <c r="E2" s="19"/>
      <c r="F2" s="20" t="s">
        <v>15</v>
      </c>
      <c r="G2" s="21" t="s">
        <v>47</v>
      </c>
      <c r="H2" s="20" t="s">
        <v>16</v>
      </c>
      <c r="I2" s="20" t="s">
        <v>48</v>
      </c>
      <c r="J2" s="17" t="s">
        <v>65</v>
      </c>
      <c r="K2" s="20" t="s">
        <v>15</v>
      </c>
      <c r="L2" s="21" t="s">
        <v>47</v>
      </c>
      <c r="M2" s="20" t="s">
        <v>14</v>
      </c>
      <c r="N2" s="20" t="s">
        <v>48</v>
      </c>
      <c r="O2" s="17" t="s">
        <v>49</v>
      </c>
      <c r="P2" s="30" t="s">
        <v>64</v>
      </c>
      <c r="Q2" s="24" t="s">
        <v>47</v>
      </c>
      <c r="R2" s="25" t="s">
        <v>14</v>
      </c>
      <c r="S2" s="25" t="s">
        <v>48</v>
      </c>
      <c r="T2" s="26" t="s">
        <v>49</v>
      </c>
      <c r="U2" s="30" t="s">
        <v>14</v>
      </c>
      <c r="V2" s="20" t="s">
        <v>68</v>
      </c>
      <c r="W2" s="6" t="s">
        <v>49</v>
      </c>
      <c r="X2" s="32" t="s">
        <v>14</v>
      </c>
      <c r="Y2" s="20" t="s">
        <v>68</v>
      </c>
      <c r="Z2" s="6" t="s">
        <v>49</v>
      </c>
    </row>
    <row r="3" spans="1:26">
      <c r="A3" s="9" t="s">
        <v>13</v>
      </c>
      <c r="B3" s="9">
        <v>1</v>
      </c>
      <c r="C3" s="10">
        <v>0.25030000000000002</v>
      </c>
      <c r="D3" s="13">
        <v>100</v>
      </c>
      <c r="E3" s="7">
        <v>7.0785842831432133E-2</v>
      </c>
      <c r="F3" s="46">
        <v>103</v>
      </c>
      <c r="G3" s="47">
        <v>1</v>
      </c>
      <c r="H3" s="27">
        <f t="shared" ref="H3:H50" si="0">((F3*G3)*D3*0.001*1.5)/(C3*(1-E3))</f>
        <v>66.428097773955841</v>
      </c>
      <c r="I3" s="27">
        <f>AVERAGE(H3:H4)</f>
        <v>65.448519514824312</v>
      </c>
      <c r="J3" s="51">
        <f>AVEDEV(H3:H4)</f>
        <v>0.97957825913152874</v>
      </c>
      <c r="K3" s="46">
        <v>48.2</v>
      </c>
      <c r="L3" s="47">
        <v>1</v>
      </c>
      <c r="M3" s="29">
        <f t="shared" ref="M3:M50" si="1">((K3*L3)*D3*0.001)/(C3*(1-E3))</f>
        <v>20.723846684172628</v>
      </c>
      <c r="N3" s="29">
        <f>AVERAGE(M3:M4)</f>
        <v>20.93276365719327</v>
      </c>
      <c r="O3" s="35">
        <f>AVEDEV(M3:M4)</f>
        <v>0.20891697302064038</v>
      </c>
      <c r="P3" s="33">
        <v>9.7329100000000004</v>
      </c>
      <c r="Q3" s="34">
        <v>2</v>
      </c>
      <c r="R3" s="34">
        <f t="shared" ref="R3:R14" si="2">((P3/Q3)*D3*0.001)/(C3*(1-E3))</f>
        <v>2.0923582430586167</v>
      </c>
      <c r="S3" s="29">
        <f>AVERAGE(R3:R4)</f>
        <v>2.117893919153901</v>
      </c>
      <c r="T3" s="35">
        <f>AVEDEV(R3:R4)</f>
        <v>2.553567609528451E-2</v>
      </c>
      <c r="U3" s="33">
        <v>96.23284900064364</v>
      </c>
      <c r="V3" s="29">
        <f>AVERAGE(U3:U4)</f>
        <v>97.950400149138886</v>
      </c>
      <c r="W3" s="35">
        <f>AVEDEV(U3:U4)</f>
        <v>1.7175511484952466</v>
      </c>
      <c r="X3" s="43">
        <v>17.488437372353175</v>
      </c>
      <c r="Y3" s="29">
        <f>AVERAGE(X3:X4)</f>
        <v>17.579640249601958</v>
      </c>
      <c r="Z3" s="35">
        <f>AVEDEV(X3:X4)</f>
        <v>9.1202877248782954E-2</v>
      </c>
    </row>
    <row r="4" spans="1:26">
      <c r="A4" s="9"/>
      <c r="B4" s="9">
        <v>2</v>
      </c>
      <c r="C4" s="10">
        <v>0.24990000000000001</v>
      </c>
      <c r="D4" s="13">
        <v>100</v>
      </c>
      <c r="E4" s="7">
        <v>6.5400000000000347E-2</v>
      </c>
      <c r="F4" s="46">
        <v>100.38095238095238</v>
      </c>
      <c r="G4" s="47">
        <v>1</v>
      </c>
      <c r="H4" s="27">
        <f t="shared" si="0"/>
        <v>64.468941255692783</v>
      </c>
      <c r="I4" s="27"/>
      <c r="J4" s="51"/>
      <c r="K4" s="46">
        <v>49.37777777777778</v>
      </c>
      <c r="L4" s="47">
        <v>1</v>
      </c>
      <c r="M4" s="29">
        <f t="shared" si="1"/>
        <v>21.141680630213909</v>
      </c>
      <c r="N4" s="29"/>
      <c r="O4" s="35"/>
      <c r="P4" s="33">
        <v>10.01224</v>
      </c>
      <c r="Q4" s="34">
        <v>2</v>
      </c>
      <c r="R4" s="34">
        <f t="shared" si="2"/>
        <v>2.1434295952491857</v>
      </c>
      <c r="S4" s="29"/>
      <c r="T4" s="35"/>
      <c r="U4" s="33">
        <v>99.667951297634133</v>
      </c>
      <c r="V4" s="29"/>
      <c r="W4" s="35"/>
      <c r="X4" s="43">
        <v>17.670843126850741</v>
      </c>
      <c r="Y4" s="29"/>
      <c r="Z4" s="35"/>
    </row>
    <row r="5" spans="1:26">
      <c r="A5" s="9" t="s">
        <v>50</v>
      </c>
      <c r="B5" s="9">
        <v>1</v>
      </c>
      <c r="C5" s="10">
        <v>0.24990000000000001</v>
      </c>
      <c r="D5" s="13">
        <v>100</v>
      </c>
      <c r="E5" s="7">
        <v>7.2200000000000486E-2</v>
      </c>
      <c r="F5" s="46">
        <v>107.80952380952381</v>
      </c>
      <c r="G5" s="47">
        <v>1</v>
      </c>
      <c r="H5" s="27">
        <f t="shared" si="0"/>
        <v>69.747358186338033</v>
      </c>
      <c r="I5" s="27">
        <f>AVERAGE(H5:H6)</f>
        <v>67.261074678734332</v>
      </c>
      <c r="J5" s="51">
        <f>AVEDEV(H5:H6)</f>
        <v>2.4862835076036944</v>
      </c>
      <c r="K5" s="46">
        <v>56.066666666666663</v>
      </c>
      <c r="L5" s="47">
        <v>1</v>
      </c>
      <c r="M5" s="29">
        <f t="shared" si="1"/>
        <v>24.1815487422245</v>
      </c>
      <c r="N5" s="29">
        <f>AVERAGE(M5:M6)</f>
        <v>23.626671845477951</v>
      </c>
      <c r="O5" s="35">
        <f>AVEDEV(M5:M6)</f>
        <v>0.55487689674655094</v>
      </c>
      <c r="P5" s="33">
        <v>7.9389500000000002</v>
      </c>
      <c r="Q5" s="34">
        <v>2</v>
      </c>
      <c r="R5" s="34">
        <f t="shared" si="2"/>
        <v>1.7120342424531796</v>
      </c>
      <c r="S5" s="29">
        <f>AVERAGE(R5:R6)</f>
        <v>1.6390479026601019</v>
      </c>
      <c r="T5" s="35">
        <f>AVEDEV(R5:R6)</f>
        <v>7.298633979307767E-2</v>
      </c>
      <c r="U5" s="33">
        <v>101.92164309178091</v>
      </c>
      <c r="V5" s="29">
        <f>AVERAGE(U5:U6)</f>
        <v>102.72042914869564</v>
      </c>
      <c r="W5" s="35">
        <f>AVEDEV(U5:U6)</f>
        <v>0.7987860569147287</v>
      </c>
      <c r="X5" s="43">
        <v>17.95376045098039</v>
      </c>
      <c r="Y5" s="29">
        <f>AVERAGE(X5:X6)</f>
        <v>18.072476585602107</v>
      </c>
      <c r="Z5" s="35">
        <f>AVEDEV(X5:X6)</f>
        <v>0.11871613462171737</v>
      </c>
    </row>
    <row r="6" spans="1:26">
      <c r="A6" s="9"/>
      <c r="B6" s="9">
        <v>2</v>
      </c>
      <c r="C6" s="10">
        <v>0.25019999999999998</v>
      </c>
      <c r="D6" s="13">
        <v>100</v>
      </c>
      <c r="E6" s="7">
        <v>6.6080175947214548E-2</v>
      </c>
      <c r="F6" s="46">
        <v>100.9047619047619</v>
      </c>
      <c r="G6" s="47">
        <v>1</v>
      </c>
      <c r="H6" s="27">
        <f t="shared" si="0"/>
        <v>64.774791171130644</v>
      </c>
      <c r="I6" s="27"/>
      <c r="J6" s="51"/>
      <c r="K6" s="46">
        <v>53.911111111111119</v>
      </c>
      <c r="L6" s="47">
        <v>1</v>
      </c>
      <c r="M6" s="29">
        <f t="shared" si="1"/>
        <v>23.071794948731398</v>
      </c>
      <c r="N6" s="29"/>
      <c r="O6" s="35"/>
      <c r="P6" s="33">
        <v>7.3187300000000004</v>
      </c>
      <c r="Q6" s="34">
        <v>2</v>
      </c>
      <c r="R6" s="34">
        <f t="shared" si="2"/>
        <v>1.5660615628670242</v>
      </c>
      <c r="S6" s="29"/>
      <c r="T6" s="35"/>
      <c r="U6" s="33">
        <v>103.51921520561037</v>
      </c>
      <c r="V6" s="29"/>
      <c r="W6" s="35"/>
      <c r="X6" s="44">
        <v>18.191192720223825</v>
      </c>
      <c r="Y6" s="29"/>
      <c r="Z6" s="35"/>
    </row>
    <row r="7" spans="1:26">
      <c r="A7" s="9" t="s">
        <v>51</v>
      </c>
      <c r="B7" s="9">
        <v>1</v>
      </c>
      <c r="C7" s="10">
        <v>0.25030000000000002</v>
      </c>
      <c r="D7" s="13">
        <v>100</v>
      </c>
      <c r="E7" s="7">
        <v>6.5086982603478574E-2</v>
      </c>
      <c r="F7" s="46">
        <v>107.76190476190477</v>
      </c>
      <c r="G7" s="47">
        <v>1</v>
      </c>
      <c r="H7" s="27">
        <f t="shared" si="0"/>
        <v>69.075567543431063</v>
      </c>
      <c r="I7" s="27">
        <f>AVERAGE(H7:H8)</f>
        <v>68.922676503143492</v>
      </c>
      <c r="J7" s="51">
        <f>AVEDEV(H7:H8)</f>
        <v>0.15289104028756384</v>
      </c>
      <c r="K7" s="46">
        <v>42.288888888888891</v>
      </c>
      <c r="L7" s="47">
        <v>1</v>
      </c>
      <c r="M7" s="29">
        <f t="shared" si="1"/>
        <v>18.071500667669177</v>
      </c>
      <c r="N7" s="29">
        <f>AVERAGE(M7:M8)</f>
        <v>18.327447699076512</v>
      </c>
      <c r="O7" s="35">
        <f>AVEDEV(M7:M8)</f>
        <v>0.25594703140733444</v>
      </c>
      <c r="P7" s="33">
        <v>7.3516899999999996</v>
      </c>
      <c r="Q7" s="34">
        <v>2</v>
      </c>
      <c r="R7" s="34">
        <f t="shared" si="2"/>
        <v>1.5708153398469142</v>
      </c>
      <c r="S7" s="29">
        <f>AVERAGE(R7:R8)</f>
        <v>1.5616434282790395</v>
      </c>
      <c r="T7" s="35">
        <f>AVEDEV(R7:R8)</f>
        <v>9.1719115678748908E-3</v>
      </c>
      <c r="U7" s="33">
        <v>108.73253717532845</v>
      </c>
      <c r="V7" s="29">
        <f>AVERAGE(U7:U8)</f>
        <v>110.42446546683107</v>
      </c>
      <c r="W7" s="35">
        <f>AVEDEV(U7:U8)</f>
        <v>1.6919282915026272</v>
      </c>
      <c r="X7" s="44">
        <v>18.222448805833</v>
      </c>
      <c r="Y7" s="29">
        <f>AVERAGE(X7:X8)</f>
        <v>18.266378362548799</v>
      </c>
      <c r="Z7" s="35">
        <f>AVEDEV(X7:X8)</f>
        <v>4.3929556715797347E-2</v>
      </c>
    </row>
    <row r="8" spans="1:26">
      <c r="A8" s="9"/>
      <c r="B8" s="9">
        <v>2</v>
      </c>
      <c r="C8" s="10">
        <v>0.25019999999999998</v>
      </c>
      <c r="D8" s="13">
        <v>100</v>
      </c>
      <c r="E8" s="7">
        <v>6.1799999999998079E-2</v>
      </c>
      <c r="F8" s="46">
        <v>107.61904761904762</v>
      </c>
      <c r="G8" s="47">
        <v>1</v>
      </c>
      <c r="H8" s="27">
        <f t="shared" si="0"/>
        <v>68.769785462855936</v>
      </c>
      <c r="I8" s="27"/>
      <c r="J8" s="51"/>
      <c r="K8" s="46">
        <v>43.622222222222227</v>
      </c>
      <c r="L8" s="47">
        <v>1</v>
      </c>
      <c r="M8" s="29">
        <f t="shared" si="1"/>
        <v>18.583394730483846</v>
      </c>
      <c r="N8" s="29"/>
      <c r="O8" s="35"/>
      <c r="P8" s="33">
        <v>7.2884700000000002</v>
      </c>
      <c r="Q8" s="34">
        <v>2</v>
      </c>
      <c r="R8" s="34">
        <f t="shared" si="2"/>
        <v>1.5524715167111645</v>
      </c>
      <c r="S8" s="29"/>
      <c r="T8" s="35"/>
      <c r="U8" s="33">
        <v>112.1163937583337</v>
      </c>
      <c r="V8" s="29"/>
      <c r="W8" s="35"/>
      <c r="X8" s="44">
        <v>18.310307919264595</v>
      </c>
      <c r="Y8" s="29"/>
      <c r="Z8" s="35"/>
    </row>
    <row r="9" spans="1:26">
      <c r="A9" s="9" t="s">
        <v>7</v>
      </c>
      <c r="B9" s="9">
        <v>1</v>
      </c>
      <c r="C9" s="10">
        <v>0.25030000000000002</v>
      </c>
      <c r="D9" s="13">
        <v>100</v>
      </c>
      <c r="E9" s="7">
        <v>2.7108132439732709E-2</v>
      </c>
      <c r="F9" s="46">
        <v>149.38095238095238</v>
      </c>
      <c r="G9" s="47">
        <v>1</v>
      </c>
      <c r="H9" s="27">
        <f t="shared" si="0"/>
        <v>92.015514815434443</v>
      </c>
      <c r="I9" s="27">
        <f>AVERAGE(H9:H10)</f>
        <v>87.804162262211335</v>
      </c>
      <c r="J9" s="51">
        <f>AVEDEV(H9:H10)</f>
        <v>4.211352553223108</v>
      </c>
      <c r="K9" s="46">
        <v>43.06666666666667</v>
      </c>
      <c r="L9" s="47">
        <v>1</v>
      </c>
      <c r="M9" s="29">
        <f t="shared" si="1"/>
        <v>17.685438656695123</v>
      </c>
      <c r="N9" s="29">
        <f>AVERAGE(M9:M10)</f>
        <v>18.234263327876935</v>
      </c>
      <c r="O9" s="35">
        <f>AVEDEV(M9:M10)</f>
        <v>0.54882467118181211</v>
      </c>
      <c r="P9" s="36">
        <v>21.297139999999999</v>
      </c>
      <c r="Q9" s="34">
        <v>2</v>
      </c>
      <c r="R9" s="34">
        <f t="shared" si="2"/>
        <v>4.37286296091</v>
      </c>
      <c r="S9" s="29">
        <f>AVERAGE(R9:R10)</f>
        <v>4.4297487638127091</v>
      </c>
      <c r="T9" s="35">
        <f>AVEDEV(R9:R10)</f>
        <v>5.6885802902709059E-2</v>
      </c>
      <c r="U9" s="33">
        <v>69.838086100154229</v>
      </c>
      <c r="V9" s="29">
        <f>AVERAGE(U9:U10)</f>
        <v>66.169156541623238</v>
      </c>
      <c r="W9" s="35">
        <f>AVEDEV(U9:U10)</f>
        <v>3.6689295585309836</v>
      </c>
      <c r="X9" s="33">
        <v>16.369776661206551</v>
      </c>
      <c r="Y9" s="29">
        <f>AVERAGE(X9:X10)</f>
        <v>15.641874579602474</v>
      </c>
      <c r="Z9" s="35">
        <f>AVEDEV(X9:X10)</f>
        <v>0.72790208160407666</v>
      </c>
    </row>
    <row r="10" spans="1:26">
      <c r="A10" s="9"/>
      <c r="B10" s="9">
        <v>2</v>
      </c>
      <c r="C10" s="11">
        <v>0.24979999999999999</v>
      </c>
      <c r="D10" s="13">
        <v>100</v>
      </c>
      <c r="E10" s="7">
        <v>2.3399999999998755E-2</v>
      </c>
      <c r="F10" s="46">
        <v>135.95238095238096</v>
      </c>
      <c r="G10" s="47">
        <v>1</v>
      </c>
      <c r="H10" s="27">
        <f t="shared" si="0"/>
        <v>83.592809708988227</v>
      </c>
      <c r="I10" s="27"/>
      <c r="J10" s="51"/>
      <c r="K10" s="46">
        <v>45.82222222222223</v>
      </c>
      <c r="L10" s="47">
        <v>1</v>
      </c>
      <c r="M10" s="29">
        <f t="shared" si="1"/>
        <v>18.783087999058747</v>
      </c>
      <c r="N10" s="29"/>
      <c r="O10" s="35"/>
      <c r="P10" s="36">
        <v>21.890709999999999</v>
      </c>
      <c r="Q10" s="34">
        <v>2</v>
      </c>
      <c r="R10" s="34">
        <f t="shared" si="2"/>
        <v>4.4866345667154182</v>
      </c>
      <c r="S10" s="29"/>
      <c r="T10" s="35"/>
      <c r="U10" s="33">
        <v>62.500226983092261</v>
      </c>
      <c r="V10" s="29"/>
      <c r="W10" s="35"/>
      <c r="X10" s="33">
        <v>14.913972497998397</v>
      </c>
      <c r="Y10" s="29"/>
      <c r="Z10" s="35"/>
    </row>
    <row r="11" spans="1:26">
      <c r="A11" s="9" t="s">
        <v>6</v>
      </c>
      <c r="B11" s="9">
        <v>1</v>
      </c>
      <c r="C11" s="11">
        <v>0.24959999999999999</v>
      </c>
      <c r="D11" s="13">
        <v>100</v>
      </c>
      <c r="E11" s="7">
        <v>3.9199999999997459E-2</v>
      </c>
      <c r="F11" s="46">
        <v>143.42857142857144</v>
      </c>
      <c r="G11" s="47">
        <v>1</v>
      </c>
      <c r="H11" s="27">
        <f t="shared" si="0"/>
        <v>89.71175577128929</v>
      </c>
      <c r="I11" s="27">
        <f>AVERAGE(H11:H12)</f>
        <v>91.603881437101677</v>
      </c>
      <c r="J11" s="51">
        <f>AVEDEV(H11:H12)</f>
        <v>1.8921256658123937</v>
      </c>
      <c r="K11" s="46">
        <v>47.022222222222219</v>
      </c>
      <c r="L11" s="47">
        <v>1</v>
      </c>
      <c r="M11" s="29">
        <f t="shared" si="1"/>
        <v>19.607651268766954</v>
      </c>
      <c r="N11" s="29">
        <f>AVERAGE(M11:M12)</f>
        <v>20.283865786370967</v>
      </c>
      <c r="O11" s="35">
        <f>AVEDEV(M11:M12)</f>
        <v>0.67621451760401285</v>
      </c>
      <c r="P11" s="36">
        <v>23.21903</v>
      </c>
      <c r="Q11" s="34">
        <v>2</v>
      </c>
      <c r="R11" s="34">
        <f t="shared" si="2"/>
        <v>4.8410158168139672</v>
      </c>
      <c r="S11" s="29">
        <f>AVERAGE(R11:R12)</f>
        <v>4.8337443786678733</v>
      </c>
      <c r="T11" s="35">
        <f>AVEDEV(R11:R12)</f>
        <v>7.2714381460943223E-3</v>
      </c>
      <c r="U11" s="33">
        <v>65.194445393184608</v>
      </c>
      <c r="V11" s="29">
        <f>AVERAGE(U11:U12)</f>
        <v>66.14991679602025</v>
      </c>
      <c r="W11" s="35">
        <f>AVEDEV(U11:U12)</f>
        <v>0.95547140283564858</v>
      </c>
      <c r="X11" s="33">
        <v>15.812258026041667</v>
      </c>
      <c r="Y11" s="29">
        <f>AVERAGE(X11:X12)</f>
        <v>15.966454521631164</v>
      </c>
      <c r="Z11" s="35">
        <f>AVEDEV(X11:X12)</f>
        <v>0.15419649558949811</v>
      </c>
    </row>
    <row r="12" spans="1:26">
      <c r="A12" s="9"/>
      <c r="B12" s="9">
        <v>2</v>
      </c>
      <c r="C12" s="11">
        <v>0.24970000000000001</v>
      </c>
      <c r="D12" s="13">
        <v>100</v>
      </c>
      <c r="E12" s="7">
        <v>3.531765882941415E-2</v>
      </c>
      <c r="F12" s="46">
        <v>150.14285714285717</v>
      </c>
      <c r="G12" s="47">
        <v>1</v>
      </c>
      <c r="H12" s="27">
        <f t="shared" si="0"/>
        <v>93.496007102914078</v>
      </c>
      <c r="I12" s="27"/>
      <c r="J12" s="51"/>
      <c r="K12" s="46">
        <v>50.488888888888887</v>
      </c>
      <c r="L12" s="47">
        <v>1</v>
      </c>
      <c r="M12" s="29">
        <f t="shared" si="1"/>
        <v>20.96008030397498</v>
      </c>
      <c r="N12" s="29"/>
      <c r="O12" s="35"/>
      <c r="P12" s="36">
        <v>23.252130000000001</v>
      </c>
      <c r="Q12" s="34">
        <v>2</v>
      </c>
      <c r="R12" s="34">
        <f t="shared" si="2"/>
        <v>4.8264729405217786</v>
      </c>
      <c r="S12" s="29"/>
      <c r="T12" s="35"/>
      <c r="U12" s="33">
        <v>67.105388198855906</v>
      </c>
      <c r="V12" s="29"/>
      <c r="W12" s="35"/>
      <c r="X12" s="33">
        <v>16.120651017220663</v>
      </c>
      <c r="Y12" s="29"/>
      <c r="Z12" s="35"/>
    </row>
    <row r="13" spans="1:26">
      <c r="A13" s="9" t="s">
        <v>5</v>
      </c>
      <c r="B13" s="9">
        <v>1</v>
      </c>
      <c r="C13" s="11">
        <v>0.2505</v>
      </c>
      <c r="D13" s="13">
        <v>100</v>
      </c>
      <c r="E13" s="7">
        <v>3.8399999999999324E-2</v>
      </c>
      <c r="F13" s="46">
        <v>144.0952380952381</v>
      </c>
      <c r="G13" s="47">
        <v>1</v>
      </c>
      <c r="H13" s="27">
        <f t="shared" si="0"/>
        <v>89.730213924421136</v>
      </c>
      <c r="I13" s="27">
        <f>AVERAGE(H13:H14)</f>
        <v>86.856158604717237</v>
      </c>
      <c r="J13" s="51">
        <f>AVEDEV(H13:H14)</f>
        <v>2.8740553197038992</v>
      </c>
      <c r="K13" s="46">
        <v>46.777777777777779</v>
      </c>
      <c r="L13" s="47">
        <v>1</v>
      </c>
      <c r="M13" s="29">
        <f t="shared" si="1"/>
        <v>19.419471281138946</v>
      </c>
      <c r="N13" s="29">
        <f>AVERAGE(M13:M14)</f>
        <v>19.557395029978366</v>
      </c>
      <c r="O13" s="35">
        <f>AVEDEV(M13:M14)</f>
        <v>0.1379237488394196</v>
      </c>
      <c r="P13" s="36">
        <v>20.775089999999999</v>
      </c>
      <c r="Q13" s="34">
        <v>2</v>
      </c>
      <c r="R13" s="34">
        <f t="shared" si="2"/>
        <v>4.3123175446112736</v>
      </c>
      <c r="S13" s="29">
        <f>AVERAGE(R13:R14)</f>
        <v>4.285126361287011</v>
      </c>
      <c r="T13" s="35">
        <f>AVEDEV(R13:R14)</f>
        <v>2.719118332426218E-2</v>
      </c>
      <c r="U13" s="33">
        <v>66.117085204610973</v>
      </c>
      <c r="V13" s="29">
        <f>AVERAGE(U13:U14)</f>
        <v>64.990012566290062</v>
      </c>
      <c r="W13" s="35">
        <f>AVEDEV(U13:U14)</f>
        <v>1.1270726383209073</v>
      </c>
      <c r="X13" s="33">
        <v>15.421588634331339</v>
      </c>
      <c r="Y13" s="29">
        <f>AVERAGE(X13:X14)</f>
        <v>15.510786797149656</v>
      </c>
      <c r="Z13" s="35">
        <f>AVEDEV(X13:X14)</f>
        <v>8.9198162818317606E-2</v>
      </c>
    </row>
    <row r="14" spans="1:26">
      <c r="A14" s="9"/>
      <c r="B14" s="9">
        <v>2</v>
      </c>
      <c r="C14" s="11">
        <v>0.24979999999999999</v>
      </c>
      <c r="D14" s="13">
        <v>100</v>
      </c>
      <c r="E14" s="7">
        <v>3.8822355289422864E-2</v>
      </c>
      <c r="F14" s="46">
        <v>134.42857142857144</v>
      </c>
      <c r="G14" s="47">
        <v>1</v>
      </c>
      <c r="H14" s="27">
        <f t="shared" si="0"/>
        <v>83.982103285013338</v>
      </c>
      <c r="I14" s="27"/>
      <c r="J14" s="51"/>
      <c r="K14" s="46">
        <v>47.288888888888899</v>
      </c>
      <c r="L14" s="47">
        <v>1</v>
      </c>
      <c r="M14" s="29">
        <f t="shared" si="1"/>
        <v>19.695318778817786</v>
      </c>
      <c r="N14" s="29"/>
      <c r="O14" s="35"/>
      <c r="P14" s="36">
        <v>20.44679</v>
      </c>
      <c r="Q14" s="34">
        <v>2</v>
      </c>
      <c r="R14" s="34">
        <f t="shared" si="2"/>
        <v>4.2579351779627492</v>
      </c>
      <c r="S14" s="29"/>
      <c r="T14" s="35"/>
      <c r="U14" s="33">
        <v>63.862939927969158</v>
      </c>
      <c r="V14" s="29"/>
      <c r="W14" s="35"/>
      <c r="X14" s="33">
        <v>15.599984959967975</v>
      </c>
      <c r="Y14" s="29"/>
      <c r="Z14" s="35"/>
    </row>
    <row r="15" spans="1:26">
      <c r="A15" s="9" t="s">
        <v>55</v>
      </c>
      <c r="B15" s="9">
        <v>1</v>
      </c>
      <c r="C15" s="7">
        <v>0.2492</v>
      </c>
      <c r="D15" s="13">
        <v>50</v>
      </c>
      <c r="E15" s="7">
        <v>6.0700000000000642E-2</v>
      </c>
      <c r="F15" s="48">
        <v>317.84426508426401</v>
      </c>
      <c r="G15" s="52">
        <v>1</v>
      </c>
      <c r="H15" s="27">
        <f t="shared" si="0"/>
        <v>101.84114720739846</v>
      </c>
      <c r="I15" s="27">
        <f>AVERAGE(H15:H16)</f>
        <v>101.47584488778595</v>
      </c>
      <c r="J15" s="51">
        <f>AVEDEV(H15:H16)</f>
        <v>0.36530231961251047</v>
      </c>
      <c r="K15" s="48">
        <v>53.135719242589502</v>
      </c>
      <c r="L15" s="47">
        <v>2</v>
      </c>
      <c r="M15" s="29">
        <f t="shared" si="1"/>
        <v>22.700436240039046</v>
      </c>
      <c r="N15" s="29">
        <f>AVERAGE(M15:M16)</f>
        <v>23.613547633468585</v>
      </c>
      <c r="O15" s="35">
        <f>AVEDEV(M15:M16)</f>
        <v>0.91311139342953851</v>
      </c>
      <c r="P15" s="36">
        <v>15.521140000000001</v>
      </c>
      <c r="Q15" s="34">
        <v>2</v>
      </c>
      <c r="R15" s="34">
        <f t="shared" ref="R15:R50" si="3">((P15/Q15)*D15*0.001)/(C15*(1-E15))</f>
        <v>1.6577203337275694</v>
      </c>
      <c r="S15" s="29">
        <f>AVERAGE(R15:R16)</f>
        <v>1.7479092026427872</v>
      </c>
      <c r="T15" s="35">
        <f>AVEDEV(R15:R16)</f>
        <v>9.0188868915217713E-2</v>
      </c>
      <c r="U15" s="33">
        <v>107.47842192957464</v>
      </c>
      <c r="V15" s="29">
        <f>AVERAGE(U15:U16)</f>
        <v>109.031805696709</v>
      </c>
      <c r="W15" s="35">
        <f>AVEDEV(U15:U16)</f>
        <v>1.5533837671343633</v>
      </c>
      <c r="X15" s="33">
        <v>25.7</v>
      </c>
      <c r="Y15" s="29">
        <f>AVERAGE(X15:X16)</f>
        <v>25.895</v>
      </c>
      <c r="Z15" s="35">
        <f>AVEDEV(X15:X16)</f>
        <v>0.19500000000000028</v>
      </c>
    </row>
    <row r="16" spans="1:26">
      <c r="A16" s="9"/>
      <c r="B16" s="9">
        <v>2</v>
      </c>
      <c r="C16" s="7">
        <v>0.25030000000000002</v>
      </c>
      <c r="D16" s="13">
        <v>50</v>
      </c>
      <c r="E16" s="7">
        <v>6.128161551534464E-2</v>
      </c>
      <c r="F16" s="48">
        <v>316.76074121390502</v>
      </c>
      <c r="G16" s="52">
        <v>1</v>
      </c>
      <c r="H16" s="27">
        <f t="shared" si="0"/>
        <v>101.11054256817344</v>
      </c>
      <c r="I16" s="27"/>
      <c r="J16" s="51"/>
      <c r="K16" s="48">
        <v>57.628135223555098</v>
      </c>
      <c r="L16" s="47">
        <v>2</v>
      </c>
      <c r="M16" s="29">
        <f t="shared" si="1"/>
        <v>24.526659026898123</v>
      </c>
      <c r="N16" s="29"/>
      <c r="O16" s="35"/>
      <c r="P16" s="36">
        <v>17.275269999999999</v>
      </c>
      <c r="Q16" s="34">
        <v>2</v>
      </c>
      <c r="R16" s="34">
        <f t="shared" si="3"/>
        <v>1.8380980715580049</v>
      </c>
      <c r="S16" s="29"/>
      <c r="T16" s="35"/>
      <c r="U16" s="33">
        <v>110.58518946384336</v>
      </c>
      <c r="V16" s="29"/>
      <c r="W16" s="35"/>
      <c r="X16" s="33">
        <v>26.09</v>
      </c>
      <c r="Y16" s="29"/>
      <c r="Z16" s="35"/>
    </row>
    <row r="17" spans="1:26">
      <c r="A17" s="9" t="s">
        <v>36</v>
      </c>
      <c r="B17" s="9">
        <v>1</v>
      </c>
      <c r="C17" s="7">
        <v>0.2505</v>
      </c>
      <c r="D17" s="13">
        <v>50</v>
      </c>
      <c r="E17" s="7">
        <v>6.1012202440488036E-2</v>
      </c>
      <c r="F17" s="48">
        <v>354.14231474129798</v>
      </c>
      <c r="G17" s="52">
        <v>1</v>
      </c>
      <c r="H17" s="27">
        <f t="shared" si="0"/>
        <v>112.92013957120369</v>
      </c>
      <c r="I17" s="27">
        <f>AVERAGE(H17:H18)</f>
        <v>109.02978779306463</v>
      </c>
      <c r="J17" s="51">
        <f>AVEDEV(H17:H18)</f>
        <v>3.8903517781390704</v>
      </c>
      <c r="K17" s="48">
        <v>51.9490433230891</v>
      </c>
      <c r="L17" s="47">
        <v>2</v>
      </c>
      <c r="M17" s="29">
        <f t="shared" si="1"/>
        <v>22.085634234056165</v>
      </c>
      <c r="N17" s="29">
        <f>AVERAGE(M17:M18)</f>
        <v>22.012810665970662</v>
      </c>
      <c r="O17" s="35">
        <f>AVEDEV(M17:M18)</f>
        <v>7.2823568085501833E-2</v>
      </c>
      <c r="P17" s="36">
        <v>16.10669</v>
      </c>
      <c r="Q17" s="34">
        <v>2</v>
      </c>
      <c r="R17" s="34">
        <f t="shared" si="3"/>
        <v>1.7119009384299146</v>
      </c>
      <c r="S17" s="29">
        <f>AVERAGE(R17:R18)</f>
        <v>1.6179017406268092</v>
      </c>
      <c r="T17" s="35">
        <f>AVEDEV(R17:R18)</f>
        <v>9.3999197803105394E-2</v>
      </c>
      <c r="U17" s="33">
        <v>124.67678412435129</v>
      </c>
      <c r="V17" s="29">
        <f>AVERAGE(U17:U18)</f>
        <v>122.47156232888233</v>
      </c>
      <c r="W17" s="35">
        <f>AVEDEV(U17:U18)</f>
        <v>2.2052217954689652</v>
      </c>
      <c r="X17" s="33">
        <v>28.18</v>
      </c>
      <c r="Y17" s="29">
        <f>AVERAGE(X17:X18)</f>
        <v>28.094999999999999</v>
      </c>
      <c r="Z17" s="35">
        <f>AVEDEV(X17:X18)</f>
        <v>8.4999999999999076E-2</v>
      </c>
    </row>
    <row r="18" spans="1:26">
      <c r="A18" s="9"/>
      <c r="B18" s="9">
        <v>2</v>
      </c>
      <c r="C18" s="7">
        <v>0.24990000000000001</v>
      </c>
      <c r="D18" s="13">
        <v>50</v>
      </c>
      <c r="E18" s="7">
        <v>5.9723889555821745E-2</v>
      </c>
      <c r="F18" s="48">
        <v>329.40185303476198</v>
      </c>
      <c r="G18" s="52">
        <v>1</v>
      </c>
      <c r="H18" s="27">
        <f t="shared" si="0"/>
        <v>105.13943601492555</v>
      </c>
      <c r="I18" s="27"/>
      <c r="J18" s="51"/>
      <c r="K18" s="48">
        <v>51.553484683255697</v>
      </c>
      <c r="L18" s="47">
        <v>2</v>
      </c>
      <c r="M18" s="29">
        <f t="shared" si="1"/>
        <v>21.939987097885162</v>
      </c>
      <c r="N18" s="29"/>
      <c r="O18" s="35"/>
      <c r="P18" s="36">
        <v>14.32316</v>
      </c>
      <c r="Q18" s="34">
        <v>2</v>
      </c>
      <c r="R18" s="34">
        <f t="shared" si="3"/>
        <v>1.5239025428237039</v>
      </c>
      <c r="S18" s="29"/>
      <c r="T18" s="35"/>
      <c r="U18" s="33">
        <v>120.26634053341336</v>
      </c>
      <c r="V18" s="29"/>
      <c r="W18" s="35"/>
      <c r="X18" s="33">
        <v>28.01</v>
      </c>
      <c r="Y18" s="29"/>
      <c r="Z18" s="35"/>
    </row>
    <row r="19" spans="1:26">
      <c r="A19" s="9" t="s">
        <v>37</v>
      </c>
      <c r="B19" s="9">
        <v>1</v>
      </c>
      <c r="C19" s="7">
        <v>0.25040000000000001</v>
      </c>
      <c r="D19" s="13">
        <v>50</v>
      </c>
      <c r="E19" s="7">
        <v>5.8600000000001984E-2</v>
      </c>
      <c r="F19" s="48">
        <v>316.489860246315</v>
      </c>
      <c r="G19" s="52">
        <v>1</v>
      </c>
      <c r="H19" s="27">
        <f t="shared" si="0"/>
        <v>100.69607564999751</v>
      </c>
      <c r="I19" s="27">
        <f>AVERAGE(H19:H20)</f>
        <v>110.90951641358944</v>
      </c>
      <c r="J19" s="51">
        <f>AVEDEV(H19:H20)</f>
        <v>10.213440763591926</v>
      </c>
      <c r="K19" s="48">
        <v>54.350649350649398</v>
      </c>
      <c r="L19" s="47">
        <v>2</v>
      </c>
      <c r="M19" s="29">
        <f t="shared" si="1"/>
        <v>23.05665061699009</v>
      </c>
      <c r="N19" s="29">
        <f>AVERAGE(M19:M20)</f>
        <v>22.086411694906396</v>
      </c>
      <c r="O19" s="35">
        <f>AVEDEV(M19:M20)</f>
        <v>0.97023892208369489</v>
      </c>
      <c r="P19" s="36">
        <v>12.84878</v>
      </c>
      <c r="Q19" s="34">
        <v>2</v>
      </c>
      <c r="R19" s="34">
        <f t="shared" si="3"/>
        <v>1.3626784355568615</v>
      </c>
      <c r="S19" s="29">
        <f>AVERAGE(R19:R20)</f>
        <v>1.299062171700355</v>
      </c>
      <c r="T19" s="35">
        <f>AVEDEV(R19:R20)</f>
        <v>6.3616263856506428E-2</v>
      </c>
      <c r="U19" s="33">
        <v>115.06845961900957</v>
      </c>
      <c r="V19" s="29">
        <f>AVERAGE(U19:U20)</f>
        <v>118.57259957946486</v>
      </c>
      <c r="W19" s="35">
        <f>AVEDEV(U19:U20)</f>
        <v>3.5041399604552907</v>
      </c>
      <c r="X19" s="33">
        <v>27.49</v>
      </c>
      <c r="Y19" s="29">
        <f>AVERAGE(X19:X20)</f>
        <v>27.924999999999997</v>
      </c>
      <c r="Z19" s="35">
        <f>AVEDEV(X19:X20)</f>
        <v>0.4350000000000005</v>
      </c>
    </row>
    <row r="20" spans="1:26">
      <c r="A20" s="9"/>
      <c r="B20" s="9">
        <v>2</v>
      </c>
      <c r="C20" s="7">
        <v>0.2505</v>
      </c>
      <c r="D20" s="13">
        <v>50</v>
      </c>
      <c r="E20" s="7">
        <v>6.0099999999998488E-2</v>
      </c>
      <c r="F20" s="48">
        <v>380.23718128578201</v>
      </c>
      <c r="G20" s="52">
        <v>1</v>
      </c>
      <c r="H20" s="27">
        <f t="shared" si="0"/>
        <v>121.12295717718136</v>
      </c>
      <c r="I20" s="27"/>
      <c r="J20" s="51"/>
      <c r="K20" s="48">
        <v>49.716962426886099</v>
      </c>
      <c r="L20" s="47">
        <v>2</v>
      </c>
      <c r="M20" s="29">
        <f t="shared" si="1"/>
        <v>21.116172772822701</v>
      </c>
      <c r="N20" s="29"/>
      <c r="O20" s="35"/>
      <c r="P20" s="36">
        <v>11.63518</v>
      </c>
      <c r="Q20" s="34">
        <v>2</v>
      </c>
      <c r="R20" s="34">
        <f t="shared" si="3"/>
        <v>1.2354459078438487</v>
      </c>
      <c r="S20" s="29"/>
      <c r="T20" s="35"/>
      <c r="U20" s="33">
        <v>122.07673953992015</v>
      </c>
      <c r="V20" s="29"/>
      <c r="W20" s="35"/>
      <c r="X20" s="33">
        <v>28.36</v>
      </c>
      <c r="Y20" s="29"/>
      <c r="Z20" s="35"/>
    </row>
    <row r="21" spans="1:26">
      <c r="A21" s="9" t="s">
        <v>52</v>
      </c>
      <c r="B21" s="9">
        <v>1</v>
      </c>
      <c r="C21" s="10">
        <v>0.25</v>
      </c>
      <c r="D21" s="13">
        <v>100</v>
      </c>
      <c r="E21" s="7">
        <v>4.4713414024209669E-2</v>
      </c>
      <c r="F21" s="46">
        <v>150.57142857142858</v>
      </c>
      <c r="G21" s="47">
        <v>1</v>
      </c>
      <c r="H21" s="27">
        <f t="shared" si="0"/>
        <v>94.571470456245578</v>
      </c>
      <c r="I21" s="27">
        <f>AVERAGE(H21:H22)</f>
        <v>97.497899301672973</v>
      </c>
      <c r="J21" s="51">
        <f>AVEDEV(H21:H22)</f>
        <v>2.9264288454273952</v>
      </c>
      <c r="K21" s="46">
        <v>30.488888888888887</v>
      </c>
      <c r="L21" s="47">
        <v>1</v>
      </c>
      <c r="M21" s="29">
        <f t="shared" si="1"/>
        <v>12.766384176847035</v>
      </c>
      <c r="N21" s="29">
        <f>AVERAGE(M21:M22)</f>
        <v>13.054071942366354</v>
      </c>
      <c r="O21" s="35">
        <f>AVEDEV(M21:M22)</f>
        <v>0.28768776551931907</v>
      </c>
      <c r="P21" s="33">
        <v>21.182459999999999</v>
      </c>
      <c r="Q21" s="34">
        <v>2</v>
      </c>
      <c r="R21" s="34">
        <f t="shared" si="3"/>
        <v>4.4347864423036762</v>
      </c>
      <c r="S21" s="29">
        <f>AVERAGE(R21:R22)</f>
        <v>4.5320287804524479</v>
      </c>
      <c r="T21" s="35">
        <f>AVEDEV(R21:R22)</f>
        <v>9.7242338148771257E-2</v>
      </c>
      <c r="U21" s="33">
        <v>47.524265286875</v>
      </c>
      <c r="V21" s="29">
        <f>AVERAGE(U21:U22)</f>
        <v>48.353259493987494</v>
      </c>
      <c r="W21" s="35">
        <f>AVEDEV(U21:U22)</f>
        <v>0.82899420711249761</v>
      </c>
      <c r="X21" s="33">
        <v>13.468217773999999</v>
      </c>
      <c r="Y21" s="29">
        <f>AVERAGE(X21:X22)</f>
        <v>13.3745451968</v>
      </c>
      <c r="Z21" s="35">
        <f>AVEDEV(X21:X22)</f>
        <v>9.3672577199999552E-2</v>
      </c>
    </row>
    <row r="22" spans="1:26">
      <c r="A22" s="9"/>
      <c r="B22" s="9">
        <v>2</v>
      </c>
      <c r="C22" s="12">
        <v>0.25</v>
      </c>
      <c r="D22" s="13">
        <v>100</v>
      </c>
      <c r="E22" s="7">
        <v>5.0599999999999312E-2</v>
      </c>
      <c r="F22" s="46">
        <v>158.90476190476193</v>
      </c>
      <c r="G22" s="47">
        <v>1</v>
      </c>
      <c r="H22" s="27">
        <f t="shared" si="0"/>
        <v>100.42432814710037</v>
      </c>
      <c r="I22" s="27"/>
      <c r="J22" s="51"/>
      <c r="K22" s="46">
        <v>31.666666666666668</v>
      </c>
      <c r="L22" s="47">
        <v>1</v>
      </c>
      <c r="M22" s="29">
        <f t="shared" si="1"/>
        <v>13.341759707885673</v>
      </c>
      <c r="N22" s="29"/>
      <c r="O22" s="35"/>
      <c r="P22" s="33">
        <v>21.975149999999999</v>
      </c>
      <c r="Q22" s="34">
        <v>2</v>
      </c>
      <c r="R22" s="34">
        <f t="shared" si="3"/>
        <v>4.6292711186012188</v>
      </c>
      <c r="S22" s="29"/>
      <c r="T22" s="35"/>
      <c r="U22" s="33">
        <v>49.182253701099995</v>
      </c>
      <c r="V22" s="29"/>
      <c r="W22" s="35"/>
      <c r="X22" s="33">
        <v>13.2808726196</v>
      </c>
      <c r="Y22" s="29"/>
      <c r="Z22" s="35"/>
    </row>
    <row r="23" spans="1:26">
      <c r="A23" s="9" t="s">
        <v>3</v>
      </c>
      <c r="B23" s="9">
        <v>1</v>
      </c>
      <c r="C23" s="10">
        <v>0.24970000000000001</v>
      </c>
      <c r="D23" s="13">
        <v>100</v>
      </c>
      <c r="E23" s="7">
        <v>4.6785964210737843E-2</v>
      </c>
      <c r="F23" s="46">
        <v>165.1904761904762</v>
      </c>
      <c r="G23" s="47">
        <v>1</v>
      </c>
      <c r="H23" s="27">
        <f t="shared" si="0"/>
        <v>104.10397038585802</v>
      </c>
      <c r="I23" s="27">
        <f>AVERAGE(H23:H24)</f>
        <v>105.27091802455502</v>
      </c>
      <c r="J23" s="51">
        <f>AVEDEV(H23:H24)</f>
        <v>1.1669476386970032</v>
      </c>
      <c r="K23" s="46">
        <v>27.622222222222224</v>
      </c>
      <c r="L23" s="47">
        <v>1</v>
      </c>
      <c r="M23" s="29">
        <f t="shared" si="1"/>
        <v>11.605120224558478</v>
      </c>
      <c r="N23" s="29">
        <f>AVERAGE(M23:M24)</f>
        <v>11.987114328675995</v>
      </c>
      <c r="O23" s="35">
        <f>AVEDEV(M23:M24)</f>
        <v>0.381994104117517</v>
      </c>
      <c r="P23" s="33">
        <v>20.803740000000001</v>
      </c>
      <c r="Q23" s="34">
        <v>2</v>
      </c>
      <c r="R23" s="34">
        <f t="shared" si="3"/>
        <v>4.3702114529044769</v>
      </c>
      <c r="S23" s="29">
        <f>AVERAGE(R23:R24)</f>
        <v>4.3332508726566843</v>
      </c>
      <c r="T23" s="35">
        <f>AVEDEV(R23:R24)</f>
        <v>3.6960580247793029E-2</v>
      </c>
      <c r="U23" s="33">
        <v>41.444787411963844</v>
      </c>
      <c r="V23" s="29">
        <f>AVERAGE(U23:U24)</f>
        <v>43.988078529065106</v>
      </c>
      <c r="W23" s="35">
        <f>AVEDEV(U23:U24)</f>
        <v>2.543291117101262</v>
      </c>
      <c r="X23" s="33">
        <v>14.576952286744092</v>
      </c>
      <c r="Y23" s="29">
        <f>AVERAGE(X23:X24)</f>
        <v>14.173917439335277</v>
      </c>
      <c r="Z23" s="35">
        <f>AVEDEV(X23:X24)</f>
        <v>0.4030348474088159</v>
      </c>
    </row>
    <row r="24" spans="1:26">
      <c r="A24" s="9"/>
      <c r="B24" s="9">
        <v>2</v>
      </c>
      <c r="C24" s="12">
        <v>0.25019999999999998</v>
      </c>
      <c r="D24" s="13">
        <v>100</v>
      </c>
      <c r="E24" s="7">
        <v>4.1387583724881973E-2</v>
      </c>
      <c r="F24" s="46">
        <v>170.1904761904762</v>
      </c>
      <c r="G24" s="47">
        <v>1</v>
      </c>
      <c r="H24" s="27">
        <f t="shared" si="0"/>
        <v>106.43786566325203</v>
      </c>
      <c r="I24" s="27"/>
      <c r="J24" s="51"/>
      <c r="K24" s="46">
        <v>29.666666666666671</v>
      </c>
      <c r="L24" s="47">
        <v>1</v>
      </c>
      <c r="M24" s="29">
        <f t="shared" si="1"/>
        <v>12.369108432793512</v>
      </c>
      <c r="N24" s="29"/>
      <c r="O24" s="35"/>
      <c r="P24" s="33">
        <v>20.60886</v>
      </c>
      <c r="Q24" s="34">
        <v>2</v>
      </c>
      <c r="R24" s="34">
        <f t="shared" si="3"/>
        <v>4.2962902924088908</v>
      </c>
      <c r="S24" s="29"/>
      <c r="T24" s="35"/>
      <c r="U24" s="33">
        <v>46.531369646166368</v>
      </c>
      <c r="V24" s="29"/>
      <c r="W24" s="35"/>
      <c r="X24" s="33">
        <v>13.77088259192646</v>
      </c>
      <c r="Y24" s="29"/>
      <c r="Z24" s="35"/>
    </row>
    <row r="25" spans="1:26">
      <c r="A25" s="9" t="s">
        <v>2</v>
      </c>
      <c r="B25" s="9">
        <v>1</v>
      </c>
      <c r="C25" s="10">
        <v>0.24990000000000001</v>
      </c>
      <c r="D25" s="13">
        <v>100</v>
      </c>
      <c r="E25" s="7">
        <v>4.75190076030442E-2</v>
      </c>
      <c r="F25" s="46">
        <v>169.57142857142858</v>
      </c>
      <c r="G25" s="47">
        <v>1</v>
      </c>
      <c r="H25" s="27">
        <f t="shared" si="0"/>
        <v>106.86152414962449</v>
      </c>
      <c r="I25" s="27">
        <f>AVERAGE(H25:H26)</f>
        <v>108.91557320729899</v>
      </c>
      <c r="J25" s="51">
        <f>AVEDEV(H25:H26)</f>
        <v>2.0540490576745114</v>
      </c>
      <c r="K25" s="46">
        <v>17.266666666666666</v>
      </c>
      <c r="L25" s="47">
        <v>1</v>
      </c>
      <c r="M25" s="29">
        <f t="shared" si="1"/>
        <v>7.2541399712915533</v>
      </c>
      <c r="N25" s="29">
        <f>AVERAGE(M25:M26)</f>
        <v>9.2382486194919622</v>
      </c>
      <c r="O25" s="35">
        <f>AVEDEV(M25:M26)</f>
        <v>1.9841086482004084</v>
      </c>
      <c r="P25" s="33">
        <v>15.76324</v>
      </c>
      <c r="Q25" s="34">
        <v>2</v>
      </c>
      <c r="R25" s="34">
        <f t="shared" si="3"/>
        <v>3.31125722088017</v>
      </c>
      <c r="S25" s="29">
        <f>AVERAGE(R25:R26)</f>
        <v>3.3300223590264304</v>
      </c>
      <c r="T25" s="35">
        <f>AVEDEV(R25:R26)</f>
        <v>1.8765138146260574E-2</v>
      </c>
      <c r="U25" s="33">
        <v>44.695644959181777</v>
      </c>
      <c r="V25" s="29">
        <f>AVERAGE(U25:U26)</f>
        <v>44.117817955270041</v>
      </c>
      <c r="W25" s="35">
        <f>AVEDEV(U25:U26)</f>
        <v>0.57782700391173591</v>
      </c>
      <c r="X25" s="33">
        <v>11.130814039215686</v>
      </c>
      <c r="Y25" s="29">
        <f>AVERAGE(X25:X26)</f>
        <v>11.209331189004565</v>
      </c>
      <c r="Z25" s="35">
        <f>AVEDEV(X25:X26)</f>
        <v>7.851714978888058E-2</v>
      </c>
    </row>
    <row r="26" spans="1:26">
      <c r="A26" s="9"/>
      <c r="B26" s="9">
        <v>2</v>
      </c>
      <c r="C26" s="10">
        <v>0.25030000000000002</v>
      </c>
      <c r="D26" s="13">
        <v>100</v>
      </c>
      <c r="E26" s="7">
        <v>4.6699999999997743E-2</v>
      </c>
      <c r="F26" s="46">
        <v>176.52380952380955</v>
      </c>
      <c r="G26" s="47">
        <v>1</v>
      </c>
      <c r="H26" s="27">
        <f t="shared" si="0"/>
        <v>110.96962226497351</v>
      </c>
      <c r="I26" s="27"/>
      <c r="J26" s="51"/>
      <c r="K26" s="46">
        <v>26.777777777777779</v>
      </c>
      <c r="L26" s="47">
        <v>1</v>
      </c>
      <c r="M26" s="29">
        <f t="shared" si="1"/>
        <v>11.22235726769237</v>
      </c>
      <c r="N26" s="29"/>
      <c r="O26" s="35"/>
      <c r="P26" s="33">
        <v>15.98115</v>
      </c>
      <c r="Q26" s="34">
        <v>2</v>
      </c>
      <c r="R26" s="34">
        <f t="shared" si="3"/>
        <v>3.3487874971726912</v>
      </c>
      <c r="S26" s="29"/>
      <c r="T26" s="35"/>
      <c r="U26" s="33">
        <v>43.539990951358305</v>
      </c>
      <c r="V26" s="29"/>
      <c r="W26" s="35"/>
      <c r="X26" s="33">
        <v>11.287848338793447</v>
      </c>
      <c r="Y26" s="29"/>
      <c r="Z26" s="35"/>
    </row>
    <row r="27" spans="1:26">
      <c r="A27" s="59" t="s">
        <v>72</v>
      </c>
      <c r="B27" s="60">
        <v>1</v>
      </c>
      <c r="C27" s="67">
        <v>0.25019999999999998</v>
      </c>
      <c r="D27" s="61">
        <v>50</v>
      </c>
      <c r="E27" s="62">
        <v>4.4713414024209666</v>
      </c>
      <c r="F27" s="46"/>
      <c r="G27" s="47"/>
      <c r="H27" s="27"/>
      <c r="I27" s="27"/>
      <c r="J27" s="51"/>
      <c r="K27" s="63">
        <v>52.331794954424097</v>
      </c>
      <c r="L27" s="64">
        <v>2</v>
      </c>
      <c r="M27" s="65">
        <v>21.894984710007034</v>
      </c>
      <c r="N27" s="65">
        <v>22.082263280302001</v>
      </c>
      <c r="O27" s="66">
        <v>0.18727857029496953</v>
      </c>
      <c r="P27" s="33"/>
      <c r="Q27" s="34"/>
      <c r="R27" s="34"/>
      <c r="S27" s="29"/>
      <c r="T27" s="35"/>
      <c r="V27" s="29"/>
      <c r="W27" s="35"/>
      <c r="X27" s="33"/>
      <c r="Y27" s="29"/>
      <c r="Z27" s="35"/>
    </row>
    <row r="28" spans="1:26">
      <c r="A28" s="59"/>
      <c r="B28" s="60">
        <v>2</v>
      </c>
      <c r="C28" s="67">
        <v>0.25009999999999999</v>
      </c>
      <c r="D28" s="61">
        <v>50</v>
      </c>
      <c r="E28" s="62">
        <v>5.0599999999999312</v>
      </c>
      <c r="F28" s="46"/>
      <c r="G28" s="47"/>
      <c r="H28" s="27"/>
      <c r="I28" s="27"/>
      <c r="J28" s="51"/>
      <c r="K28" s="63">
        <v>52.8779002854249</v>
      </c>
      <c r="L28" s="64">
        <v>2</v>
      </c>
      <c r="M28" s="65">
        <v>22.269541850596973</v>
      </c>
      <c r="N28" s="65"/>
      <c r="O28" s="66"/>
      <c r="P28" s="33"/>
      <c r="Q28" s="34"/>
      <c r="R28" s="34"/>
      <c r="S28" s="29"/>
      <c r="T28" s="35"/>
      <c r="V28" s="29"/>
      <c r="W28" s="35"/>
      <c r="X28" s="33"/>
      <c r="Y28" s="29"/>
      <c r="Z28" s="35"/>
    </row>
    <row r="29" spans="1:26">
      <c r="A29" s="59" t="s">
        <v>73</v>
      </c>
      <c r="B29" s="60">
        <v>1</v>
      </c>
      <c r="C29" s="67">
        <v>0.2505</v>
      </c>
      <c r="D29" s="61">
        <v>50</v>
      </c>
      <c r="E29" s="62">
        <v>4.6785964210737845</v>
      </c>
      <c r="F29" s="46"/>
      <c r="G29" s="47"/>
      <c r="H29" s="27"/>
      <c r="I29" s="27"/>
      <c r="J29" s="51"/>
      <c r="K29" s="63">
        <v>41.955793665408301</v>
      </c>
      <c r="L29" s="64">
        <v>2</v>
      </c>
      <c r="M29" s="65">
        <v>17.570890899274538</v>
      </c>
      <c r="N29" s="65">
        <v>18.338687939480117</v>
      </c>
      <c r="O29" s="66">
        <v>0.76779704020558093</v>
      </c>
      <c r="P29" s="33"/>
      <c r="Q29" s="34"/>
      <c r="R29" s="34"/>
      <c r="S29" s="29"/>
      <c r="T29" s="35"/>
      <c r="V29" s="29"/>
      <c r="W29" s="35"/>
      <c r="X29" s="33"/>
      <c r="Y29" s="29"/>
      <c r="Z29" s="35"/>
    </row>
    <row r="30" spans="1:26">
      <c r="A30" s="59"/>
      <c r="B30" s="60">
        <v>2</v>
      </c>
      <c r="C30" s="67">
        <v>0.25040000000000001</v>
      </c>
      <c r="D30" s="61">
        <v>50</v>
      </c>
      <c r="E30" s="62">
        <v>4.1387583724881969</v>
      </c>
      <c r="F30" s="46"/>
      <c r="G30" s="47"/>
      <c r="H30" s="27"/>
      <c r="I30" s="27"/>
      <c r="J30" s="51"/>
      <c r="K30" s="63">
        <v>45.862547187183502</v>
      </c>
      <c r="L30" s="64">
        <v>2</v>
      </c>
      <c r="M30" s="65">
        <v>19.1064849796857</v>
      </c>
      <c r="N30" s="65"/>
      <c r="O30" s="66"/>
      <c r="P30" s="33"/>
      <c r="Q30" s="34"/>
      <c r="R30" s="34"/>
      <c r="S30" s="29"/>
      <c r="T30" s="35"/>
      <c r="V30" s="29"/>
      <c r="W30" s="35"/>
      <c r="X30" s="33"/>
      <c r="Y30" s="29"/>
      <c r="Z30" s="35"/>
    </row>
    <row r="31" spans="1:26">
      <c r="A31" s="59" t="s">
        <v>74</v>
      </c>
      <c r="B31" s="60">
        <v>1</v>
      </c>
      <c r="C31" s="67">
        <v>0.24970000000000001</v>
      </c>
      <c r="D31" s="61">
        <v>50</v>
      </c>
      <c r="E31" s="62">
        <v>4.7519007603044203</v>
      </c>
      <c r="F31" s="46"/>
      <c r="G31" s="47"/>
      <c r="H31" s="27"/>
      <c r="I31" s="27"/>
      <c r="J31" s="51"/>
      <c r="K31" s="63">
        <v>28.891273823773101</v>
      </c>
      <c r="L31" s="64">
        <v>2</v>
      </c>
      <c r="M31" s="65">
        <v>12.147637690065251</v>
      </c>
      <c r="N31" s="65">
        <v>12.411544948519975</v>
      </c>
      <c r="O31" s="66">
        <v>0.26390725845472396</v>
      </c>
      <c r="P31" s="33"/>
      <c r="Q31" s="34"/>
      <c r="R31" s="34"/>
      <c r="S31" s="29"/>
      <c r="T31" s="35"/>
      <c r="V31" s="29"/>
      <c r="W31" s="35"/>
      <c r="X31" s="33"/>
      <c r="Y31" s="29"/>
      <c r="Z31" s="35"/>
    </row>
    <row r="32" spans="1:26">
      <c r="A32" s="59"/>
      <c r="B32" s="60">
        <v>2</v>
      </c>
      <c r="C32" s="67">
        <v>0.24970000000000001</v>
      </c>
      <c r="D32" s="61">
        <v>50</v>
      </c>
      <c r="E32" s="62">
        <v>4.6699999999997743</v>
      </c>
      <c r="F32" s="46"/>
      <c r="G32" s="47"/>
      <c r="H32" s="27"/>
      <c r="I32" s="27"/>
      <c r="J32" s="51"/>
      <c r="K32" s="63">
        <v>30.172520946505799</v>
      </c>
      <c r="L32" s="64">
        <v>2</v>
      </c>
      <c r="M32" s="65">
        <v>12.675452206974699</v>
      </c>
      <c r="N32" s="65"/>
      <c r="O32" s="66"/>
      <c r="P32" s="33"/>
      <c r="Q32" s="34"/>
      <c r="R32" s="34"/>
      <c r="S32" s="29"/>
      <c r="T32" s="35"/>
      <c r="V32" s="29"/>
      <c r="W32" s="35"/>
      <c r="X32" s="33"/>
      <c r="Y32" s="29"/>
      <c r="Z32" s="35"/>
    </row>
    <row r="33" spans="1:26">
      <c r="A33" s="9" t="s">
        <v>19</v>
      </c>
      <c r="B33" s="9">
        <v>1</v>
      </c>
      <c r="C33" s="7">
        <v>0.24979999999999999</v>
      </c>
      <c r="D33" s="13">
        <v>50</v>
      </c>
      <c r="E33" s="7">
        <v>5.5711142228443769E-2</v>
      </c>
      <c r="F33" s="48">
        <v>147.36796461711899</v>
      </c>
      <c r="G33" s="52">
        <v>2</v>
      </c>
      <c r="H33" s="27">
        <f t="shared" si="0"/>
        <v>93.712396688367704</v>
      </c>
      <c r="I33" s="27">
        <f>AVERAGE(H33:H34)</f>
        <v>89.406927913553858</v>
      </c>
      <c r="J33" s="51">
        <f>AVEDEV(H33:H34)</f>
        <v>4.3054687748138392</v>
      </c>
      <c r="K33" s="46">
        <v>32.590082557341297</v>
      </c>
      <c r="L33" s="47">
        <v>2</v>
      </c>
      <c r="M33" s="29">
        <f t="shared" si="1"/>
        <v>13.816185684838418</v>
      </c>
      <c r="N33" s="29">
        <f>AVERAGE(M33:M34)</f>
        <v>13.401040029578269</v>
      </c>
      <c r="O33" s="35">
        <f>AVEDEV(M33:M34)</f>
        <v>0.41514565526015001</v>
      </c>
      <c r="P33" s="36">
        <v>11.85169</v>
      </c>
      <c r="Q33" s="34">
        <v>2</v>
      </c>
      <c r="R33" s="34">
        <f t="shared" si="3"/>
        <v>1.2560964630193694</v>
      </c>
      <c r="S33" s="29">
        <f>AVERAGE(R33:R34)</f>
        <v>1.2332821659157243</v>
      </c>
      <c r="T33" s="35">
        <f>AVEDEV(R33:R34)</f>
        <v>2.281429710364502E-2</v>
      </c>
      <c r="U33" s="33">
        <v>95.325669637309844</v>
      </c>
      <c r="V33" s="29">
        <f>AVERAGE(U39:U40)</f>
        <v>139.78171111652316</v>
      </c>
      <c r="W33" s="35">
        <f>AVEDEV(U33:U34)</f>
        <v>2.5161779328005807</v>
      </c>
      <c r="X33" s="43">
        <v>20.544833375900719</v>
      </c>
      <c r="Y33" s="29">
        <f>AVERAGE(X33:X34)</f>
        <v>20.058826442552203</v>
      </c>
      <c r="Z33" s="35">
        <f>AVEDEV(X33:X34)</f>
        <v>0.48600693334851819</v>
      </c>
    </row>
    <row r="34" spans="1:26">
      <c r="A34" s="9"/>
      <c r="B34" s="9">
        <v>2</v>
      </c>
      <c r="C34" s="7">
        <v>0.24990000000000001</v>
      </c>
      <c r="D34" s="13">
        <v>50</v>
      </c>
      <c r="E34" s="7">
        <v>5.3294670532946828E-2</v>
      </c>
      <c r="F34" s="48">
        <v>134.22296418350501</v>
      </c>
      <c r="G34" s="52">
        <v>2</v>
      </c>
      <c r="H34" s="27">
        <f t="shared" si="0"/>
        <v>85.101459138740026</v>
      </c>
      <c r="I34" s="27"/>
      <c r="J34" s="51"/>
      <c r="K34" s="46">
        <v>30.722244714745901</v>
      </c>
      <c r="L34" s="47">
        <v>2</v>
      </c>
      <c r="M34" s="29">
        <f t="shared" si="1"/>
        <v>12.985894374318118</v>
      </c>
      <c r="N34" s="29"/>
      <c r="O34" s="35"/>
      <c r="P34" s="36">
        <v>11.454980000000001</v>
      </c>
      <c r="Q34" s="34">
        <v>2</v>
      </c>
      <c r="R34" s="34">
        <f t="shared" si="3"/>
        <v>1.2104678688120794</v>
      </c>
      <c r="S34" s="29"/>
      <c r="T34" s="35"/>
      <c r="U34" s="33">
        <v>90.293313771708682</v>
      </c>
      <c r="V34" s="29"/>
      <c r="W34" s="35"/>
      <c r="X34" s="43">
        <v>19.572819509203683</v>
      </c>
      <c r="Y34" s="29"/>
      <c r="Z34" s="35"/>
    </row>
    <row r="35" spans="1:26">
      <c r="A35" s="9" t="s">
        <v>20</v>
      </c>
      <c r="B35" s="9">
        <v>1</v>
      </c>
      <c r="C35" s="7">
        <v>0.2505</v>
      </c>
      <c r="D35" s="13">
        <v>50</v>
      </c>
      <c r="E35" s="7">
        <v>5.137944822071272E-2</v>
      </c>
      <c r="F35" s="48">
        <v>148.766368918567</v>
      </c>
      <c r="G35" s="52">
        <v>2</v>
      </c>
      <c r="H35" s="27">
        <f t="shared" si="0"/>
        <v>93.906523391237286</v>
      </c>
      <c r="I35" s="27">
        <f>AVERAGE(H35:H36)</f>
        <v>88.155474635046488</v>
      </c>
      <c r="J35" s="51">
        <f>AVEDEV(H35:H36)</f>
        <v>5.751048756190805</v>
      </c>
      <c r="K35" s="46">
        <v>37.824640461898603</v>
      </c>
      <c r="L35" s="47">
        <v>2</v>
      </c>
      <c r="M35" s="29">
        <f t="shared" si="1"/>
        <v>15.91748865518001</v>
      </c>
      <c r="N35" s="29">
        <f>AVERAGE(M35:M36)</f>
        <v>16.048419616972559</v>
      </c>
      <c r="O35" s="35">
        <f>AVEDEV(M35:M36)</f>
        <v>0.13093096179254804</v>
      </c>
      <c r="P35" s="36">
        <v>15.39818</v>
      </c>
      <c r="Q35" s="34">
        <v>2</v>
      </c>
      <c r="R35" s="34">
        <f t="shared" si="3"/>
        <v>1.6199780914461925</v>
      </c>
      <c r="S35" s="29">
        <f>AVERAGE(R35:R36)</f>
        <v>1.5893702174604014</v>
      </c>
      <c r="T35" s="35">
        <f>AVEDEV(R35:R36)</f>
        <v>3.0607873985791234E-2</v>
      </c>
      <c r="U35" s="33">
        <v>96.785744990818358</v>
      </c>
      <c r="V35" s="29">
        <f>AVERAGE(U41:U42)</f>
        <v>139.6839981859523</v>
      </c>
      <c r="W35" s="35">
        <f>AVEDEV(U35:U36)</f>
        <v>10.563329317324239</v>
      </c>
      <c r="X35" s="43">
        <v>21.413781784830341</v>
      </c>
      <c r="Y35" s="29">
        <f>AVERAGE(X35:X36)</f>
        <v>20.127990563589051</v>
      </c>
      <c r="Z35" s="35">
        <f>AVEDEV(X35:X36)</f>
        <v>1.2857912212412916</v>
      </c>
    </row>
    <row r="36" spans="1:26">
      <c r="A36" s="9"/>
      <c r="B36" s="9">
        <v>2</v>
      </c>
      <c r="C36" s="7">
        <v>0.24959999999999999</v>
      </c>
      <c r="D36" s="13">
        <v>50</v>
      </c>
      <c r="E36" s="7">
        <v>5.3089382123572323E-2</v>
      </c>
      <c r="F36" s="48">
        <v>129.84129737230001</v>
      </c>
      <c r="G36" s="52">
        <v>2</v>
      </c>
      <c r="H36" s="27">
        <f t="shared" si="0"/>
        <v>82.404425878855676</v>
      </c>
      <c r="I36" s="27"/>
      <c r="J36" s="51"/>
      <c r="K36" s="46">
        <v>38.239715538031</v>
      </c>
      <c r="L36" s="47">
        <v>2</v>
      </c>
      <c r="M36" s="29">
        <f t="shared" si="1"/>
        <v>16.179350578765106</v>
      </c>
      <c r="N36" s="29"/>
      <c r="O36" s="35"/>
      <c r="P36" s="36">
        <v>14.736470000000001</v>
      </c>
      <c r="Q36" s="34">
        <v>2</v>
      </c>
      <c r="R36" s="34">
        <f t="shared" si="3"/>
        <v>1.5587623434746101</v>
      </c>
      <c r="S36" s="29"/>
      <c r="T36" s="35"/>
      <c r="U36" s="33">
        <v>75.65908635616988</v>
      </c>
      <c r="V36" s="29"/>
      <c r="W36" s="35"/>
      <c r="X36" s="43">
        <v>18.842199342347758</v>
      </c>
      <c r="Y36" s="29"/>
      <c r="Z36" s="35"/>
    </row>
    <row r="37" spans="1:26">
      <c r="A37" s="9" t="s">
        <v>21</v>
      </c>
      <c r="B37" s="9">
        <v>1</v>
      </c>
      <c r="C37" s="7">
        <v>0.24979999999999999</v>
      </c>
      <c r="D37" s="13">
        <v>50</v>
      </c>
      <c r="E37" s="7">
        <v>4.9895010498951051E-2</v>
      </c>
      <c r="F37" s="48">
        <v>163.77590842077799</v>
      </c>
      <c r="G37" s="52">
        <v>2</v>
      </c>
      <c r="H37" s="27">
        <f t="shared" si="0"/>
        <v>103.50879272874431</v>
      </c>
      <c r="I37" s="27">
        <f>AVERAGE(H37:H38)</f>
        <v>100.96807240522102</v>
      </c>
      <c r="J37" s="51">
        <f>AVEDEV(H37:H38)</f>
        <v>2.5407203235232956</v>
      </c>
      <c r="K37" s="46">
        <v>36.971430583182197</v>
      </c>
      <c r="L37" s="47">
        <v>2</v>
      </c>
      <c r="M37" s="29">
        <f t="shared" si="1"/>
        <v>15.577660076383799</v>
      </c>
      <c r="N37" s="29">
        <f>AVERAGE(M37:M38)</f>
        <v>15.063668280811569</v>
      </c>
      <c r="O37" s="35">
        <f>AVEDEV(M37:M38)</f>
        <v>0.5139917955722284</v>
      </c>
      <c r="P37" s="36">
        <v>14.621409999999999</v>
      </c>
      <c r="Q37" s="34">
        <v>2</v>
      </c>
      <c r="R37" s="34">
        <f t="shared" si="3"/>
        <v>1.540157840964417</v>
      </c>
      <c r="S37" s="29">
        <f>AVERAGE(R37:R38)</f>
        <v>1.5223855369151873</v>
      </c>
      <c r="T37" s="35">
        <f>AVEDEV(R37:R38)</f>
        <v>1.7772304049229692E-2</v>
      </c>
      <c r="U37" s="33">
        <v>100.98159193895117</v>
      </c>
      <c r="V37" s="29">
        <f>AVERAGE(U43:U44)</f>
        <v>131.38193022237888</v>
      </c>
      <c r="W37" s="35">
        <f>AVEDEV(U43:U44)</f>
        <v>0.23176521399565786</v>
      </c>
      <c r="X37" s="43">
        <v>21.035010043634909</v>
      </c>
      <c r="Y37" s="29">
        <f>AVERAGE(X37:X38)</f>
        <v>20.24435238178549</v>
      </c>
      <c r="Z37" s="35">
        <f>AVEDEV(X37:X38)</f>
        <v>0.79065766184941744</v>
      </c>
    </row>
    <row r="38" spans="1:26">
      <c r="A38" s="9"/>
      <c r="B38" s="9">
        <v>2</v>
      </c>
      <c r="C38" s="7">
        <v>0.25030000000000002</v>
      </c>
      <c r="D38" s="13">
        <v>50</v>
      </c>
      <c r="E38" s="7">
        <v>4.9385184444665157E-2</v>
      </c>
      <c r="F38" s="48">
        <v>156.13129823952801</v>
      </c>
      <c r="G38" s="52">
        <v>2</v>
      </c>
      <c r="H38" s="27">
        <f t="shared" si="0"/>
        <v>98.42735208169772</v>
      </c>
      <c r="I38" s="27"/>
      <c r="J38" s="51"/>
      <c r="K38" s="46">
        <v>34.619338485099199</v>
      </c>
      <c r="L38" s="47">
        <v>2</v>
      </c>
      <c r="M38" s="29">
        <f t="shared" si="1"/>
        <v>14.549676485239342</v>
      </c>
      <c r="N38" s="29"/>
      <c r="O38" s="35"/>
      <c r="P38" s="36">
        <v>14.32024</v>
      </c>
      <c r="Q38" s="34">
        <v>2</v>
      </c>
      <c r="R38" s="34">
        <f t="shared" si="3"/>
        <v>1.5046132328659576</v>
      </c>
      <c r="S38" s="29"/>
      <c r="T38" s="35"/>
      <c r="U38" s="33">
        <v>85.902140004594472</v>
      </c>
      <c r="V38" s="29"/>
      <c r="W38" s="35"/>
      <c r="X38" s="43">
        <v>19.453694719936074</v>
      </c>
      <c r="Y38" s="29"/>
      <c r="Z38" s="35"/>
    </row>
    <row r="39" spans="1:26">
      <c r="A39" s="9" t="s">
        <v>56</v>
      </c>
      <c r="B39" s="9">
        <v>1</v>
      </c>
      <c r="C39" s="7">
        <v>0.25019999999999998</v>
      </c>
      <c r="D39" s="13">
        <v>50</v>
      </c>
      <c r="E39" s="7">
        <v>2.5205041008203307E-2</v>
      </c>
      <c r="F39" s="48">
        <v>436.94159716791302</v>
      </c>
      <c r="G39" s="52">
        <v>1</v>
      </c>
      <c r="H39" s="27">
        <f t="shared" ref="H39:H44" si="4">((F39*G39)*D39*0.001*1.5)/(C39*(1-E39))</f>
        <v>134.3643560982776</v>
      </c>
      <c r="I39" s="27">
        <f>AVERAGE(H39:H40)</f>
        <v>128.25412523015004</v>
      </c>
      <c r="J39" s="51">
        <f>AVEDEV(H39:H40)</f>
        <v>6.1102308681275588</v>
      </c>
      <c r="K39" s="48">
        <v>48.360761376028599</v>
      </c>
      <c r="L39" s="47">
        <v>2</v>
      </c>
      <c r="M39" s="29">
        <f t="shared" ref="M39:M44" si="5">((K39*L39)*D39*0.001)/(C39*(1-E39))</f>
        <v>19.828622726179194</v>
      </c>
      <c r="N39" s="29">
        <f>AVERAGE(M39:M40)</f>
        <v>20.303536615390072</v>
      </c>
      <c r="O39" s="35">
        <f>AVEDEV(M39:M40)</f>
        <v>0.47491388921087818</v>
      </c>
      <c r="P39" s="36">
        <v>12.66263</v>
      </c>
      <c r="Q39" s="34">
        <v>2</v>
      </c>
      <c r="R39" s="34">
        <f t="shared" si="3"/>
        <v>1.2979660878315635</v>
      </c>
      <c r="S39" s="29">
        <f>AVERAGE(R39:R40)</f>
        <v>1.2986870436031168</v>
      </c>
      <c r="T39" s="35">
        <f>AVEDEV(R39:R40)</f>
        <v>7.2095577155339985E-4</v>
      </c>
      <c r="U39" s="33">
        <v>141.897250151279</v>
      </c>
      <c r="V39" s="29">
        <f>AVERAGE(U45:U46)</f>
        <v>70.322102026740723</v>
      </c>
      <c r="W39" s="35">
        <f>AVEDEV(U39:U40)</f>
        <v>2.1155390347558409</v>
      </c>
      <c r="X39" s="33">
        <v>29.551659892486015</v>
      </c>
      <c r="Y39" s="29">
        <f>AVERAGE(X39:X40)</f>
        <v>29.066633861976715</v>
      </c>
      <c r="Z39" s="35">
        <f>AVEDEV(X39:X40)</f>
        <v>0.48502603050929949</v>
      </c>
    </row>
    <row r="40" spans="1:26">
      <c r="A40" s="9"/>
      <c r="B40" s="9">
        <v>2</v>
      </c>
      <c r="C40" s="7">
        <v>0.25009999999999999</v>
      </c>
      <c r="D40" s="13">
        <v>50</v>
      </c>
      <c r="E40" s="7">
        <v>2.5897410258974136E-2</v>
      </c>
      <c r="F40" s="48">
        <v>396.76092030875998</v>
      </c>
      <c r="G40" s="52">
        <v>1</v>
      </c>
      <c r="H40" s="27">
        <f t="shared" si="4"/>
        <v>122.14389436202248</v>
      </c>
      <c r="I40" s="27"/>
      <c r="J40" s="51"/>
      <c r="K40" s="48">
        <v>50.621096460791101</v>
      </c>
      <c r="L40" s="47">
        <v>2</v>
      </c>
      <c r="M40" s="29">
        <f t="shared" si="5"/>
        <v>20.778450504600951</v>
      </c>
      <c r="N40" s="29"/>
      <c r="O40" s="35"/>
      <c r="P40" s="37">
        <v>12.66263</v>
      </c>
      <c r="Q40" s="34">
        <v>2</v>
      </c>
      <c r="R40" s="34">
        <f t="shared" si="3"/>
        <v>1.2994079993746703</v>
      </c>
      <c r="S40" s="29"/>
      <c r="T40" s="35"/>
      <c r="U40" s="33">
        <v>137.66617208176731</v>
      </c>
      <c r="V40" s="29"/>
      <c r="W40" s="35"/>
      <c r="X40" s="33">
        <v>28.581607831467416</v>
      </c>
      <c r="Y40" s="29"/>
      <c r="Z40" s="35"/>
    </row>
    <row r="41" spans="1:26">
      <c r="A41" s="9" t="s">
        <v>38</v>
      </c>
      <c r="B41" s="9">
        <v>1</v>
      </c>
      <c r="C41" s="7">
        <v>0.25</v>
      </c>
      <c r="D41" s="13">
        <v>50</v>
      </c>
      <c r="E41" s="7">
        <v>2.6299999999999102E-2</v>
      </c>
      <c r="F41" s="48">
        <v>407.23498438889902</v>
      </c>
      <c r="G41" s="52">
        <v>1</v>
      </c>
      <c r="H41" s="27">
        <f t="shared" si="4"/>
        <v>125.47036594091568</v>
      </c>
      <c r="I41" s="27">
        <f>AVERAGE(H41:H42)</f>
        <v>117.32145370056408</v>
      </c>
      <c r="J41" s="51">
        <f>AVEDEV(H41:H42)</f>
        <v>8.1489122403516063</v>
      </c>
      <c r="K41" s="48">
        <v>47.5978982849212</v>
      </c>
      <c r="L41" s="47">
        <v>2</v>
      </c>
      <c r="M41" s="29">
        <f t="shared" si="5"/>
        <v>19.553414104928073</v>
      </c>
      <c r="N41" s="29">
        <f>AVERAGE(M41:M42)</f>
        <v>20.144806597844465</v>
      </c>
      <c r="O41" s="35">
        <f>AVEDEV(M41:M42)</f>
        <v>0.5913924929163894</v>
      </c>
      <c r="P41" s="36">
        <v>12.95519</v>
      </c>
      <c r="Q41" s="34">
        <v>2</v>
      </c>
      <c r="R41" s="34">
        <f t="shared" si="3"/>
        <v>1.3305114511656557</v>
      </c>
      <c r="S41" s="29">
        <f>AVERAGE(R41:R42)</f>
        <v>1.4585289493224027</v>
      </c>
      <c r="T41" s="35">
        <f>AVEDEV(R41:R42)</f>
        <v>0.12801749815674712</v>
      </c>
      <c r="U41" s="33">
        <v>144.44531845139997</v>
      </c>
      <c r="V41" s="29">
        <f>AVERAGE(U47:U48)</f>
        <v>85.08483288042143</v>
      </c>
      <c r="W41" s="35">
        <f>AVEDEV(U41:U42)</f>
        <v>4.7613202654476794</v>
      </c>
      <c r="X41" s="33">
        <v>27.777457726800002</v>
      </c>
      <c r="Y41" s="29">
        <f>AVERAGE(X41:X42)</f>
        <v>27.17836024625943</v>
      </c>
      <c r="Z41" s="35">
        <f>AVEDEV(X41:X42)</f>
        <v>0.59909748054056955</v>
      </c>
    </row>
    <row r="42" spans="1:26">
      <c r="A42" s="9"/>
      <c r="B42" s="9">
        <v>2</v>
      </c>
      <c r="C42" s="7">
        <v>0.24970000000000001</v>
      </c>
      <c r="D42" s="13">
        <v>50</v>
      </c>
      <c r="E42" s="7">
        <v>2.889711028897125E-2</v>
      </c>
      <c r="F42" s="48">
        <v>352.96849721507499</v>
      </c>
      <c r="G42" s="52">
        <v>1</v>
      </c>
      <c r="H42" s="27">
        <f t="shared" si="4"/>
        <v>109.17254146021247</v>
      </c>
      <c r="I42" s="27"/>
      <c r="J42" s="51"/>
      <c r="K42" s="48">
        <v>50.282046198076699</v>
      </c>
      <c r="L42" s="47">
        <v>2</v>
      </c>
      <c r="M42" s="29">
        <f t="shared" si="5"/>
        <v>20.736199090760852</v>
      </c>
      <c r="N42" s="29"/>
      <c r="O42" s="35"/>
      <c r="P42" s="36">
        <v>15.38851</v>
      </c>
      <c r="Q42" s="34">
        <v>2</v>
      </c>
      <c r="R42" s="34">
        <f t="shared" si="3"/>
        <v>1.58654644747915</v>
      </c>
      <c r="S42" s="29"/>
      <c r="T42" s="35"/>
      <c r="U42" s="33">
        <v>134.92267792050461</v>
      </c>
      <c r="V42" s="29"/>
      <c r="W42" s="35"/>
      <c r="X42" s="33">
        <v>26.579262765718862</v>
      </c>
      <c r="Y42" s="29"/>
      <c r="Z42" s="35"/>
    </row>
    <row r="43" spans="1:26">
      <c r="A43" s="9" t="s">
        <v>39</v>
      </c>
      <c r="B43" s="9">
        <v>1</v>
      </c>
      <c r="C43" s="7">
        <v>0.2505</v>
      </c>
      <c r="D43" s="13">
        <v>50</v>
      </c>
      <c r="E43" s="7">
        <v>2.7794441111776803E-2</v>
      </c>
      <c r="F43" s="48">
        <v>379.51483203887602</v>
      </c>
      <c r="G43" s="52">
        <v>1</v>
      </c>
      <c r="H43" s="27">
        <f t="shared" si="4"/>
        <v>116.87568969587055</v>
      </c>
      <c r="I43" s="27">
        <f>AVERAGE(H43:H44)</f>
        <v>115.35002592912389</v>
      </c>
      <c r="J43" s="51">
        <f>AVEDEV(H43:H44)</f>
        <v>1.5256637667466606</v>
      </c>
      <c r="K43" s="48">
        <v>51.355705363338998</v>
      </c>
      <c r="L43" s="47">
        <v>2</v>
      </c>
      <c r="M43" s="29">
        <f t="shared" si="5"/>
        <v>21.08739185734316</v>
      </c>
      <c r="N43" s="29">
        <f>AVERAGE(M43:M44)</f>
        <v>21.59818338443791</v>
      </c>
      <c r="O43" s="35">
        <f>AVEDEV(M43:M44)</f>
        <v>0.5107915270947494</v>
      </c>
      <c r="P43" s="36">
        <v>16.154389999999999</v>
      </c>
      <c r="Q43" s="34">
        <v>2</v>
      </c>
      <c r="R43" s="34">
        <f t="shared" si="3"/>
        <v>1.6583062667343207</v>
      </c>
      <c r="S43" s="29">
        <f>AVERAGE(R43:R44)</f>
        <v>1.3793285423397843</v>
      </c>
      <c r="T43" s="35">
        <f>AVEDEV(R43:R44)</f>
        <v>0.2789777243945365</v>
      </c>
      <c r="U43" s="33">
        <v>131.15016500838323</v>
      </c>
      <c r="V43" s="29">
        <f>AVERAGE(U49:U50)</f>
        <v>82.506042743256671</v>
      </c>
      <c r="W43" s="35">
        <f>AVEDEV(U43:U44)</f>
        <v>0.23176521399565786</v>
      </c>
      <c r="X43" s="33">
        <v>25.419021279441118</v>
      </c>
      <c r="Y43" s="29">
        <f>AVERAGE(X43:X44)</f>
        <v>25.579400828896226</v>
      </c>
      <c r="Z43" s="35">
        <f>AVEDEV(X43:X44)</f>
        <v>0.16037954945510968</v>
      </c>
    </row>
    <row r="44" spans="1:26">
      <c r="A44" s="9"/>
      <c r="B44" s="9">
        <v>2</v>
      </c>
      <c r="C44" s="7">
        <v>0.24990000000000001</v>
      </c>
      <c r="D44" s="13">
        <v>50</v>
      </c>
      <c r="E44" s="7">
        <v>2.5999999999999801E-2</v>
      </c>
      <c r="F44" s="48">
        <v>369.40194258218997</v>
      </c>
      <c r="G44" s="52">
        <v>1</v>
      </c>
      <c r="H44" s="27">
        <f t="shared" si="4"/>
        <v>113.82436216237723</v>
      </c>
      <c r="I44" s="27"/>
      <c r="J44" s="51"/>
      <c r="K44" s="48">
        <v>53.813819768018199</v>
      </c>
      <c r="L44" s="47">
        <v>2</v>
      </c>
      <c r="M44" s="29">
        <f t="shared" si="5"/>
        <v>22.108974911532659</v>
      </c>
      <c r="N44" s="29"/>
      <c r="O44" s="35"/>
      <c r="P44" s="36">
        <v>10.71313</v>
      </c>
      <c r="Q44" s="34">
        <v>2</v>
      </c>
      <c r="R44" s="34">
        <f t="shared" si="3"/>
        <v>1.1003508179452477</v>
      </c>
      <c r="S44" s="29"/>
      <c r="T44" s="35"/>
      <c r="U44" s="33">
        <v>131.61369543637454</v>
      </c>
      <c r="V44" s="29"/>
      <c r="W44" s="35"/>
      <c r="X44" s="33">
        <v>25.739780378351337</v>
      </c>
      <c r="Y44" s="29"/>
      <c r="Z44" s="35"/>
    </row>
    <row r="45" spans="1:26">
      <c r="A45" s="9" t="s">
        <v>22</v>
      </c>
      <c r="B45" s="9">
        <v>1</v>
      </c>
      <c r="C45" s="7">
        <v>0.25</v>
      </c>
      <c r="D45" s="13">
        <v>50</v>
      </c>
      <c r="E45" s="7">
        <v>6.0700000000000642E-2</v>
      </c>
      <c r="F45" s="48">
        <v>206.90547878659601</v>
      </c>
      <c r="G45" s="52">
        <v>2</v>
      </c>
      <c r="H45" s="27">
        <f t="shared" si="0"/>
        <v>132.16574818690268</v>
      </c>
      <c r="I45" s="27">
        <f>AVERAGE(H45:H46)</f>
        <v>125.28375672017555</v>
      </c>
      <c r="J45" s="51">
        <f>AVEDEV(H45:H46)</f>
        <v>6.8819914667271291</v>
      </c>
      <c r="K45" s="46">
        <v>30.145751553450999</v>
      </c>
      <c r="L45" s="47">
        <v>2</v>
      </c>
      <c r="M45" s="29">
        <f t="shared" si="1"/>
        <v>12.837539254104556</v>
      </c>
      <c r="N45" s="29">
        <f>AVERAGE(M45:M46)</f>
        <v>12.338374685719621</v>
      </c>
      <c r="O45" s="35">
        <f>AVEDEV(M45:M46)</f>
        <v>0.49916456838493506</v>
      </c>
      <c r="P45" s="38">
        <v>9.8468999999999998</v>
      </c>
      <c r="Q45" s="34">
        <v>2</v>
      </c>
      <c r="R45" s="34">
        <f t="shared" si="3"/>
        <v>1.0483232194187166</v>
      </c>
      <c r="S45" s="29">
        <f>AVERAGE(R45:R46)</f>
        <v>0.9884226558811251</v>
      </c>
      <c r="T45" s="35">
        <f>AVEDEV(R45:R46)</f>
        <v>5.9900563537591545E-2</v>
      </c>
      <c r="U45" s="33">
        <v>79.832007294199997</v>
      </c>
      <c r="V45" s="29">
        <f>AVERAGE(U45:U46)</f>
        <v>70.322102026740723</v>
      </c>
      <c r="W45" s="35">
        <f>AVEDEV(U45:U46)</f>
        <v>9.5099052674592777</v>
      </c>
      <c r="X45" s="43">
        <v>11.858440557999998</v>
      </c>
      <c r="Y45" s="29">
        <f>AVERAGE(X45:X46)</f>
        <v>10.99226665913972</v>
      </c>
      <c r="Z45" s="35">
        <f>AVEDEV(X45:X46)</f>
        <v>0.86617389886027851</v>
      </c>
    </row>
    <row r="46" spans="1:26">
      <c r="A46" s="9"/>
      <c r="B46" s="9">
        <v>2</v>
      </c>
      <c r="C46" s="7">
        <v>0.2505</v>
      </c>
      <c r="D46" s="13">
        <v>50</v>
      </c>
      <c r="E46" s="7">
        <v>6.128161551534464E-2</v>
      </c>
      <c r="F46" s="48">
        <v>185.61367604407701</v>
      </c>
      <c r="G46" s="52">
        <v>2</v>
      </c>
      <c r="H46" s="27">
        <f t="shared" si="0"/>
        <v>118.40176525344842</v>
      </c>
      <c r="I46" s="27"/>
      <c r="J46" s="51"/>
      <c r="K46" s="46">
        <v>27.839778908271601</v>
      </c>
      <c r="L46" s="47">
        <v>2</v>
      </c>
      <c r="M46" s="29">
        <f t="shared" si="1"/>
        <v>11.839210117334686</v>
      </c>
      <c r="N46" s="29"/>
      <c r="O46" s="35"/>
      <c r="P46" s="38">
        <v>8.7336399999999994</v>
      </c>
      <c r="Q46" s="34">
        <v>2</v>
      </c>
      <c r="R46" s="34">
        <f t="shared" si="3"/>
        <v>0.92852209234353356</v>
      </c>
      <c r="S46" s="29"/>
      <c r="T46" s="35"/>
      <c r="U46" s="33">
        <v>60.812196759281441</v>
      </c>
      <c r="V46" s="29"/>
      <c r="W46" s="35"/>
      <c r="X46" s="43">
        <v>10.126092760279441</v>
      </c>
      <c r="Y46" s="29"/>
      <c r="Z46" s="35"/>
    </row>
    <row r="47" spans="1:26">
      <c r="A47" s="9" t="s">
        <v>23</v>
      </c>
      <c r="B47" s="9">
        <v>1</v>
      </c>
      <c r="C47" s="7">
        <v>0.24990000000000001</v>
      </c>
      <c r="D47" s="13">
        <v>50</v>
      </c>
      <c r="E47" s="7">
        <v>6.1012202440488036E-2</v>
      </c>
      <c r="F47" s="48">
        <v>128.25643916399201</v>
      </c>
      <c r="G47" s="52">
        <v>2</v>
      </c>
      <c r="H47" s="27">
        <f t="shared" si="0"/>
        <v>81.986856018180077</v>
      </c>
      <c r="I47" s="27">
        <f>AVERAGE(H47:H48)</f>
        <v>77.706022693596424</v>
      </c>
      <c r="J47" s="51">
        <f>AVEDEV(H47:H48)</f>
        <v>4.2808333245836465</v>
      </c>
      <c r="K47" s="46">
        <v>27.447763558591099</v>
      </c>
      <c r="L47" s="47">
        <v>2</v>
      </c>
      <c r="M47" s="29">
        <f t="shared" si="1"/>
        <v>11.697168857265691</v>
      </c>
      <c r="N47" s="29">
        <f>AVERAGE(M47:M48)</f>
        <v>12.135429233137582</v>
      </c>
      <c r="O47" s="35">
        <f>AVEDEV(M47:M48)</f>
        <v>0.43826037587189148</v>
      </c>
      <c r="P47" s="38">
        <v>7.7654300000000003</v>
      </c>
      <c r="Q47" s="34">
        <v>2</v>
      </c>
      <c r="R47" s="34">
        <f t="shared" si="3"/>
        <v>0.82733102977023776</v>
      </c>
      <c r="S47" s="29">
        <f>AVERAGE(R47:R48)</f>
        <v>0.8598111685080484</v>
      </c>
      <c r="T47" s="35">
        <f>AVEDEV(R47:R48)</f>
        <v>3.2480138737810638E-2</v>
      </c>
      <c r="U47" s="33">
        <v>88.618257597438969</v>
      </c>
      <c r="V47" s="29">
        <f>AVERAGE(U47:U48)</f>
        <v>85.08483288042143</v>
      </c>
      <c r="W47" s="35">
        <f>AVEDEV(U47:U48)</f>
        <v>3.5334247170175317</v>
      </c>
      <c r="X47" s="43">
        <v>12.621314311324529</v>
      </c>
      <c r="Y47" s="29">
        <f>AVERAGE(X47:X48)</f>
        <v>12.432233986165659</v>
      </c>
      <c r="Z47" s="35">
        <f>AVEDEV(X47:X48)</f>
        <v>0.1890803251588693</v>
      </c>
    </row>
    <row r="48" spans="1:26">
      <c r="A48" s="9"/>
      <c r="B48" s="9">
        <v>2</v>
      </c>
      <c r="C48" s="7">
        <v>0.25030000000000002</v>
      </c>
      <c r="D48" s="13">
        <v>50</v>
      </c>
      <c r="E48" s="7">
        <v>5.9723889555821745E-2</v>
      </c>
      <c r="F48" s="48">
        <v>115.204665683808</v>
      </c>
      <c r="G48" s="52">
        <v>2</v>
      </c>
      <c r="H48" s="27">
        <f t="shared" si="0"/>
        <v>73.425189369012784</v>
      </c>
      <c r="I48" s="27"/>
      <c r="J48" s="51"/>
      <c r="K48" s="46">
        <v>29.592318118607999</v>
      </c>
      <c r="L48" s="47">
        <v>2</v>
      </c>
      <c r="M48" s="29">
        <f t="shared" si="1"/>
        <v>12.573689609009474</v>
      </c>
      <c r="N48" s="29"/>
      <c r="O48" s="35"/>
      <c r="P48" s="38">
        <v>8.4000699999999995</v>
      </c>
      <c r="Q48" s="34">
        <v>2</v>
      </c>
      <c r="R48" s="34">
        <f t="shared" si="3"/>
        <v>0.89229130724585903</v>
      </c>
      <c r="S48" s="29"/>
      <c r="T48" s="35"/>
      <c r="U48" s="33">
        <v>81.551408163403906</v>
      </c>
      <c r="V48" s="29"/>
      <c r="W48" s="35"/>
      <c r="X48" s="43">
        <v>12.24315366100679</v>
      </c>
      <c r="Y48" s="29"/>
      <c r="Z48" s="35"/>
    </row>
    <row r="49" spans="1:26">
      <c r="A49" s="9" t="s">
        <v>24</v>
      </c>
      <c r="B49" s="9">
        <v>1</v>
      </c>
      <c r="C49" s="7">
        <v>0.2505</v>
      </c>
      <c r="D49" s="13">
        <v>50</v>
      </c>
      <c r="E49" s="7">
        <v>5.8600000000001984E-2</v>
      </c>
      <c r="F49" s="48">
        <v>130.773566906599</v>
      </c>
      <c r="G49" s="52">
        <v>2</v>
      </c>
      <c r="H49" s="27">
        <f t="shared" si="0"/>
        <v>83.181989689581513</v>
      </c>
      <c r="I49" s="27">
        <f>AVERAGE(H49:H50)</f>
        <v>84.045834866787487</v>
      </c>
      <c r="J49" s="51">
        <f>AVEDEV(H49:H50)</f>
        <v>0.86384517720598097</v>
      </c>
      <c r="K49" s="46">
        <v>37.755461282543301</v>
      </c>
      <c r="L49" s="47">
        <v>2</v>
      </c>
      <c r="M49" s="29">
        <f t="shared" si="1"/>
        <v>16.010240527037439</v>
      </c>
      <c r="N49" s="29">
        <f>AVERAGE(M49:M50)</f>
        <v>15.798616313397481</v>
      </c>
      <c r="O49" s="35">
        <f>AVEDEV(M49:M50)</f>
        <v>0.21162421363995687</v>
      </c>
      <c r="P49" s="38">
        <v>10.585900000000001</v>
      </c>
      <c r="Q49" s="34">
        <v>2</v>
      </c>
      <c r="R49" s="34">
        <f t="shared" si="3"/>
        <v>1.1222403291992629</v>
      </c>
      <c r="S49" s="29">
        <f>AVERAGE(R49:R50)</f>
        <v>1.1466452204566364</v>
      </c>
      <c r="T49" s="35">
        <f>AVEDEV(R49:R50)</f>
        <v>2.4404891257373662E-2</v>
      </c>
      <c r="U49" s="33">
        <v>91.651464343313364</v>
      </c>
      <c r="V49" s="29">
        <f>AVERAGE(U49:U50)</f>
        <v>82.506042743256671</v>
      </c>
      <c r="W49" s="35">
        <f>AVEDEV(U49:U50)</f>
        <v>9.1454216000566859</v>
      </c>
      <c r="X49" s="44">
        <v>13.351733300998003</v>
      </c>
      <c r="Y49" s="29">
        <f>AVERAGE(X49:X50)</f>
        <v>12.392156070399</v>
      </c>
      <c r="Z49" s="35">
        <f>AVEDEV(X49:X50)</f>
        <v>0.95957723059900246</v>
      </c>
    </row>
    <row r="50" spans="1:26">
      <c r="A50" s="9"/>
      <c r="B50" s="9">
        <v>2</v>
      </c>
      <c r="C50" s="7">
        <v>0.25</v>
      </c>
      <c r="D50" s="13">
        <v>50</v>
      </c>
      <c r="E50" s="7">
        <v>6.0099999999998488E-2</v>
      </c>
      <c r="F50" s="53">
        <v>133.01101378891599</v>
      </c>
      <c r="G50" s="54">
        <v>2</v>
      </c>
      <c r="H50" s="55">
        <f t="shared" si="0"/>
        <v>84.909680043993475</v>
      </c>
      <c r="I50" s="55"/>
      <c r="J50" s="56"/>
      <c r="K50" s="49">
        <v>36.625534686405302</v>
      </c>
      <c r="L50" s="50">
        <v>2</v>
      </c>
      <c r="M50" s="41">
        <f t="shared" si="1"/>
        <v>15.586992099757525</v>
      </c>
      <c r="N50" s="41"/>
      <c r="O50" s="42"/>
      <c r="P50" s="39">
        <v>11.0067</v>
      </c>
      <c r="Q50" s="40">
        <v>2</v>
      </c>
      <c r="R50" s="40">
        <f t="shared" si="3"/>
        <v>1.1710501117140102</v>
      </c>
      <c r="S50" s="41"/>
      <c r="T50" s="42"/>
      <c r="U50" s="33">
        <v>73.360621143199992</v>
      </c>
      <c r="V50" s="29"/>
      <c r="W50" s="35"/>
      <c r="X50" s="45">
        <v>11.432578839799998</v>
      </c>
      <c r="Y50" s="41"/>
      <c r="Z50" s="42"/>
    </row>
    <row r="51" spans="1:26">
      <c r="S51" s="28"/>
      <c r="T51" s="28"/>
    </row>
    <row r="52" spans="1:26">
      <c r="S52" s="28"/>
      <c r="T52" s="28"/>
    </row>
  </sheetData>
  <mergeCells count="9">
    <mergeCell ref="U1:W1"/>
    <mergeCell ref="X1:Z1"/>
    <mergeCell ref="P1:T1"/>
    <mergeCell ref="K1:O1"/>
    <mergeCell ref="A1:A2"/>
    <mergeCell ref="B1:B2"/>
    <mergeCell ref="C1:C2"/>
    <mergeCell ref="F1:J1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"/>
  <sheetViews>
    <sheetView topLeftCell="B20" workbookViewId="0">
      <pane xSplit="1" topLeftCell="H1" activePane="topRight" state="frozen"/>
      <selection activeCell="B1" sqref="B1"/>
      <selection pane="topRight" activeCell="V3" activeCellId="4" sqref="I3:I44 N3:N44 S3:S44 Y3:Y44 V3:V44"/>
    </sheetView>
  </sheetViews>
  <sheetFormatPr defaultRowHeight="16.2"/>
  <cols>
    <col min="1" max="1" width="0" style="22" hidden="1" customWidth="1"/>
    <col min="2" max="2" width="8.88671875" style="22"/>
    <col min="3" max="6" width="9.109375" style="22" bestFit="1" customWidth="1"/>
    <col min="7" max="7" width="10.6640625" style="22" bestFit="1" customWidth="1"/>
    <col min="8" max="8" width="9.109375" style="22" bestFit="1" customWidth="1"/>
    <col min="9" max="10" width="10.6640625" style="22" bestFit="1" customWidth="1"/>
    <col min="11" max="11" width="9.109375" style="22" bestFit="1" customWidth="1"/>
    <col min="12" max="12" width="10.6640625" style="22" bestFit="1" customWidth="1"/>
    <col min="13" max="13" width="9.109375" style="22" bestFit="1" customWidth="1"/>
    <col min="14" max="15" width="9.5546875" style="22" bestFit="1" customWidth="1"/>
    <col min="16" max="16" width="9.21875" style="22" bestFit="1" customWidth="1"/>
    <col min="17" max="17" width="13.21875" style="22" bestFit="1" customWidth="1"/>
    <col min="18" max="19" width="9.21875" style="22" bestFit="1" customWidth="1"/>
    <col min="20" max="20" width="9.88671875" style="22" bestFit="1" customWidth="1"/>
    <col min="21" max="21" width="9.33203125" style="22" bestFit="1" customWidth="1"/>
    <col min="22" max="23" width="10.109375" style="22" bestFit="1" customWidth="1"/>
    <col min="24" max="24" width="9.33203125" style="22" bestFit="1" customWidth="1"/>
    <col min="25" max="25" width="9.21875" style="22" bestFit="1" customWidth="1"/>
    <col min="26" max="26" width="9.88671875" style="22" bestFit="1" customWidth="1"/>
    <col min="27" max="27" width="9.33203125" style="22" bestFit="1" customWidth="1"/>
    <col min="28" max="16384" width="8.88671875" style="22"/>
  </cols>
  <sheetData>
    <row r="1" spans="1:27" ht="16.2" customHeight="1">
      <c r="A1" s="5"/>
      <c r="B1" s="110" t="s">
        <v>40</v>
      </c>
      <c r="C1" s="111" t="s">
        <v>41</v>
      </c>
      <c r="D1" s="112" t="s">
        <v>42</v>
      </c>
      <c r="E1" s="113" t="s">
        <v>43</v>
      </c>
      <c r="F1" s="18" t="s">
        <v>44</v>
      </c>
      <c r="G1" s="109" t="s">
        <v>45</v>
      </c>
      <c r="H1" s="109"/>
      <c r="I1" s="109"/>
      <c r="J1" s="109"/>
      <c r="K1" s="109"/>
      <c r="L1" s="109" t="s">
        <v>46</v>
      </c>
      <c r="M1" s="109"/>
      <c r="N1" s="109"/>
      <c r="O1" s="109"/>
      <c r="P1" s="109"/>
      <c r="Q1" s="114" t="s">
        <v>63</v>
      </c>
      <c r="R1" s="115"/>
      <c r="S1" s="115"/>
      <c r="T1" s="115"/>
      <c r="U1" s="116"/>
      <c r="V1" s="108" t="s">
        <v>66</v>
      </c>
      <c r="W1" s="108"/>
      <c r="X1" s="108"/>
      <c r="Y1" s="108" t="s">
        <v>67</v>
      </c>
      <c r="Z1" s="108"/>
      <c r="AA1" s="108"/>
    </row>
    <row r="2" spans="1:27" ht="32.4">
      <c r="A2" s="5"/>
      <c r="B2" s="110"/>
      <c r="C2" s="111"/>
      <c r="D2" s="112"/>
      <c r="E2" s="113"/>
      <c r="F2" s="19"/>
      <c r="G2" s="20" t="s">
        <v>15</v>
      </c>
      <c r="H2" s="21" t="s">
        <v>47</v>
      </c>
      <c r="I2" s="20" t="s">
        <v>16</v>
      </c>
      <c r="J2" s="20" t="s">
        <v>48</v>
      </c>
      <c r="K2" s="17" t="s">
        <v>65</v>
      </c>
      <c r="L2" s="20" t="s">
        <v>15</v>
      </c>
      <c r="M2" s="21" t="s">
        <v>47</v>
      </c>
      <c r="N2" s="20" t="s">
        <v>14</v>
      </c>
      <c r="O2" s="20" t="s">
        <v>48</v>
      </c>
      <c r="P2" s="17" t="s">
        <v>49</v>
      </c>
      <c r="Q2" s="30" t="s">
        <v>64</v>
      </c>
      <c r="R2" s="15" t="s">
        <v>47</v>
      </c>
      <c r="S2" s="20" t="s">
        <v>14</v>
      </c>
      <c r="T2" s="20" t="s">
        <v>48</v>
      </c>
      <c r="U2" s="6" t="s">
        <v>49</v>
      </c>
      <c r="V2" s="30" t="s">
        <v>14</v>
      </c>
      <c r="W2" s="20" t="s">
        <v>68</v>
      </c>
      <c r="X2" s="6" t="s">
        <v>49</v>
      </c>
      <c r="Y2" s="23" t="s">
        <v>14</v>
      </c>
      <c r="Z2" s="20" t="s">
        <v>68</v>
      </c>
      <c r="AA2" s="6" t="s">
        <v>49</v>
      </c>
    </row>
    <row r="3" spans="1:27">
      <c r="A3" s="9">
        <v>1</v>
      </c>
      <c r="B3" s="9" t="s">
        <v>10</v>
      </c>
      <c r="C3" s="9">
        <v>1</v>
      </c>
      <c r="D3" s="10">
        <v>0.24979999999999999</v>
      </c>
      <c r="E3" s="13">
        <v>100</v>
      </c>
      <c r="F3" s="7">
        <v>3.7292541491701768E-2</v>
      </c>
      <c r="G3" s="46">
        <v>62.666666666666671</v>
      </c>
      <c r="H3" s="47">
        <v>1</v>
      </c>
      <c r="I3" s="27">
        <f t="shared" ref="I3:I44" si="0">((G3*H3)*E3*0.001*1.5)/(D3*(1-F3))</f>
        <v>39.087787001851993</v>
      </c>
      <c r="J3" s="27">
        <f>AVERAGE(I3:I4)</f>
        <v>38.961352330755943</v>
      </c>
      <c r="K3" s="51">
        <f>AVEDEV(I3:I4)</f>
        <v>0.126434671096046</v>
      </c>
      <c r="L3" s="46">
        <v>22.355555555555558</v>
      </c>
      <c r="M3" s="47">
        <v>1</v>
      </c>
      <c r="N3" s="29">
        <f t="shared" ref="N3:N44" si="1">((L3*M3)*E3*0.001)/(D3*(1-F3))</f>
        <v>9.2960552538683441</v>
      </c>
      <c r="O3" s="29">
        <f>AVERAGE(N3:N4)</f>
        <v>10.952874029100158</v>
      </c>
      <c r="P3" s="35">
        <f>AVEDEV(N3:N4)</f>
        <v>1.6568187752318133</v>
      </c>
      <c r="Q3" s="33">
        <v>6.3012199999999998</v>
      </c>
      <c r="R3" s="34">
        <v>2</v>
      </c>
      <c r="S3" s="34">
        <f t="shared" ref="S3:S8" si="2">((Q3/R3)*E3*0.001)/(D3*(1-F3))</f>
        <v>1.3101103468713284</v>
      </c>
      <c r="T3" s="29">
        <f>AVERAGE(S3:S4)</f>
        <v>1.3120187798086722</v>
      </c>
      <c r="U3" s="35">
        <f>AVEDEV(S3:S4)</f>
        <v>1.9084329373437736E-3</v>
      </c>
      <c r="V3" s="68">
        <v>31.257948493194554</v>
      </c>
      <c r="W3" s="29">
        <f>AVERAGE(V3:V4)</f>
        <v>31.365965696597279</v>
      </c>
      <c r="X3" s="35">
        <f>AVEDEV(V3:V4)</f>
        <v>0.10801720340272425</v>
      </c>
      <c r="Y3" s="43">
        <v>16.025927019615693</v>
      </c>
      <c r="Z3" s="29">
        <f>AVERAGE(Y3:Y4)</f>
        <v>16.050053467607846</v>
      </c>
      <c r="AA3" s="35">
        <f>AVEDEV(Y3:Y4)</f>
        <v>2.4126447992154354E-2</v>
      </c>
    </row>
    <row r="4" spans="1:27">
      <c r="A4" s="9">
        <v>2</v>
      </c>
      <c r="B4" s="9"/>
      <c r="C4" s="9">
        <v>2</v>
      </c>
      <c r="D4" s="10">
        <v>0.25</v>
      </c>
      <c r="E4" s="13">
        <v>100</v>
      </c>
      <c r="F4" s="7">
        <v>3.9892021595680248E-2</v>
      </c>
      <c r="G4" s="46">
        <v>62.142857142857146</v>
      </c>
      <c r="H4" s="47">
        <v>1</v>
      </c>
      <c r="I4" s="27">
        <f t="shared" si="0"/>
        <v>38.834917659659901</v>
      </c>
      <c r="J4" s="27"/>
      <c r="K4" s="51"/>
      <c r="L4" s="46">
        <v>30.266666666666666</v>
      </c>
      <c r="M4" s="47">
        <v>1</v>
      </c>
      <c r="N4" s="29">
        <f t="shared" si="1"/>
        <v>12.609692804331971</v>
      </c>
      <c r="O4" s="29"/>
      <c r="P4" s="35"/>
      <c r="Q4" s="33">
        <v>6.3075599999999996</v>
      </c>
      <c r="R4" s="34">
        <v>2</v>
      </c>
      <c r="S4" s="34">
        <f t="shared" si="2"/>
        <v>1.313927212746016</v>
      </c>
      <c r="T4" s="29"/>
      <c r="U4" s="35"/>
      <c r="V4" s="68">
        <v>31.473982900000003</v>
      </c>
      <c r="W4" s="29"/>
      <c r="X4" s="35"/>
      <c r="Y4" s="43">
        <v>16.074179915600002</v>
      </c>
      <c r="Z4" s="29"/>
      <c r="AA4" s="35"/>
    </row>
    <row r="5" spans="1:27">
      <c r="A5" s="9">
        <v>3</v>
      </c>
      <c r="B5" s="9" t="s">
        <v>9</v>
      </c>
      <c r="C5" s="9">
        <v>1</v>
      </c>
      <c r="D5" s="10">
        <v>0.25019999999999998</v>
      </c>
      <c r="E5" s="13">
        <v>100</v>
      </c>
      <c r="F5" s="7">
        <v>3.738130934532722E-2</v>
      </c>
      <c r="G5" s="46">
        <v>60.000000000000007</v>
      </c>
      <c r="H5" s="47">
        <v>1</v>
      </c>
      <c r="I5" s="27">
        <f t="shared" si="0"/>
        <v>37.368091198311213</v>
      </c>
      <c r="J5" s="27">
        <f>AVERAGE(I5:I6)</f>
        <v>37.514226988508639</v>
      </c>
      <c r="K5" s="51">
        <f>AVEDEV(I5:I6)</f>
        <v>0.14613579019743028</v>
      </c>
      <c r="L5" s="46">
        <v>32.37777777777778</v>
      </c>
      <c r="M5" s="47">
        <v>1</v>
      </c>
      <c r="N5" s="29">
        <f t="shared" si="1"/>
        <v>13.443286142207269</v>
      </c>
      <c r="O5" s="29">
        <f>AVERAGE(N5:N6)</f>
        <v>14.061803087336862</v>
      </c>
      <c r="P5" s="35">
        <f>AVEDEV(N5:N6)</f>
        <v>0.61851694512959376</v>
      </c>
      <c r="Q5" s="33">
        <v>6.0082899999999997</v>
      </c>
      <c r="R5" s="34">
        <v>2</v>
      </c>
      <c r="S5" s="34">
        <f t="shared" si="2"/>
        <v>1.2473240481438956</v>
      </c>
      <c r="T5" s="29">
        <f>AVERAGE(S5:S6)</f>
        <v>1.2317897803753513</v>
      </c>
      <c r="U5" s="35">
        <f>AVEDEV(S5:S6)</f>
        <v>1.5534267768544385E-2</v>
      </c>
      <c r="V5" s="68">
        <v>31.1165599068745</v>
      </c>
      <c r="W5" s="29">
        <f>AVERAGE(V5:V6)</f>
        <v>31.276813296912032</v>
      </c>
      <c r="X5" s="35">
        <f>AVEDEV(V5:V6)</f>
        <v>0.16025339003753025</v>
      </c>
      <c r="Y5" s="43">
        <v>15.703883241806556</v>
      </c>
      <c r="Z5" s="29">
        <f>AVERAGE(Y5:Y6)</f>
        <v>15.889733525827218</v>
      </c>
      <c r="AA5" s="35">
        <f>AVEDEV(Y5:Y6)</f>
        <v>0.18585028402066062</v>
      </c>
    </row>
    <row r="6" spans="1:27">
      <c r="A6" s="9">
        <v>4</v>
      </c>
      <c r="B6" s="9"/>
      <c r="C6" s="9">
        <v>2</v>
      </c>
      <c r="D6" s="10">
        <v>0.24979999999999999</v>
      </c>
      <c r="E6" s="13">
        <v>100</v>
      </c>
      <c r="F6" s="7">
        <v>3.6489053284014993E-2</v>
      </c>
      <c r="G6" s="46">
        <v>60.428571428571438</v>
      </c>
      <c r="H6" s="47">
        <v>1</v>
      </c>
      <c r="I6" s="27">
        <f t="shared" si="0"/>
        <v>37.660362778706073</v>
      </c>
      <c r="J6" s="27"/>
      <c r="K6" s="51"/>
      <c r="L6" s="46">
        <v>35.333333333333336</v>
      </c>
      <c r="M6" s="47">
        <v>1</v>
      </c>
      <c r="N6" s="29">
        <f t="shared" si="1"/>
        <v>14.680320032466456</v>
      </c>
      <c r="O6" s="29"/>
      <c r="P6" s="35"/>
      <c r="Q6" s="33">
        <v>5.8546899999999997</v>
      </c>
      <c r="R6" s="34">
        <v>2</v>
      </c>
      <c r="S6" s="34">
        <f t="shared" si="2"/>
        <v>1.2162555126068069</v>
      </c>
      <c r="T6" s="29"/>
      <c r="U6" s="35"/>
      <c r="V6" s="68">
        <v>31.43706668694956</v>
      </c>
      <c r="W6" s="29"/>
      <c r="X6" s="35"/>
      <c r="Y6" s="44">
        <v>16.075583809847878</v>
      </c>
      <c r="Z6" s="29"/>
      <c r="AA6" s="35"/>
    </row>
    <row r="7" spans="1:27">
      <c r="A7" s="9">
        <v>5</v>
      </c>
      <c r="B7" s="9" t="s">
        <v>8</v>
      </c>
      <c r="C7" s="9">
        <v>1</v>
      </c>
      <c r="D7" s="10">
        <v>0.25019999999999998</v>
      </c>
      <c r="E7" s="13">
        <v>100</v>
      </c>
      <c r="F7" s="7">
        <v>4.4604460446045463E-2</v>
      </c>
      <c r="G7" s="46">
        <v>55.904761904761912</v>
      </c>
      <c r="H7" s="47">
        <v>1</v>
      </c>
      <c r="I7" s="27">
        <f t="shared" si="0"/>
        <v>35.080804671810434</v>
      </c>
      <c r="J7" s="27">
        <f>AVERAGE(I7:I8)</f>
        <v>35.007304549352099</v>
      </c>
      <c r="K7" s="51">
        <f>AVEDEV(I7:I8)</f>
        <v>7.3500122458330708E-2</v>
      </c>
      <c r="L7" s="46">
        <v>35.022222222222226</v>
      </c>
      <c r="M7" s="47">
        <v>1</v>
      </c>
      <c r="N7" s="29">
        <f t="shared" si="1"/>
        <v>14.651199588847728</v>
      </c>
      <c r="O7" s="29">
        <f>AVERAGE(N7:N8)</f>
        <v>13.383565085912981</v>
      </c>
      <c r="P7" s="35">
        <f>AVEDEV(N7:N8)</f>
        <v>1.2676345029347464</v>
      </c>
      <c r="Q7" s="33">
        <v>5.7246600000000001</v>
      </c>
      <c r="R7" s="34">
        <v>2</v>
      </c>
      <c r="S7" s="34">
        <f t="shared" si="2"/>
        <v>1.1974273891888281</v>
      </c>
      <c r="T7" s="29">
        <f>AVERAGE(S7:S8)</f>
        <v>1.210113495072433</v>
      </c>
      <c r="U7" s="35">
        <f>AVEDEV(S7:S8)</f>
        <v>1.2686105883605081E-2</v>
      </c>
      <c r="V7" s="68">
        <v>31.045396371302957</v>
      </c>
      <c r="W7" s="29">
        <f>AVERAGE(V7:V8)</f>
        <v>29.441918700251478</v>
      </c>
      <c r="X7" s="35">
        <f>AVEDEV(V7:V8)</f>
        <v>1.6034776710514791</v>
      </c>
      <c r="Y7" s="44">
        <v>15.46897750079936</v>
      </c>
      <c r="Z7" s="29">
        <f>AVERAGE(Y7:Y8)</f>
        <v>15.408665625399681</v>
      </c>
      <c r="AA7" s="35">
        <f>AVEDEV(Y7:Y8)</f>
        <v>6.0311875399679415E-2</v>
      </c>
    </row>
    <row r="8" spans="1:27">
      <c r="A8" s="9">
        <v>6</v>
      </c>
      <c r="B8" s="9"/>
      <c r="C8" s="9">
        <v>2</v>
      </c>
      <c r="D8" s="10">
        <v>0.25</v>
      </c>
      <c r="E8" s="13">
        <v>100</v>
      </c>
      <c r="F8" s="7">
        <v>3.8180909545223629E-2</v>
      </c>
      <c r="G8" s="46">
        <v>56.000000000000007</v>
      </c>
      <c r="H8" s="47">
        <v>1</v>
      </c>
      <c r="I8" s="27">
        <f t="shared" si="0"/>
        <v>34.933804426893772</v>
      </c>
      <c r="J8" s="27"/>
      <c r="K8" s="51"/>
      <c r="L8" s="46">
        <v>29.133333333333333</v>
      </c>
      <c r="M8" s="47">
        <v>1</v>
      </c>
      <c r="N8" s="29">
        <f t="shared" si="1"/>
        <v>12.115930582978235</v>
      </c>
      <c r="O8" s="29"/>
      <c r="P8" s="35"/>
      <c r="Q8" s="33">
        <v>5.88056</v>
      </c>
      <c r="R8" s="34">
        <v>2</v>
      </c>
      <c r="S8" s="34">
        <f t="shared" si="2"/>
        <v>1.2227996009560382</v>
      </c>
      <c r="T8" s="29"/>
      <c r="U8" s="35"/>
      <c r="V8" s="68">
        <v>27.838441029199998</v>
      </c>
      <c r="W8" s="29"/>
      <c r="X8" s="35"/>
      <c r="Y8" s="44">
        <v>15.348353750000001</v>
      </c>
      <c r="Z8" s="29"/>
      <c r="AA8" s="35"/>
    </row>
    <row r="9" spans="1:27">
      <c r="A9" s="9">
        <v>7</v>
      </c>
      <c r="B9" s="9" t="s">
        <v>57</v>
      </c>
      <c r="C9" s="9">
        <v>1</v>
      </c>
      <c r="D9" s="7">
        <v>0.25</v>
      </c>
      <c r="E9" s="13">
        <v>50</v>
      </c>
      <c r="F9" s="7">
        <v>7.7299999999997482E-2</v>
      </c>
      <c r="G9" s="48">
        <v>326.51245604713802</v>
      </c>
      <c r="H9" s="52">
        <v>1</v>
      </c>
      <c r="I9" s="27">
        <f t="shared" si="0"/>
        <v>106.1598968398625</v>
      </c>
      <c r="J9" s="27">
        <f>AVERAGE(I9:I10)</f>
        <v>106.33878897708755</v>
      </c>
      <c r="K9" s="51">
        <f>AVEDEV(I9:I10)</f>
        <v>0.17889213722504849</v>
      </c>
      <c r="L9" s="48">
        <v>61.329433924853802</v>
      </c>
      <c r="M9" s="47">
        <v>2</v>
      </c>
      <c r="N9" s="29">
        <f t="shared" si="1"/>
        <v>26.586944369720879</v>
      </c>
      <c r="O9" s="29">
        <f>AVERAGE(N9:N10)</f>
        <v>26.497093211165019</v>
      </c>
      <c r="P9" s="35">
        <f>AVEDEV(N9:N10)</f>
        <v>8.9851158555859456E-2</v>
      </c>
      <c r="Q9" s="36">
        <v>21.591339999999999</v>
      </c>
      <c r="R9" s="34">
        <v>2</v>
      </c>
      <c r="S9" s="34">
        <f t="shared" ref="S9:S20" si="3">((Q9/R9)*E9*0.001)/(D9*(1-F9))</f>
        <v>2.3400173404139957</v>
      </c>
      <c r="T9" s="29">
        <f>AVERAGE(S9:S10)</f>
        <v>2.2416391509345845</v>
      </c>
      <c r="U9" s="35">
        <f>AVEDEV(S9:S10)</f>
        <v>9.8378189479411127E-2</v>
      </c>
      <c r="V9" s="33">
        <v>121.41978710000001</v>
      </c>
      <c r="W9" s="29">
        <f>AVERAGE(V9:V10)</f>
        <v>122.47491800600001</v>
      </c>
      <c r="X9" s="35">
        <f>AVEDEV(V9:V10)</f>
        <v>1.0551309060000023</v>
      </c>
      <c r="Y9" s="57">
        <v>27.76</v>
      </c>
      <c r="Z9" s="29">
        <f>AVERAGE(Y9:Y10)</f>
        <v>27.725000000000001</v>
      </c>
      <c r="AA9" s="35">
        <f>AVEDEV(Y9:Y10)</f>
        <v>3.5000000000000142E-2</v>
      </c>
    </row>
    <row r="10" spans="1:27">
      <c r="A10" s="9">
        <v>8</v>
      </c>
      <c r="B10" s="9"/>
      <c r="C10" s="9">
        <v>2</v>
      </c>
      <c r="D10" s="7">
        <v>0.25</v>
      </c>
      <c r="E10" s="13">
        <v>50</v>
      </c>
      <c r="F10" s="7">
        <v>7.6584683063386436E-2</v>
      </c>
      <c r="G10" s="48">
        <v>327.86686088508702</v>
      </c>
      <c r="H10" s="52">
        <v>1</v>
      </c>
      <c r="I10" s="27">
        <f t="shared" si="0"/>
        <v>106.51768111431259</v>
      </c>
      <c r="J10" s="27"/>
      <c r="K10" s="51"/>
      <c r="L10" s="48">
        <v>60.9621294735799</v>
      </c>
      <c r="M10" s="47">
        <v>2</v>
      </c>
      <c r="N10" s="29">
        <f t="shared" si="1"/>
        <v>26.40724205260916</v>
      </c>
      <c r="O10" s="29"/>
      <c r="P10" s="35"/>
      <c r="Q10" s="36">
        <v>19.7912</v>
      </c>
      <c r="R10" s="34">
        <v>2</v>
      </c>
      <c r="S10" s="34">
        <f t="shared" si="3"/>
        <v>2.1432609614551734</v>
      </c>
      <c r="T10" s="29"/>
      <c r="U10" s="35"/>
      <c r="V10" s="33">
        <v>123.53004891200001</v>
      </c>
      <c r="W10" s="29"/>
      <c r="X10" s="35"/>
      <c r="Y10" s="57">
        <v>27.69</v>
      </c>
      <c r="Z10" s="29"/>
      <c r="AA10" s="35"/>
    </row>
    <row r="11" spans="1:27">
      <c r="A11" s="9">
        <v>9</v>
      </c>
      <c r="B11" s="9" t="s">
        <v>58</v>
      </c>
      <c r="C11" s="9">
        <v>1</v>
      </c>
      <c r="D11" s="7">
        <v>0.24959999999999999</v>
      </c>
      <c r="E11" s="13">
        <v>50</v>
      </c>
      <c r="F11" s="7">
        <v>7.21783464960499E-2</v>
      </c>
      <c r="G11" s="48">
        <v>407.41557170062498</v>
      </c>
      <c r="H11" s="52">
        <v>1</v>
      </c>
      <c r="I11" s="27">
        <f t="shared" si="0"/>
        <v>131.94404756439135</v>
      </c>
      <c r="J11" s="27">
        <f>AVERAGE(I11:I12)</f>
        <v>125.15541151638752</v>
      </c>
      <c r="K11" s="51">
        <f>AVEDEV(I11:I12)</f>
        <v>6.7886360480038448</v>
      </c>
      <c r="L11" s="48">
        <v>61.894517696044403</v>
      </c>
      <c r="M11" s="47">
        <v>2</v>
      </c>
      <c r="N11" s="29">
        <f t="shared" si="1"/>
        <v>26.726562112073267</v>
      </c>
      <c r="O11" s="29">
        <f>AVERAGE(N11:N12)</f>
        <v>25.661092379100413</v>
      </c>
      <c r="P11" s="35">
        <f>AVEDEV(N11:N12)</f>
        <v>1.0654697329728542</v>
      </c>
      <c r="Q11" s="36">
        <v>22.868369999999999</v>
      </c>
      <c r="R11" s="34">
        <v>2</v>
      </c>
      <c r="S11" s="34">
        <f t="shared" si="3"/>
        <v>2.4686875912352959</v>
      </c>
      <c r="T11" s="29">
        <f>AVERAGE(S11:S12)</f>
        <v>2.2937235509701606</v>
      </c>
      <c r="U11" s="35">
        <f>AVEDEV(S11:S12)</f>
        <v>0.17496404026513535</v>
      </c>
      <c r="V11" s="33">
        <v>126.0278448377404</v>
      </c>
      <c r="W11" s="29">
        <f>AVERAGE(V11:V12)</f>
        <v>125.93151254187021</v>
      </c>
      <c r="X11" s="35">
        <f>AVEDEV(V11:V12)</f>
        <v>9.6332295870205087E-2</v>
      </c>
      <c r="Y11" s="57">
        <v>28.03</v>
      </c>
      <c r="Z11" s="29">
        <f>AVERAGE(Y11:Y12)</f>
        <v>27.92</v>
      </c>
      <c r="AA11" s="35">
        <f>AVEDEV(Y11:Y12)</f>
        <v>0.11000000000000121</v>
      </c>
    </row>
    <row r="12" spans="1:27">
      <c r="A12" s="9">
        <v>10</v>
      </c>
      <c r="B12" s="9"/>
      <c r="C12" s="9">
        <v>2</v>
      </c>
      <c r="D12" s="7">
        <v>0.25</v>
      </c>
      <c r="E12" s="13">
        <v>50</v>
      </c>
      <c r="F12" s="7">
        <v>7.4737368684345704E-2</v>
      </c>
      <c r="G12" s="48">
        <v>365.067847100753</v>
      </c>
      <c r="H12" s="52">
        <v>1</v>
      </c>
      <c r="I12" s="27">
        <f t="shared" si="0"/>
        <v>118.36677546838366</v>
      </c>
      <c r="J12" s="27"/>
      <c r="K12" s="51"/>
      <c r="L12" s="48">
        <v>56.893526321007201</v>
      </c>
      <c r="M12" s="47">
        <v>2</v>
      </c>
      <c r="N12" s="29">
        <f t="shared" si="1"/>
        <v>24.595622646127559</v>
      </c>
      <c r="O12" s="29"/>
      <c r="P12" s="35"/>
      <c r="Q12" s="36">
        <v>19.604089999999999</v>
      </c>
      <c r="R12" s="34">
        <v>2</v>
      </c>
      <c r="S12" s="34">
        <f t="shared" si="3"/>
        <v>2.1187595107050252</v>
      </c>
      <c r="T12" s="29"/>
      <c r="U12" s="35"/>
      <c r="V12" s="33">
        <v>125.83518024599999</v>
      </c>
      <c r="W12" s="29"/>
      <c r="X12" s="35"/>
      <c r="Y12" s="57">
        <v>27.81</v>
      </c>
      <c r="Z12" s="29"/>
      <c r="AA12" s="35"/>
    </row>
    <row r="13" spans="1:27">
      <c r="A13" s="9">
        <v>11</v>
      </c>
      <c r="B13" s="9" t="s">
        <v>59</v>
      </c>
      <c r="C13" s="9">
        <v>1</v>
      </c>
      <c r="D13" s="7">
        <v>0.25019999999999998</v>
      </c>
      <c r="E13" s="13">
        <v>50</v>
      </c>
      <c r="F13" s="7">
        <v>7.8007800780077408E-2</v>
      </c>
      <c r="G13" s="48">
        <v>327.41539260577002</v>
      </c>
      <c r="H13" s="52">
        <v>1</v>
      </c>
      <c r="I13" s="27">
        <f t="shared" si="0"/>
        <v>106.45003394177247</v>
      </c>
      <c r="J13" s="27">
        <f>AVERAGE(I13:I14)</f>
        <v>111.96851180548225</v>
      </c>
      <c r="K13" s="51">
        <f>AVEDEV(I13:I14)</f>
        <v>5.5184778637097835</v>
      </c>
      <c r="L13" s="48">
        <v>61.838009318925401</v>
      </c>
      <c r="M13" s="47">
        <v>2</v>
      </c>
      <c r="N13" s="29">
        <f t="shared" si="1"/>
        <v>26.806551512448124</v>
      </c>
      <c r="O13" s="29">
        <f>AVERAGE(N13:N14)</f>
        <v>25.413160028826205</v>
      </c>
      <c r="P13" s="35">
        <f>AVEDEV(N13:N14)</f>
        <v>1.3933914836219188</v>
      </c>
      <c r="Q13" s="36">
        <v>23.4358</v>
      </c>
      <c r="R13" s="34">
        <v>2</v>
      </c>
      <c r="S13" s="34">
        <f t="shared" si="3"/>
        <v>2.5398334570222101</v>
      </c>
      <c r="T13" s="29">
        <f>AVERAGE(S13:S14)</f>
        <v>2.2723159362974079</v>
      </c>
      <c r="U13" s="35">
        <f>AVEDEV(S13:S14)</f>
        <v>0.26751752072480217</v>
      </c>
      <c r="V13" s="33">
        <v>121.71412641686652</v>
      </c>
      <c r="W13" s="29">
        <f>AVERAGE(V13:V14)</f>
        <v>122.8235320745797</v>
      </c>
      <c r="X13" s="35">
        <f>AVEDEV(V13:V14)</f>
        <v>1.1094056577131894</v>
      </c>
      <c r="Y13" s="57">
        <v>26.65</v>
      </c>
      <c r="Z13" s="29">
        <f>AVERAGE(Y13:Y14)</f>
        <v>26.924999999999997</v>
      </c>
      <c r="AA13" s="35">
        <f>AVEDEV(Y13:Y14)</f>
        <v>0.27500000000000036</v>
      </c>
    </row>
    <row r="14" spans="1:27">
      <c r="A14" s="9">
        <v>12</v>
      </c>
      <c r="B14" s="9"/>
      <c r="C14" s="9">
        <v>2</v>
      </c>
      <c r="D14" s="7">
        <v>0.24990000000000001</v>
      </c>
      <c r="E14" s="13">
        <v>50</v>
      </c>
      <c r="F14" s="7">
        <v>7.7123136941083817E-2</v>
      </c>
      <c r="G14" s="48">
        <v>361.275513554496</v>
      </c>
      <c r="H14" s="52">
        <v>1</v>
      </c>
      <c r="I14" s="27">
        <f t="shared" si="0"/>
        <v>117.48698966919204</v>
      </c>
      <c r="J14" s="27"/>
      <c r="K14" s="51"/>
      <c r="L14" s="48">
        <v>55.396054327351997</v>
      </c>
      <c r="M14" s="47">
        <v>2</v>
      </c>
      <c r="N14" s="29">
        <f t="shared" si="1"/>
        <v>24.019768545204286</v>
      </c>
      <c r="O14" s="29"/>
      <c r="P14" s="35"/>
      <c r="Q14" s="36">
        <v>18.494420000000002</v>
      </c>
      <c r="R14" s="34">
        <v>2</v>
      </c>
      <c r="S14" s="34">
        <f t="shared" si="3"/>
        <v>2.0047984155726057</v>
      </c>
      <c r="T14" s="29"/>
      <c r="U14" s="35"/>
      <c r="V14" s="33">
        <v>123.9329377322929</v>
      </c>
      <c r="W14" s="29"/>
      <c r="X14" s="35"/>
      <c r="Y14" s="57">
        <v>27.2</v>
      </c>
      <c r="Z14" s="29"/>
      <c r="AA14" s="35"/>
    </row>
    <row r="15" spans="1:27">
      <c r="A15" s="9">
        <v>13</v>
      </c>
      <c r="B15" s="9" t="s">
        <v>53</v>
      </c>
      <c r="C15" s="9">
        <v>1</v>
      </c>
      <c r="D15" s="10">
        <v>0.24990000000000001</v>
      </c>
      <c r="E15" s="13">
        <v>50</v>
      </c>
      <c r="F15" s="7">
        <v>1.5903180636125697E-2</v>
      </c>
      <c r="G15" s="46">
        <v>113.52380952380953</v>
      </c>
      <c r="H15" s="47">
        <v>2</v>
      </c>
      <c r="I15" s="27">
        <f t="shared" si="0"/>
        <v>69.242721844447473</v>
      </c>
      <c r="J15" s="27">
        <f>AVERAGE(I15:I16)</f>
        <v>70.474949281876945</v>
      </c>
      <c r="K15" s="51">
        <f>AVEDEV(I15:I16)</f>
        <v>1.2322274374294793</v>
      </c>
      <c r="L15" s="46">
        <v>111.60000000000001</v>
      </c>
      <c r="M15" s="47">
        <v>2</v>
      </c>
      <c r="N15" s="29">
        <f t="shared" si="1"/>
        <v>45.379542202082511</v>
      </c>
      <c r="O15" s="29">
        <f>AVERAGE(N15:N16)</f>
        <v>41.057008766358322</v>
      </c>
      <c r="P15" s="35">
        <f>AVEDEV(N15:N16)</f>
        <v>4.3225334357241927</v>
      </c>
      <c r="Q15" s="33">
        <v>13.802020000000001</v>
      </c>
      <c r="R15" s="34">
        <v>2</v>
      </c>
      <c r="S15" s="34">
        <f t="shared" si="3"/>
        <v>1.4030675382257769</v>
      </c>
      <c r="T15" s="29">
        <f>AVERAGE(S15:S16)</f>
        <v>1.4267922270046545</v>
      </c>
      <c r="U15" s="35">
        <f>AVEDEV(S15:S16)</f>
        <v>2.3724688778877678E-2</v>
      </c>
      <c r="V15" s="33">
        <v>16.33788090382064</v>
      </c>
      <c r="W15" s="29">
        <f>AVERAGE(V15:V16)</f>
        <v>16.392918032172187</v>
      </c>
      <c r="X15" s="35">
        <f>AVEDEV(V15:V16)</f>
        <v>5.5037128351546727E-2</v>
      </c>
      <c r="Y15" s="33">
        <v>15.297671062825131</v>
      </c>
      <c r="Z15" s="29">
        <f>AVERAGE(Y15:Y16)</f>
        <v>15.391777550889193</v>
      </c>
      <c r="AA15" s="35">
        <f>AVEDEV(Y15:Y16)</f>
        <v>9.4106488064062077E-2</v>
      </c>
    </row>
    <row r="16" spans="1:27">
      <c r="A16" s="9">
        <v>14</v>
      </c>
      <c r="B16" s="9"/>
      <c r="C16" s="9">
        <v>2</v>
      </c>
      <c r="D16" s="10">
        <v>0.25030000000000002</v>
      </c>
      <c r="E16" s="13">
        <v>50</v>
      </c>
      <c r="F16" s="7">
        <v>2.0202020202019309E-2</v>
      </c>
      <c r="G16" s="46">
        <v>117.23809523809526</v>
      </c>
      <c r="H16" s="47">
        <v>2</v>
      </c>
      <c r="I16" s="27">
        <f t="shared" si="0"/>
        <v>71.707176719306432</v>
      </c>
      <c r="J16" s="27"/>
      <c r="K16" s="51"/>
      <c r="L16" s="46">
        <v>90.088888888888889</v>
      </c>
      <c r="M16" s="47">
        <v>2</v>
      </c>
      <c r="N16" s="29">
        <f t="shared" si="1"/>
        <v>36.734475330634126</v>
      </c>
      <c r="O16" s="29"/>
      <c r="P16" s="35"/>
      <c r="Q16" s="33">
        <v>14.229189999999999</v>
      </c>
      <c r="R16" s="34">
        <v>2</v>
      </c>
      <c r="S16" s="34">
        <f t="shared" si="3"/>
        <v>1.4505169157835323</v>
      </c>
      <c r="T16" s="29"/>
      <c r="U16" s="35"/>
      <c r="V16" s="33">
        <v>16.447955160523733</v>
      </c>
      <c r="W16" s="29"/>
      <c r="X16" s="35"/>
      <c r="Y16" s="33">
        <v>15.485884038953255</v>
      </c>
      <c r="Z16" s="29"/>
      <c r="AA16" s="35"/>
    </row>
    <row r="17" spans="1:27">
      <c r="A17" s="9">
        <v>15</v>
      </c>
      <c r="B17" s="9" t="s">
        <v>0</v>
      </c>
      <c r="C17" s="9">
        <v>1</v>
      </c>
      <c r="D17" s="10">
        <v>0.2505</v>
      </c>
      <c r="E17" s="13">
        <v>50</v>
      </c>
      <c r="F17" s="7">
        <v>1.8490754622688173E-2</v>
      </c>
      <c r="G17" s="46">
        <v>115.71428571428572</v>
      </c>
      <c r="H17" s="47">
        <v>2</v>
      </c>
      <c r="I17" s="27">
        <f t="shared" si="0"/>
        <v>70.59535279165263</v>
      </c>
      <c r="J17" s="27">
        <f>AVERAGE(I17:I18)</f>
        <v>72.365502813489812</v>
      </c>
      <c r="K17" s="51">
        <f>AVEDEV(I17:I18)</f>
        <v>1.770150021837182</v>
      </c>
      <c r="L17" s="46">
        <v>125.9777777777778</v>
      </c>
      <c r="M17" s="47">
        <v>2</v>
      </c>
      <c r="N17" s="29">
        <f t="shared" si="1"/>
        <v>51.23795857029998</v>
      </c>
      <c r="O17" s="29">
        <f>AVERAGE(N17:N18)</f>
        <v>47.50119427975811</v>
      </c>
      <c r="P17" s="35">
        <f>AVEDEV(N17:N18)</f>
        <v>3.736764290541867</v>
      </c>
      <c r="Q17" s="33">
        <v>14.42104</v>
      </c>
      <c r="R17" s="34">
        <v>2</v>
      </c>
      <c r="S17" s="34">
        <f t="shared" si="3"/>
        <v>1.4663392685098227</v>
      </c>
      <c r="T17" s="29">
        <f>AVERAGE(S17:S18)</f>
        <v>1.4625266549428073</v>
      </c>
      <c r="U17" s="35">
        <f>AVEDEV(S17:S18)</f>
        <v>3.8126135670153438E-3</v>
      </c>
      <c r="V17" s="33">
        <v>15.231449895643326</v>
      </c>
      <c r="W17" s="29">
        <f>AVERAGE(V17:V18)</f>
        <v>13.761763319392564</v>
      </c>
      <c r="X17" s="35">
        <f>AVEDEV(V17:V18)</f>
        <v>1.4696865762507612</v>
      </c>
      <c r="Y17" s="33">
        <v>14.90680841956088</v>
      </c>
      <c r="Z17" s="29">
        <f>AVERAGE(Y17:Y18)</f>
        <v>14.926736432369474</v>
      </c>
      <c r="AA17" s="35">
        <f>AVEDEV(Y17:Y18)</f>
        <v>1.9928012808594353E-2</v>
      </c>
    </row>
    <row r="18" spans="1:27">
      <c r="A18" s="9">
        <v>16</v>
      </c>
      <c r="B18" s="9"/>
      <c r="C18" s="9">
        <v>2</v>
      </c>
      <c r="D18" s="10">
        <v>0.24990000000000001</v>
      </c>
      <c r="E18" s="13">
        <v>50</v>
      </c>
      <c r="F18" s="7">
        <v>1.83944816555031E-2</v>
      </c>
      <c r="G18" s="46">
        <v>121.23809523809524</v>
      </c>
      <c r="H18" s="47">
        <v>2</v>
      </c>
      <c r="I18" s="27">
        <f t="shared" si="0"/>
        <v>74.135652835326994</v>
      </c>
      <c r="J18" s="27"/>
      <c r="K18" s="51"/>
      <c r="L18" s="46">
        <v>107.35555555555555</v>
      </c>
      <c r="M18" s="47">
        <v>2</v>
      </c>
      <c r="N18" s="29">
        <f t="shared" si="1"/>
        <v>43.764429989216246</v>
      </c>
      <c r="O18" s="29"/>
      <c r="P18" s="35"/>
      <c r="Q18" s="33">
        <v>14.313090000000001</v>
      </c>
      <c r="R18" s="34">
        <v>2</v>
      </c>
      <c r="S18" s="34">
        <f t="shared" si="3"/>
        <v>1.458714041375792</v>
      </c>
      <c r="T18" s="29"/>
      <c r="U18" s="35"/>
      <c r="V18" s="33">
        <v>12.292076743141804</v>
      </c>
      <c r="W18" s="29"/>
      <c r="X18" s="35"/>
      <c r="Y18" s="33">
        <v>14.946664445178069</v>
      </c>
      <c r="Z18" s="29"/>
      <c r="AA18" s="35"/>
    </row>
    <row r="19" spans="1:27">
      <c r="A19" s="9">
        <v>17</v>
      </c>
      <c r="B19" s="9" t="s">
        <v>0</v>
      </c>
      <c r="C19" s="9">
        <v>1</v>
      </c>
      <c r="D19" s="10">
        <v>0.2505</v>
      </c>
      <c r="E19" s="13">
        <v>50</v>
      </c>
      <c r="F19" s="7">
        <v>2.2097790220976136E-2</v>
      </c>
      <c r="G19" s="46">
        <v>115.95238095238096</v>
      </c>
      <c r="H19" s="47">
        <v>2</v>
      </c>
      <c r="I19" s="27">
        <f t="shared" si="0"/>
        <v>71.001540593950736</v>
      </c>
      <c r="J19" s="27">
        <f>AVERAGE(I19:I20)</f>
        <v>71.426309147173157</v>
      </c>
      <c r="K19" s="51">
        <f>AVEDEV(I19:I20)</f>
        <v>0.42476855322242102</v>
      </c>
      <c r="L19" s="46">
        <v>108.73333333333336</v>
      </c>
      <c r="M19" s="47">
        <v>2</v>
      </c>
      <c r="N19" s="29">
        <f t="shared" si="1"/>
        <v>44.387383379117637</v>
      </c>
      <c r="O19" s="29">
        <f>AVERAGE(N19:N20)</f>
        <v>44.325183885091072</v>
      </c>
      <c r="P19" s="35">
        <f>AVEDEV(N19:N20)</f>
        <v>6.2199494026565105E-2</v>
      </c>
      <c r="Q19" s="33">
        <v>14.10375</v>
      </c>
      <c r="R19" s="34">
        <v>2</v>
      </c>
      <c r="S19" s="34">
        <f t="shared" si="3"/>
        <v>1.4393667037091435</v>
      </c>
      <c r="T19" s="29">
        <f>AVERAGE(S19:S20)</f>
        <v>1.4359071367464087</v>
      </c>
      <c r="U19" s="35">
        <f>AVEDEV(S19:S20)</f>
        <v>3.4595669627349723E-3</v>
      </c>
      <c r="V19" s="33">
        <v>12.223623727500307</v>
      </c>
      <c r="W19" s="29">
        <f>AVERAGE(V19:V20)</f>
        <v>15.917856131529705</v>
      </c>
      <c r="X19" s="35">
        <f>AVEDEV(V19:V20)</f>
        <v>3.6942324040293979</v>
      </c>
      <c r="Y19" s="33">
        <v>15.086335986626747</v>
      </c>
      <c r="Z19" s="29">
        <f>AVERAGE(Y19:Y20)</f>
        <v>15.279894373661236</v>
      </c>
      <c r="AA19" s="35">
        <f>AVEDEV(Y19:Y20)</f>
        <v>0.19355838703448924</v>
      </c>
    </row>
    <row r="20" spans="1:27">
      <c r="A20" s="9">
        <v>18</v>
      </c>
      <c r="B20" s="9"/>
      <c r="C20" s="9">
        <v>2</v>
      </c>
      <c r="D20" s="10">
        <v>0.25009999999999999</v>
      </c>
      <c r="E20" s="13">
        <v>50</v>
      </c>
      <c r="F20" s="7">
        <v>2.0189905047475372E-2</v>
      </c>
      <c r="G20" s="46">
        <v>117.38095238095239</v>
      </c>
      <c r="H20" s="47">
        <v>2</v>
      </c>
      <c r="I20" s="27">
        <f t="shared" si="0"/>
        <v>71.851077700395578</v>
      </c>
      <c r="J20" s="27"/>
      <c r="K20" s="51"/>
      <c r="L20" s="46">
        <v>108.46666666666667</v>
      </c>
      <c r="M20" s="47">
        <v>2</v>
      </c>
      <c r="N20" s="29">
        <f t="shared" si="1"/>
        <v>44.262984391064506</v>
      </c>
      <c r="O20" s="29"/>
      <c r="P20" s="35"/>
      <c r="Q20" s="33">
        <v>14.04088</v>
      </c>
      <c r="R20" s="34">
        <v>2</v>
      </c>
      <c r="S20" s="34">
        <f t="shared" si="3"/>
        <v>1.4324475697836736</v>
      </c>
      <c r="T20" s="29"/>
      <c r="U20" s="35"/>
      <c r="V20" s="33">
        <v>19.612088535559103</v>
      </c>
      <c r="W20" s="29"/>
      <c r="X20" s="35"/>
      <c r="Y20" s="33">
        <v>15.473452760695725</v>
      </c>
      <c r="Z20" s="29"/>
      <c r="AA20" s="35"/>
    </row>
    <row r="21" spans="1:27">
      <c r="A21" s="9"/>
      <c r="B21" s="59" t="s">
        <v>69</v>
      </c>
      <c r="C21" s="60">
        <v>1</v>
      </c>
      <c r="D21" s="61">
        <v>0.25019999999999998</v>
      </c>
      <c r="E21" s="61">
        <v>50</v>
      </c>
      <c r="F21" s="62">
        <v>1.5903180636125698</v>
      </c>
      <c r="G21" s="46"/>
      <c r="H21" s="47"/>
      <c r="I21" s="27"/>
      <c r="J21" s="27"/>
      <c r="K21" s="51"/>
      <c r="L21" s="63">
        <v>49.139179173188502</v>
      </c>
      <c r="M21" s="64">
        <v>2</v>
      </c>
      <c r="N21" s="65">
        <v>19.957344963485983</v>
      </c>
      <c r="O21" s="65">
        <v>19.855806524809424</v>
      </c>
      <c r="P21" s="66">
        <v>0.10153843867656143</v>
      </c>
      <c r="Q21" s="33"/>
      <c r="R21" s="34"/>
      <c r="S21" s="34"/>
      <c r="T21" s="29"/>
      <c r="U21" s="35"/>
      <c r="W21" s="29"/>
      <c r="X21" s="35"/>
      <c r="Y21" s="33"/>
      <c r="Z21" s="29"/>
      <c r="AA21" s="35"/>
    </row>
    <row r="22" spans="1:27">
      <c r="A22" s="9"/>
      <c r="B22" s="59"/>
      <c r="C22" s="60">
        <v>2</v>
      </c>
      <c r="D22" s="61">
        <v>0.25030000000000002</v>
      </c>
      <c r="E22" s="61">
        <v>50</v>
      </c>
      <c r="F22" s="62">
        <v>2.0202020202019311</v>
      </c>
      <c r="G22" s="46"/>
      <c r="H22" s="47"/>
      <c r="I22" s="27"/>
      <c r="J22" s="27"/>
      <c r="K22" s="51"/>
      <c r="L22" s="63">
        <v>48.446045483841303</v>
      </c>
      <c r="M22" s="64">
        <v>2</v>
      </c>
      <c r="N22" s="65">
        <v>19.754268086132861</v>
      </c>
      <c r="O22" s="65"/>
      <c r="P22" s="66"/>
      <c r="Q22" s="33"/>
      <c r="R22" s="34"/>
      <c r="S22" s="34"/>
      <c r="T22" s="29"/>
      <c r="U22" s="35"/>
      <c r="W22" s="29"/>
      <c r="X22" s="35"/>
      <c r="Y22" s="33"/>
      <c r="Z22" s="29"/>
      <c r="AA22" s="35"/>
    </row>
    <row r="23" spans="1:27">
      <c r="A23" s="9"/>
      <c r="B23" s="59" t="s">
        <v>70</v>
      </c>
      <c r="C23" s="60">
        <v>1</v>
      </c>
      <c r="D23" s="61">
        <v>0.24990000000000001</v>
      </c>
      <c r="E23" s="61">
        <v>50</v>
      </c>
      <c r="F23" s="62">
        <v>1.8490754622688172</v>
      </c>
      <c r="G23" s="46"/>
      <c r="H23" s="47"/>
      <c r="I23" s="27"/>
      <c r="J23" s="27"/>
      <c r="K23" s="51"/>
      <c r="L23" s="63">
        <v>49.370223736304197</v>
      </c>
      <c r="M23" s="64">
        <v>2</v>
      </c>
      <c r="N23" s="65">
        <v>20.128177074566004</v>
      </c>
      <c r="O23" s="65">
        <v>20.028133382385981</v>
      </c>
      <c r="P23" s="66">
        <v>0.10004369218002473</v>
      </c>
      <c r="Q23" s="33"/>
      <c r="R23" s="34"/>
      <c r="S23" s="34"/>
      <c r="T23" s="29"/>
      <c r="U23" s="35"/>
      <c r="W23" s="29"/>
      <c r="X23" s="35"/>
      <c r="Y23" s="33"/>
      <c r="Z23" s="29"/>
      <c r="AA23" s="35"/>
    </row>
    <row r="24" spans="1:27">
      <c r="A24" s="9"/>
      <c r="B24" s="59"/>
      <c r="C24" s="60">
        <v>2</v>
      </c>
      <c r="D24" s="61">
        <v>0.24970000000000001</v>
      </c>
      <c r="E24" s="61">
        <v>50</v>
      </c>
      <c r="F24" s="62">
        <v>1.8394481655503101</v>
      </c>
      <c r="G24" s="46"/>
      <c r="H24" s="47"/>
      <c r="I24" s="27"/>
      <c r="J24" s="27"/>
      <c r="K24" s="51"/>
      <c r="L24" s="63">
        <v>48.845122456495702</v>
      </c>
      <c r="M24" s="64">
        <v>2</v>
      </c>
      <c r="N24" s="65">
        <v>19.928089690205955</v>
      </c>
      <c r="O24" s="65"/>
      <c r="P24" s="66"/>
      <c r="Q24" s="33"/>
      <c r="R24" s="34"/>
      <c r="S24" s="34"/>
      <c r="T24" s="29"/>
      <c r="U24" s="35"/>
      <c r="W24" s="29"/>
      <c r="X24" s="35"/>
      <c r="Y24" s="33"/>
      <c r="Z24" s="29"/>
      <c r="AA24" s="35"/>
    </row>
    <row r="25" spans="1:27">
      <c r="A25" s="9"/>
      <c r="B25" s="59" t="s">
        <v>71</v>
      </c>
      <c r="C25" s="60">
        <v>1</v>
      </c>
      <c r="D25" s="61">
        <v>0.24990000000000001</v>
      </c>
      <c r="E25" s="61">
        <v>50</v>
      </c>
      <c r="F25" s="62">
        <v>2.2097790220976137</v>
      </c>
      <c r="G25" s="46"/>
      <c r="H25" s="47"/>
      <c r="I25" s="27"/>
      <c r="J25" s="27"/>
      <c r="K25" s="51"/>
      <c r="L25" s="63">
        <v>48.320021176687199</v>
      </c>
      <c r="M25" s="64">
        <v>2</v>
      </c>
      <c r="N25" s="65">
        <v>19.772675196379073</v>
      </c>
      <c r="O25" s="65">
        <v>19.835225132951187</v>
      </c>
      <c r="P25" s="66">
        <v>6.2549936572112941E-2</v>
      </c>
      <c r="Q25" s="33"/>
      <c r="R25" s="34"/>
      <c r="S25" s="34"/>
      <c r="T25" s="29"/>
      <c r="U25" s="35"/>
      <c r="W25" s="29"/>
      <c r="X25" s="35"/>
      <c r="Y25" s="33"/>
      <c r="Z25" s="29"/>
      <c r="AA25" s="35"/>
    </row>
    <row r="26" spans="1:27">
      <c r="A26" s="9"/>
      <c r="B26" s="59"/>
      <c r="C26" s="59">
        <v>2</v>
      </c>
      <c r="D26" s="59">
        <v>0.25</v>
      </c>
      <c r="E26" s="61">
        <v>50</v>
      </c>
      <c r="F26" s="62">
        <v>2.0189905047475372</v>
      </c>
      <c r="G26" s="46"/>
      <c r="H26" s="47"/>
      <c r="I26" s="27"/>
      <c r="J26" s="27"/>
      <c r="K26" s="51"/>
      <c r="L26" s="63">
        <v>48.740102200533997</v>
      </c>
      <c r="M26" s="64">
        <v>2</v>
      </c>
      <c r="N26" s="65">
        <v>19.897775069523298</v>
      </c>
      <c r="O26" s="65"/>
      <c r="P26" s="66"/>
      <c r="Q26" s="33"/>
      <c r="R26" s="34"/>
      <c r="S26" s="34"/>
      <c r="T26" s="29"/>
      <c r="U26" s="35"/>
      <c r="W26" s="29"/>
      <c r="X26" s="35"/>
      <c r="Y26" s="33"/>
      <c r="Z26" s="29"/>
      <c r="AA26" s="35"/>
    </row>
    <row r="27" spans="1:27">
      <c r="A27" s="9">
        <v>19</v>
      </c>
      <c r="B27" s="9" t="s">
        <v>54</v>
      </c>
      <c r="C27" s="9">
        <v>1</v>
      </c>
      <c r="D27" s="7">
        <v>0.24990000000000001</v>
      </c>
      <c r="E27" s="13">
        <v>50</v>
      </c>
      <c r="F27" s="7">
        <v>3.8111433430029033E-2</v>
      </c>
      <c r="G27" s="48">
        <v>110.46613695283099</v>
      </c>
      <c r="H27" s="52">
        <v>1</v>
      </c>
      <c r="I27" s="27">
        <f t="shared" si="0"/>
        <v>34.466676784611046</v>
      </c>
      <c r="J27" s="27">
        <f>AVERAGE(I27:I28)</f>
        <v>34.048427201535254</v>
      </c>
      <c r="K27" s="51">
        <f>AVEDEV(I27:I28)</f>
        <v>0.41824958307579152</v>
      </c>
      <c r="L27" s="46">
        <v>46.472037881321597</v>
      </c>
      <c r="M27" s="47">
        <v>2</v>
      </c>
      <c r="N27" s="29">
        <f t="shared" si="1"/>
        <v>19.333064452884813</v>
      </c>
      <c r="O27" s="29">
        <f>AVERAGE(N27:N28)</f>
        <v>17.35865817339139</v>
      </c>
      <c r="P27" s="35">
        <f>AVEDEV(N27:N28)</f>
        <v>1.9744062794934241</v>
      </c>
      <c r="Q27" s="36">
        <v>8.3726900000000004</v>
      </c>
      <c r="R27" s="34">
        <v>2</v>
      </c>
      <c r="S27" s="34">
        <f t="shared" ref="S27:S44" si="4">((Q27/R27)*E27*0.001)/(D27*(1-F27))</f>
        <v>0.87079114018735615</v>
      </c>
      <c r="T27" s="29">
        <f>AVERAGE(S27:S28)</f>
        <v>0.88113644985831074</v>
      </c>
      <c r="U27" s="35">
        <f>AVEDEV(S27:S28)</f>
        <v>1.034530967095465E-2</v>
      </c>
      <c r="V27" s="33">
        <v>13.439996821528611</v>
      </c>
      <c r="W27" s="29">
        <f>AVERAGE(V27:V28)</f>
        <v>11.970137645164307</v>
      </c>
      <c r="X27" s="35">
        <f>AVEDEV(V27:V28)</f>
        <v>1.469859176364305</v>
      </c>
      <c r="Y27" s="33">
        <v>21.933361121648659</v>
      </c>
      <c r="Z27" s="29">
        <f>AVERAGE(Y27:Y28)</f>
        <v>21.648721689024331</v>
      </c>
      <c r="AA27" s="35">
        <f>AVEDEV(Y27:Y28)</f>
        <v>0.28463943262432778</v>
      </c>
    </row>
    <row r="28" spans="1:27">
      <c r="A28" s="9">
        <v>20</v>
      </c>
      <c r="B28" s="9"/>
      <c r="C28" s="9">
        <v>2</v>
      </c>
      <c r="D28" s="7">
        <v>0.25</v>
      </c>
      <c r="E28" s="13">
        <v>50</v>
      </c>
      <c r="F28" s="7">
        <v>3.9319659829915733E-2</v>
      </c>
      <c r="G28" s="48">
        <v>107.69283491493999</v>
      </c>
      <c r="H28" s="52">
        <v>1</v>
      </c>
      <c r="I28" s="27">
        <f t="shared" si="0"/>
        <v>33.630177618459463</v>
      </c>
      <c r="J28" s="27"/>
      <c r="K28" s="51"/>
      <c r="L28" s="46">
        <v>36.948370856730399</v>
      </c>
      <c r="M28" s="47">
        <v>2</v>
      </c>
      <c r="N28" s="29">
        <f t="shared" si="1"/>
        <v>15.384251893897964</v>
      </c>
      <c r="O28" s="29"/>
      <c r="P28" s="35"/>
      <c r="Q28" s="36">
        <v>8.5642899999999997</v>
      </c>
      <c r="R28" s="34">
        <v>2</v>
      </c>
      <c r="S28" s="34">
        <f t="shared" si="4"/>
        <v>0.89148175952926545</v>
      </c>
      <c r="T28" s="29"/>
      <c r="U28" s="35"/>
      <c r="V28" s="33">
        <v>10.500278468800001</v>
      </c>
      <c r="W28" s="29"/>
      <c r="X28" s="35"/>
      <c r="Y28" s="33">
        <v>21.364082256400003</v>
      </c>
      <c r="Z28" s="29"/>
      <c r="AA28" s="35"/>
    </row>
    <row r="29" spans="1:27">
      <c r="A29" s="9">
        <v>21</v>
      </c>
      <c r="B29" s="9" t="s">
        <v>26</v>
      </c>
      <c r="C29" s="9">
        <v>1</v>
      </c>
      <c r="D29" s="7">
        <v>0.2495</v>
      </c>
      <c r="E29" s="13">
        <v>50</v>
      </c>
      <c r="F29" s="7">
        <v>3.7684926029585571E-2</v>
      </c>
      <c r="G29" s="48">
        <v>106.887682710391</v>
      </c>
      <c r="H29" s="52">
        <v>1</v>
      </c>
      <c r="I29" s="27">
        <f t="shared" si="0"/>
        <v>33.38882120222835</v>
      </c>
      <c r="J29" s="27">
        <f>AVERAGE(I29:I30)</f>
        <v>32.184805609065137</v>
      </c>
      <c r="K29" s="51">
        <f>AVEDEV(I29:I30)</f>
        <v>1.2040155931632164</v>
      </c>
      <c r="L29" s="46">
        <v>42.551884384516498</v>
      </c>
      <c r="M29" s="47">
        <v>2</v>
      </c>
      <c r="N29" s="29">
        <f t="shared" si="1"/>
        <v>17.722743768734183</v>
      </c>
      <c r="O29" s="29">
        <f>AVERAGE(N29:N30)</f>
        <v>17.194693293013472</v>
      </c>
      <c r="P29" s="35">
        <f>AVEDEV(N29:N30)</f>
        <v>0.52805047572071295</v>
      </c>
      <c r="Q29" s="36">
        <v>8.7351799999999997</v>
      </c>
      <c r="R29" s="34">
        <v>2</v>
      </c>
      <c r="S29" s="34">
        <f t="shared" si="4"/>
        <v>0.90954466031886949</v>
      </c>
      <c r="T29" s="29">
        <f>AVERAGE(S29:S30)</f>
        <v>0.90124505942676159</v>
      </c>
      <c r="U29" s="35">
        <f>AVEDEV(S29:S30)</f>
        <v>8.2996008921078501E-3</v>
      </c>
      <c r="V29" s="33">
        <v>12.933916528657313</v>
      </c>
      <c r="W29" s="29">
        <f>AVERAGE(V29:V30)</f>
        <v>14.41272397289551</v>
      </c>
      <c r="X29" s="35">
        <f>AVEDEV(V29:V30)</f>
        <v>1.4788074442381971</v>
      </c>
      <c r="Y29" s="33">
        <v>22.811362868937874</v>
      </c>
      <c r="Z29" s="29">
        <f>AVERAGE(Y29:Y30)</f>
        <v>22.202406070577823</v>
      </c>
      <c r="AA29" s="35">
        <f>AVEDEV(Y29:Y30)</f>
        <v>0.60895679836004923</v>
      </c>
    </row>
    <row r="30" spans="1:27">
      <c r="A30" s="9">
        <v>22</v>
      </c>
      <c r="B30" s="9"/>
      <c r="C30" s="9">
        <v>2</v>
      </c>
      <c r="D30" s="7">
        <v>0.24979999999999999</v>
      </c>
      <c r="E30" s="13">
        <v>50</v>
      </c>
      <c r="F30" s="7">
        <v>3.6092781443712391E-2</v>
      </c>
      <c r="G30" s="48">
        <v>99.462390157326993</v>
      </c>
      <c r="H30" s="52">
        <v>1</v>
      </c>
      <c r="I30" s="27">
        <f t="shared" si="0"/>
        <v>30.980790015901917</v>
      </c>
      <c r="J30" s="27"/>
      <c r="K30" s="51"/>
      <c r="L30" s="46">
        <v>40.130613107078098</v>
      </c>
      <c r="M30" s="47">
        <v>2</v>
      </c>
      <c r="N30" s="29">
        <f t="shared" si="1"/>
        <v>16.666642817292757</v>
      </c>
      <c r="O30" s="29"/>
      <c r="P30" s="35"/>
      <c r="Q30" s="36">
        <v>8.6002799999999997</v>
      </c>
      <c r="R30" s="34">
        <v>2</v>
      </c>
      <c r="S30" s="34">
        <f t="shared" si="4"/>
        <v>0.89294545853465379</v>
      </c>
      <c r="T30" s="29"/>
      <c r="U30" s="35"/>
      <c r="V30" s="33">
        <v>15.891531417133708</v>
      </c>
      <c r="W30" s="29"/>
      <c r="X30" s="35"/>
      <c r="Y30" s="33">
        <v>21.593449272217775</v>
      </c>
      <c r="Z30" s="29"/>
      <c r="AA30" s="35"/>
    </row>
    <row r="31" spans="1:27">
      <c r="A31" s="9">
        <v>23</v>
      </c>
      <c r="B31" s="9" t="s">
        <v>27</v>
      </c>
      <c r="C31" s="9">
        <v>1</v>
      </c>
      <c r="D31" s="7">
        <v>0.25040000000000001</v>
      </c>
      <c r="E31" s="13">
        <v>50</v>
      </c>
      <c r="F31" s="7">
        <v>3.5582208895550971E-2</v>
      </c>
      <c r="G31" s="48">
        <v>112.255364074051</v>
      </c>
      <c r="H31" s="52">
        <v>1</v>
      </c>
      <c r="I31" s="27">
        <f t="shared" si="0"/>
        <v>34.863326902498919</v>
      </c>
      <c r="J31" s="27">
        <f>AVERAGE(I31:I32)</f>
        <v>33.741851694471649</v>
      </c>
      <c r="K31" s="51">
        <f>AVEDEV(I31:I32)</f>
        <v>1.1214752080272739</v>
      </c>
      <c r="L31" s="46">
        <v>40.407329824499598</v>
      </c>
      <c r="M31" s="47">
        <v>2</v>
      </c>
      <c r="N31" s="29">
        <f t="shared" si="1"/>
        <v>16.732491559742073</v>
      </c>
      <c r="O31" s="29">
        <f>AVERAGE(N31:N32)</f>
        <v>16.667208787908191</v>
      </c>
      <c r="P31" s="35">
        <f>AVEDEV(N31:N32)</f>
        <v>6.5282771833881981E-2</v>
      </c>
      <c r="Q31" s="36">
        <v>8.6152200000000008</v>
      </c>
      <c r="R31" s="34">
        <v>2</v>
      </c>
      <c r="S31" s="34">
        <f t="shared" si="4"/>
        <v>0.89188085776406723</v>
      </c>
      <c r="T31" s="29">
        <f>AVERAGE(S31:S32)</f>
        <v>0.44594042888203361</v>
      </c>
      <c r="U31" s="35">
        <f>AVEDEV(S31:S32)</f>
        <v>0.44594042888203361</v>
      </c>
      <c r="V31" s="33">
        <v>13.912327178115016</v>
      </c>
      <c r="W31" s="29">
        <f>AVERAGE(V31:V32)</f>
        <v>10.775957032924866</v>
      </c>
      <c r="X31" s="35">
        <f>AVEDEV(V31:V32)</f>
        <v>3.1363701451901487</v>
      </c>
      <c r="Y31" s="33">
        <v>22.822847141373803</v>
      </c>
      <c r="Z31" s="29">
        <f>AVERAGE(Y31:Y32)</f>
        <v>22.193678805105598</v>
      </c>
      <c r="AA31" s="35">
        <f>AVEDEV(Y31:Y32)</f>
        <v>0.62916833626820434</v>
      </c>
    </row>
    <row r="32" spans="1:27">
      <c r="A32" s="9">
        <v>24</v>
      </c>
      <c r="B32" s="9"/>
      <c r="C32" s="9">
        <v>2</v>
      </c>
      <c r="D32" s="7">
        <v>0.25030000000000002</v>
      </c>
      <c r="E32" s="13">
        <v>50</v>
      </c>
      <c r="F32" s="7">
        <v>3.8707741548311837E-2</v>
      </c>
      <c r="G32" s="48">
        <v>104.651148808865</v>
      </c>
      <c r="H32" s="52">
        <v>1</v>
      </c>
      <c r="I32" s="27">
        <f t="shared" si="0"/>
        <v>32.620376486444371</v>
      </c>
      <c r="J32" s="27"/>
      <c r="K32" s="51"/>
      <c r="L32" s="46">
        <v>39.946135295463698</v>
      </c>
      <c r="M32" s="47">
        <v>2</v>
      </c>
      <c r="N32" s="29">
        <f t="shared" si="1"/>
        <v>16.601926016074309</v>
      </c>
      <c r="O32" s="29"/>
      <c r="P32" s="35"/>
      <c r="Q32" s="36">
        <v>0</v>
      </c>
      <c r="R32" s="34">
        <v>2</v>
      </c>
      <c r="S32" s="34">
        <f t="shared" si="4"/>
        <v>0</v>
      </c>
      <c r="T32" s="29"/>
      <c r="U32" s="35"/>
      <c r="V32" s="33">
        <v>7.6395868877347182</v>
      </c>
      <c r="W32" s="29"/>
      <c r="X32" s="35"/>
      <c r="Y32" s="33">
        <v>21.564510468837394</v>
      </c>
      <c r="Z32" s="29"/>
      <c r="AA32" s="35"/>
    </row>
    <row r="33" spans="1:27">
      <c r="A33" s="9">
        <v>25</v>
      </c>
      <c r="B33" s="9" t="s">
        <v>60</v>
      </c>
      <c r="C33" s="9">
        <v>1</v>
      </c>
      <c r="D33" s="7">
        <v>0.25040000000000001</v>
      </c>
      <c r="E33" s="13">
        <v>50</v>
      </c>
      <c r="F33" s="7">
        <v>2.6905381076216497E-2</v>
      </c>
      <c r="G33" s="48">
        <v>460.23736038063601</v>
      </c>
      <c r="H33" s="52">
        <v>1</v>
      </c>
      <c r="I33" s="27">
        <f t="shared" ref="I33:I38" si="5">((G33*H33)*E33*0.001*1.5)/(D33*(1-F33))</f>
        <v>141.66212041263134</v>
      </c>
      <c r="J33" s="27">
        <f>AVERAGE(I33:I34)</f>
        <v>137.13155619137436</v>
      </c>
      <c r="K33" s="51">
        <f>AVEDEV(I33:I34)</f>
        <v>4.5305642212569808</v>
      </c>
      <c r="L33" s="48">
        <v>48.304252998909497</v>
      </c>
      <c r="M33" s="47">
        <v>2</v>
      </c>
      <c r="N33" s="29">
        <f t="shared" ref="N33:N38" si="6">((L33*M33)*E33*0.001)/(D33*(1-F33))</f>
        <v>19.824213891470748</v>
      </c>
      <c r="O33" s="29">
        <f>AVERAGE(N33:N34)</f>
        <v>20.121710273875472</v>
      </c>
      <c r="P33" s="35">
        <f>AVEDEV(N33:N34)</f>
        <v>0.29749638240472365</v>
      </c>
      <c r="Q33" s="36">
        <v>17.549029999999998</v>
      </c>
      <c r="R33" s="34">
        <v>2</v>
      </c>
      <c r="S33" s="34">
        <f t="shared" ref="S33:S38" si="7">((Q33/R33)*E33*0.001)/(D33*(1-F33))</f>
        <v>1.8005439620176451</v>
      </c>
      <c r="T33" s="29">
        <f>AVERAGE(S33:S34)</f>
        <v>1.7343217191043858</v>
      </c>
      <c r="U33" s="35">
        <f>AVEDEV(S33:S34)</f>
        <v>6.6222242913259177E-2</v>
      </c>
      <c r="V33" s="33">
        <v>149.68305893949679</v>
      </c>
      <c r="W33" s="29">
        <f>AVERAGE(V33:V34)</f>
        <v>152.30760748806307</v>
      </c>
      <c r="X33" s="35">
        <f>AVEDEV(V33:V34)</f>
        <v>2.624548548566267</v>
      </c>
      <c r="Y33" s="33">
        <v>29.216427195287537</v>
      </c>
      <c r="Z33" s="29">
        <f>AVERAGE(Y33:Y34)</f>
        <v>29.396645551907181</v>
      </c>
      <c r="AA33" s="35">
        <f>AVEDEV(Y33:Y34)</f>
        <v>0.18021835661964403</v>
      </c>
    </row>
    <row r="34" spans="1:27">
      <c r="A34" s="9">
        <v>26</v>
      </c>
      <c r="B34" s="9"/>
      <c r="C34" s="9">
        <v>2</v>
      </c>
      <c r="D34" s="7">
        <v>0.24979999999999999</v>
      </c>
      <c r="E34" s="13">
        <v>50</v>
      </c>
      <c r="F34" s="7">
        <v>2.6402640264028825E-2</v>
      </c>
      <c r="G34" s="48">
        <v>429.98898566644198</v>
      </c>
      <c r="H34" s="52">
        <v>1</v>
      </c>
      <c r="I34" s="27">
        <f t="shared" si="5"/>
        <v>132.60099197011738</v>
      </c>
      <c r="J34" s="27"/>
      <c r="K34" s="51"/>
      <c r="L34" s="48">
        <v>49.660454049766997</v>
      </c>
      <c r="M34" s="47">
        <v>2</v>
      </c>
      <c r="N34" s="29">
        <f t="shared" si="6"/>
        <v>20.419206656280195</v>
      </c>
      <c r="O34" s="29"/>
      <c r="P34" s="35"/>
      <c r="Q34" s="36">
        <v>16.22758</v>
      </c>
      <c r="R34" s="34">
        <v>2</v>
      </c>
      <c r="S34" s="34">
        <f t="shared" si="7"/>
        <v>1.6680994761911268</v>
      </c>
      <c r="T34" s="29"/>
      <c r="U34" s="35"/>
      <c r="V34" s="33">
        <v>154.93215603662932</v>
      </c>
      <c r="W34" s="29"/>
      <c r="X34" s="35"/>
      <c r="Y34" s="33">
        <v>29.576863908526825</v>
      </c>
      <c r="Z34" s="29"/>
      <c r="AA34" s="35"/>
    </row>
    <row r="35" spans="1:27">
      <c r="A35" s="9">
        <v>27</v>
      </c>
      <c r="B35" s="9" t="s">
        <v>61</v>
      </c>
      <c r="C35" s="9">
        <v>1</v>
      </c>
      <c r="D35" s="7">
        <v>0.25</v>
      </c>
      <c r="E35" s="13">
        <v>50</v>
      </c>
      <c r="F35" s="7">
        <v>2.3888055972011584E-2</v>
      </c>
      <c r="G35" s="48">
        <v>428.09281889331299</v>
      </c>
      <c r="H35" s="52">
        <v>1</v>
      </c>
      <c r="I35" s="27">
        <f t="shared" si="5"/>
        <v>131.57081670164609</v>
      </c>
      <c r="J35" s="27">
        <f>AVERAGE(I35:I36)</f>
        <v>132.61418430306028</v>
      </c>
      <c r="K35" s="51">
        <f>AVEDEV(I35:I36)</f>
        <v>1.0433676014141895</v>
      </c>
      <c r="L35" s="48">
        <v>59.295132348567499</v>
      </c>
      <c r="M35" s="47">
        <v>2</v>
      </c>
      <c r="N35" s="29">
        <f t="shared" si="6"/>
        <v>24.298496790801405</v>
      </c>
      <c r="O35" s="29">
        <f>AVERAGE(N35:N36)</f>
        <v>22.708318128502576</v>
      </c>
      <c r="P35" s="35">
        <f>AVEDEV(N35:N36)</f>
        <v>1.590178662298829</v>
      </c>
      <c r="Q35" s="36">
        <v>25.261089999999999</v>
      </c>
      <c r="R35" s="34">
        <v>2</v>
      </c>
      <c r="S35" s="34">
        <f t="shared" si="7"/>
        <v>2.5879296073110729</v>
      </c>
      <c r="T35" s="29">
        <f>AVERAGE(S35:S36)</f>
        <v>2.2571659358004466</v>
      </c>
      <c r="U35" s="35">
        <f>AVEDEV(S35:S36)</f>
        <v>0.33076367151062613</v>
      </c>
      <c r="V35" s="33">
        <v>146.71316507140003</v>
      </c>
      <c r="W35" s="29">
        <f>AVERAGE(V35:V36)</f>
        <v>143.83944930347866</v>
      </c>
      <c r="X35" s="35">
        <f>AVEDEV(V35:V36)</f>
        <v>2.8737157679213539</v>
      </c>
      <c r="Y35" s="33">
        <v>27.565153953399999</v>
      </c>
      <c r="Z35" s="29">
        <f>AVERAGE(Y35:Y36)</f>
        <v>27.594620431354411</v>
      </c>
      <c r="AA35" s="35">
        <f>AVEDEV(Y35:Y36)</f>
        <v>2.9466477954411374E-2</v>
      </c>
    </row>
    <row r="36" spans="1:27">
      <c r="A36" s="9">
        <v>28</v>
      </c>
      <c r="B36" s="9"/>
      <c r="C36" s="9">
        <v>2</v>
      </c>
      <c r="D36" s="7">
        <v>0.25030000000000002</v>
      </c>
      <c r="E36" s="13">
        <v>50</v>
      </c>
      <c r="F36" s="7">
        <v>2.4692592222332579E-2</v>
      </c>
      <c r="G36" s="48">
        <v>435.045430394785</v>
      </c>
      <c r="H36" s="52">
        <v>1</v>
      </c>
      <c r="I36" s="27">
        <f t="shared" si="5"/>
        <v>133.65755190447447</v>
      </c>
      <c r="J36" s="27"/>
      <c r="K36" s="51"/>
      <c r="L36" s="48">
        <v>51.553484683255697</v>
      </c>
      <c r="M36" s="47">
        <v>2</v>
      </c>
      <c r="N36" s="29">
        <f t="shared" si="6"/>
        <v>21.118139466203747</v>
      </c>
      <c r="O36" s="29"/>
      <c r="P36" s="35"/>
      <c r="Q36" s="36">
        <v>18.810890000000001</v>
      </c>
      <c r="R36" s="34">
        <v>2</v>
      </c>
      <c r="S36" s="34">
        <f t="shared" si="7"/>
        <v>1.9264022642898206</v>
      </c>
      <c r="T36" s="29"/>
      <c r="U36" s="35"/>
      <c r="V36" s="33">
        <v>140.96573353555732</v>
      </c>
      <c r="W36" s="29"/>
      <c r="X36" s="35"/>
      <c r="Y36" s="33">
        <v>27.624086909308822</v>
      </c>
      <c r="Z36" s="29"/>
      <c r="AA36" s="35"/>
    </row>
    <row r="37" spans="1:27">
      <c r="A37" s="9">
        <v>29</v>
      </c>
      <c r="B37" s="9" t="s">
        <v>62</v>
      </c>
      <c r="C37" s="9">
        <v>1</v>
      </c>
      <c r="D37" s="7">
        <v>0.24979999999999999</v>
      </c>
      <c r="E37" s="13">
        <v>50</v>
      </c>
      <c r="F37" s="7">
        <v>2.2790883646541537E-2</v>
      </c>
      <c r="G37" s="48">
        <v>438.38629566172602</v>
      </c>
      <c r="H37" s="52">
        <v>1</v>
      </c>
      <c r="I37" s="27">
        <f t="shared" si="5"/>
        <v>134.69091051687221</v>
      </c>
      <c r="J37" s="27">
        <f>AVERAGE(I37:I38)</f>
        <v>134.57927201923818</v>
      </c>
      <c r="K37" s="51">
        <f>AVEDEV(I37:I38)</f>
        <v>0.11163849763403277</v>
      </c>
      <c r="L37" s="48">
        <v>51.496976306136602</v>
      </c>
      <c r="M37" s="47">
        <v>2</v>
      </c>
      <c r="N37" s="29">
        <f t="shared" si="6"/>
        <v>21.096081077897946</v>
      </c>
      <c r="O37" s="29">
        <f>AVERAGE(N37:N38)</f>
        <v>21.731395268252442</v>
      </c>
      <c r="P37" s="35">
        <f>AVEDEV(N37:N38)</f>
        <v>0.63531419035449588</v>
      </c>
      <c r="Q37" s="36">
        <v>23.254750000000001</v>
      </c>
      <c r="R37" s="34">
        <v>2</v>
      </c>
      <c r="S37" s="34">
        <f t="shared" si="7"/>
        <v>2.3816160027039643</v>
      </c>
      <c r="T37" s="29">
        <f>AVERAGE(S37:S38)</f>
        <v>2.2064112562553087</v>
      </c>
      <c r="U37" s="35">
        <f>AVEDEV(S37:S38)</f>
        <v>0.17520474644865547</v>
      </c>
      <c r="V37" s="33">
        <v>145.54830802321857</v>
      </c>
      <c r="W37" s="29">
        <f>AVERAGE(V37:V38)</f>
        <v>147.85914301761647</v>
      </c>
      <c r="X37" s="35">
        <f>AVEDEV(V37:V38)</f>
        <v>2.3108349943979221</v>
      </c>
      <c r="Y37" s="33">
        <v>28.359107489391516</v>
      </c>
      <c r="Z37" s="29">
        <f>AVERAGE(Y37:Y38)</f>
        <v>28.442833064379379</v>
      </c>
      <c r="AA37" s="35">
        <f>AVEDEV(Y37:Y38)</f>
        <v>8.3725574987861151E-2</v>
      </c>
    </row>
    <row r="38" spans="1:27">
      <c r="A38" s="9">
        <v>30</v>
      </c>
      <c r="B38" s="9"/>
      <c r="C38" s="9">
        <v>2</v>
      </c>
      <c r="D38" s="7">
        <v>0.24970000000000001</v>
      </c>
      <c r="E38" s="13">
        <v>50</v>
      </c>
      <c r="F38" s="7">
        <v>2.2793162051384739E-2</v>
      </c>
      <c r="G38" s="48">
        <v>437.48335910309299</v>
      </c>
      <c r="H38" s="52">
        <v>1</v>
      </c>
      <c r="I38" s="27">
        <f t="shared" si="5"/>
        <v>134.46763352160414</v>
      </c>
      <c r="J38" s="27"/>
      <c r="K38" s="51"/>
      <c r="L38" s="48">
        <v>54.576682859125597</v>
      </c>
      <c r="M38" s="47">
        <v>2</v>
      </c>
      <c r="N38" s="29">
        <f t="shared" si="6"/>
        <v>22.366709458606937</v>
      </c>
      <c r="O38" s="29"/>
      <c r="P38" s="35"/>
      <c r="Q38" s="36">
        <v>19.82527</v>
      </c>
      <c r="R38" s="34">
        <v>2</v>
      </c>
      <c r="S38" s="34">
        <f t="shared" si="7"/>
        <v>2.0312065098066534</v>
      </c>
      <c r="T38" s="29"/>
      <c r="U38" s="35"/>
      <c r="V38" s="33">
        <v>150.16997801201441</v>
      </c>
      <c r="W38" s="29"/>
      <c r="X38" s="35"/>
      <c r="Y38" s="33">
        <v>28.526558639367238</v>
      </c>
      <c r="Z38" s="29"/>
      <c r="AA38" s="35"/>
    </row>
    <row r="39" spans="1:27">
      <c r="A39" s="9">
        <v>31</v>
      </c>
      <c r="B39" s="9" t="s">
        <v>28</v>
      </c>
      <c r="C39" s="9">
        <v>1</v>
      </c>
      <c r="D39" s="7">
        <v>0.25009999999999999</v>
      </c>
      <c r="E39" s="13">
        <v>50</v>
      </c>
      <c r="F39" s="7">
        <v>2.5205041008203307E-2</v>
      </c>
      <c r="G39" s="48">
        <v>156.09142854394401</v>
      </c>
      <c r="H39" s="52">
        <v>1</v>
      </c>
      <c r="I39" s="27">
        <f t="shared" si="0"/>
        <v>48.019026616185712</v>
      </c>
      <c r="J39" s="27">
        <f>AVERAGE(I39:I40)</f>
        <v>46.649993738438241</v>
      </c>
      <c r="K39" s="51">
        <f>AVEDEV(I39:I40)</f>
        <v>1.3690328777474683</v>
      </c>
      <c r="L39" s="46">
        <v>30.514707176679799</v>
      </c>
      <c r="M39" s="47">
        <v>2</v>
      </c>
      <c r="N39" s="29">
        <f t="shared" si="1"/>
        <v>12.516480883634445</v>
      </c>
      <c r="O39" s="29">
        <f>AVERAGE(N39:N40)</f>
        <v>12.466387512895441</v>
      </c>
      <c r="P39" s="35">
        <f>AVEDEV(N39:N40)</f>
        <v>5.0093370739005216E-2</v>
      </c>
      <c r="Q39" s="38">
        <v>4.5142699999999998</v>
      </c>
      <c r="R39" s="34">
        <v>2</v>
      </c>
      <c r="S39" s="34">
        <f t="shared" si="4"/>
        <v>0.46291427467592972</v>
      </c>
      <c r="T39" s="29">
        <f>AVERAGE(S39:S40)</f>
        <v>0.46645330110290861</v>
      </c>
      <c r="U39" s="35">
        <f>AVEDEV(S39:S40)</f>
        <v>3.5390264269788696E-3</v>
      </c>
      <c r="V39" s="33">
        <v>12.319308283486604</v>
      </c>
      <c r="W39" s="29">
        <f>AVERAGE(V39:V40)</f>
        <v>13.620548188106213</v>
      </c>
      <c r="X39" s="35">
        <f>AVEDEV(V39:V40)</f>
        <v>1.3012399046196093</v>
      </c>
      <c r="Y39" s="44">
        <v>14.996136991203519</v>
      </c>
      <c r="Z39" s="29">
        <f>AVERAGE(Y39:Y40)</f>
        <v>14.924158487308395</v>
      </c>
      <c r="AA39" s="35">
        <f>AVEDEV(Y39:Y40)</f>
        <v>7.1978503895124391E-2</v>
      </c>
    </row>
    <row r="40" spans="1:27">
      <c r="A40" s="9">
        <v>32</v>
      </c>
      <c r="B40" s="9"/>
      <c r="C40" s="9">
        <v>2</v>
      </c>
      <c r="D40" s="7">
        <v>0.25019999999999998</v>
      </c>
      <c r="E40" s="13">
        <v>50</v>
      </c>
      <c r="F40" s="7">
        <v>2.5897410258974136E-2</v>
      </c>
      <c r="G40" s="48">
        <v>147.145292937844</v>
      </c>
      <c r="H40" s="52">
        <v>1</v>
      </c>
      <c r="I40" s="27">
        <f t="shared" si="0"/>
        <v>45.280960860690776</v>
      </c>
      <c r="J40" s="27"/>
      <c r="K40" s="51"/>
      <c r="L40" s="46">
        <v>30.261050185710001</v>
      </c>
      <c r="M40" s="47">
        <v>2</v>
      </c>
      <c r="N40" s="29">
        <f t="shared" si="1"/>
        <v>12.416294142156435</v>
      </c>
      <c r="O40" s="29"/>
      <c r="P40" s="35"/>
      <c r="Q40" s="38">
        <v>4.5818700000000003</v>
      </c>
      <c r="R40" s="34">
        <v>2</v>
      </c>
      <c r="S40" s="34">
        <f t="shared" si="4"/>
        <v>0.46999232752988745</v>
      </c>
      <c r="T40" s="29"/>
      <c r="U40" s="35"/>
      <c r="V40" s="33">
        <v>14.921788092725823</v>
      </c>
      <c r="W40" s="29"/>
      <c r="X40" s="35"/>
      <c r="Y40" s="44">
        <v>14.85217998341327</v>
      </c>
      <c r="Z40" s="29"/>
      <c r="AA40" s="35"/>
    </row>
    <row r="41" spans="1:27">
      <c r="A41" s="9">
        <v>33</v>
      </c>
      <c r="B41" s="9" t="s">
        <v>29</v>
      </c>
      <c r="C41" s="9">
        <v>1</v>
      </c>
      <c r="D41" s="7">
        <v>0.25019999999999998</v>
      </c>
      <c r="E41" s="13">
        <v>50</v>
      </c>
      <c r="F41" s="7">
        <v>2.6299999999999102E-2</v>
      </c>
      <c r="G41" s="48">
        <v>152.15512887726001</v>
      </c>
      <c r="H41" s="52">
        <v>1</v>
      </c>
      <c r="I41" s="27">
        <f t="shared" si="0"/>
        <v>46.84199509364263</v>
      </c>
      <c r="J41" s="27">
        <f>AVERAGE(I41:I42)</f>
        <v>48.74746340556834</v>
      </c>
      <c r="K41" s="51">
        <f>AVEDEV(I41:I42)</f>
        <v>1.9054683119257092</v>
      </c>
      <c r="L41" s="46">
        <v>31.5293351405587</v>
      </c>
      <c r="M41" s="47">
        <v>2</v>
      </c>
      <c r="N41" s="29">
        <f t="shared" si="1"/>
        <v>12.942028072338751</v>
      </c>
      <c r="O41" s="29">
        <f>AVERAGE(N41:N42)</f>
        <v>12.294889963316573</v>
      </c>
      <c r="P41" s="35">
        <f>AVEDEV(N41:N42)</f>
        <v>0.64713810902217794</v>
      </c>
      <c r="Q41" s="38">
        <v>4.5466800000000003</v>
      </c>
      <c r="R41" s="34">
        <v>2</v>
      </c>
      <c r="S41" s="34">
        <f t="shared" si="4"/>
        <v>0.46657549178896551</v>
      </c>
      <c r="T41" s="29">
        <f>AVERAGE(S41:S42)</f>
        <v>0.45716464123015005</v>
      </c>
      <c r="U41" s="35">
        <f>AVEDEV(S41:S42)</f>
        <v>9.4108505588154645E-3</v>
      </c>
      <c r="V41" s="33">
        <v>9.0282657414068748</v>
      </c>
      <c r="W41" s="29">
        <f>AVERAGE(V41:V42)</f>
        <v>13.445228847503436</v>
      </c>
      <c r="X41" s="35">
        <f>AVEDEV(V41:V42)</f>
        <v>4.4169631060965626</v>
      </c>
      <c r="Y41" s="43">
        <v>14.457752012390092</v>
      </c>
      <c r="Z41" s="29">
        <f>AVERAGE(Y41:Y42)</f>
        <v>13.996055102495045</v>
      </c>
      <c r="AA41" s="35">
        <f>AVEDEV(Y41:Y42)</f>
        <v>0.46169690989504542</v>
      </c>
    </row>
    <row r="42" spans="1:27">
      <c r="A42" s="9">
        <v>34</v>
      </c>
      <c r="B42" s="9"/>
      <c r="C42" s="9">
        <v>2</v>
      </c>
      <c r="D42" s="7">
        <v>0.25</v>
      </c>
      <c r="E42" s="13">
        <v>50</v>
      </c>
      <c r="F42" s="7">
        <v>2.889711028897125E-2</v>
      </c>
      <c r="G42" s="48">
        <v>163.96402787731299</v>
      </c>
      <c r="H42" s="52">
        <v>1</v>
      </c>
      <c r="I42" s="27">
        <f t="shared" si="0"/>
        <v>50.652931717494049</v>
      </c>
      <c r="J42" s="27"/>
      <c r="K42" s="51"/>
      <c r="L42" s="46">
        <v>28.277913710855699</v>
      </c>
      <c r="M42" s="47">
        <v>2</v>
      </c>
      <c r="N42" s="29">
        <f t="shared" si="1"/>
        <v>11.647751854294395</v>
      </c>
      <c r="O42" s="29"/>
      <c r="P42" s="35"/>
      <c r="Q42" s="38">
        <v>4.3481500000000004</v>
      </c>
      <c r="R42" s="34">
        <v>2</v>
      </c>
      <c r="S42" s="34">
        <f t="shared" si="4"/>
        <v>0.44775379067133458</v>
      </c>
      <c r="T42" s="29"/>
      <c r="U42" s="35"/>
      <c r="V42" s="33">
        <v>17.8621919536</v>
      </c>
      <c r="W42" s="29"/>
      <c r="X42" s="35"/>
      <c r="Y42" s="43">
        <v>13.534358192600001</v>
      </c>
      <c r="Z42" s="29"/>
      <c r="AA42" s="35"/>
    </row>
    <row r="43" spans="1:27">
      <c r="A43" s="9">
        <v>35</v>
      </c>
      <c r="B43" s="9" t="s">
        <v>30</v>
      </c>
      <c r="C43" s="9">
        <v>1</v>
      </c>
      <c r="D43" s="7">
        <v>0.24959999999999999</v>
      </c>
      <c r="E43" s="13">
        <v>50</v>
      </c>
      <c r="F43" s="7">
        <v>1.7796440711858777E-2</v>
      </c>
      <c r="G43" s="48">
        <v>155.01789227121199</v>
      </c>
      <c r="H43" s="52">
        <v>1</v>
      </c>
      <c r="I43" s="27">
        <f t="shared" si="0"/>
        <v>47.423871634048439</v>
      </c>
      <c r="J43" s="27">
        <f>AVERAGE(I43:I44)</f>
        <v>48.591079235453272</v>
      </c>
      <c r="K43" s="51">
        <f>AVEDEV(I43:I44)</f>
        <v>1.1672076014048329</v>
      </c>
      <c r="L43" s="46">
        <v>31.2987378760408</v>
      </c>
      <c r="M43" s="47">
        <v>2</v>
      </c>
      <c r="N43" s="29">
        <f t="shared" si="1"/>
        <v>12.766761355471706</v>
      </c>
      <c r="O43" s="29">
        <f>AVERAGE(N43:N44)</f>
        <v>12.649234307444228</v>
      </c>
      <c r="P43" s="35">
        <f>AVEDEV(N43:N44)</f>
        <v>0.11752704802747704</v>
      </c>
      <c r="Q43" s="38">
        <v>4.5425000000000004</v>
      </c>
      <c r="R43" s="34">
        <v>2</v>
      </c>
      <c r="S43" s="34">
        <f t="shared" si="4"/>
        <v>0.46322166158035327</v>
      </c>
      <c r="T43" s="29">
        <f>AVERAGE(S43:S44)</f>
        <v>0.45444604639592612</v>
      </c>
      <c r="U43" s="35">
        <f>AVEDEV(S43:S44)</f>
        <v>8.7756151844271546E-3</v>
      </c>
      <c r="V43" s="33">
        <v>11.321140916266025</v>
      </c>
      <c r="W43" s="29">
        <f>AVERAGE(V43:V44)</f>
        <v>13.187230719733014</v>
      </c>
      <c r="X43" s="35">
        <f>AVEDEV(V43:V44)</f>
        <v>1.8660898034669895</v>
      </c>
      <c r="Y43" s="43">
        <v>14.839901476362181</v>
      </c>
      <c r="Z43" s="29">
        <f>AVERAGE(Y43:Y44)</f>
        <v>14.436833553781092</v>
      </c>
      <c r="AA43" s="35">
        <f>AVEDEV(Y43:Y44)</f>
        <v>0.40306792258108981</v>
      </c>
    </row>
    <row r="44" spans="1:27">
      <c r="A44" s="9">
        <v>36</v>
      </c>
      <c r="B44" s="9"/>
      <c r="C44" s="9">
        <v>2</v>
      </c>
      <c r="D44" s="7">
        <v>0.25</v>
      </c>
      <c r="E44" s="13">
        <v>50</v>
      </c>
      <c r="F44" s="7">
        <v>2.5999999999999801E-2</v>
      </c>
      <c r="G44" s="53">
        <v>161.54857126366599</v>
      </c>
      <c r="H44" s="54">
        <v>1</v>
      </c>
      <c r="I44" s="55">
        <f t="shared" si="0"/>
        <v>49.758286836858105</v>
      </c>
      <c r="J44" s="55"/>
      <c r="K44" s="56"/>
      <c r="L44" s="49">
        <v>30.514707176679799</v>
      </c>
      <c r="M44" s="50">
        <v>2</v>
      </c>
      <c r="N44" s="41">
        <f t="shared" si="1"/>
        <v>12.531707259416752</v>
      </c>
      <c r="O44" s="41"/>
      <c r="P44" s="42"/>
      <c r="Q44" s="39">
        <v>4.3408300000000004</v>
      </c>
      <c r="R44" s="40">
        <v>2</v>
      </c>
      <c r="S44" s="40">
        <f t="shared" si="4"/>
        <v>0.44567043121149896</v>
      </c>
      <c r="T44" s="41"/>
      <c r="U44" s="42"/>
      <c r="V44" s="33">
        <v>15.053320523200004</v>
      </c>
      <c r="W44" s="29"/>
      <c r="X44" s="35"/>
      <c r="Y44" s="58">
        <v>14.033765631200001</v>
      </c>
      <c r="Z44" s="41"/>
      <c r="AA44" s="42"/>
    </row>
    <row r="45" spans="1:27">
      <c r="T45" s="28"/>
      <c r="U45" s="28"/>
      <c r="W45" s="28"/>
      <c r="X45" s="28"/>
      <c r="Z45" s="28"/>
      <c r="AA45" s="28"/>
    </row>
    <row r="46" spans="1:27">
      <c r="T46" s="28"/>
      <c r="U46" s="28"/>
      <c r="W46" s="28"/>
      <c r="X46" s="28"/>
      <c r="Z46" s="28"/>
      <c r="AA46" s="28"/>
    </row>
    <row r="47" spans="1:27">
      <c r="T47" s="28"/>
      <c r="U47" s="28"/>
      <c r="W47" s="28"/>
      <c r="X47" s="28"/>
      <c r="Z47" s="28"/>
      <c r="AA47" s="28"/>
    </row>
    <row r="48" spans="1:27">
      <c r="T48" s="28"/>
      <c r="U48" s="28"/>
      <c r="W48" s="28"/>
      <c r="X48" s="28"/>
      <c r="Z48" s="28"/>
      <c r="AA48" s="28"/>
    </row>
    <row r="49" spans="20:27">
      <c r="T49" s="28"/>
      <c r="U49" s="28"/>
      <c r="W49" s="28"/>
      <c r="X49" s="28"/>
      <c r="Z49" s="28"/>
      <c r="AA49" s="28"/>
    </row>
    <row r="50" spans="20:27">
      <c r="T50" s="28"/>
      <c r="U50" s="28"/>
      <c r="W50" s="28"/>
      <c r="X50" s="28"/>
      <c r="Z50" s="28"/>
      <c r="AA50" s="28"/>
    </row>
  </sheetData>
  <mergeCells count="9">
    <mergeCell ref="V1:X1"/>
    <mergeCell ref="Y1:AA1"/>
    <mergeCell ref="Q1:U1"/>
    <mergeCell ref="B1:B2"/>
    <mergeCell ref="C1:C2"/>
    <mergeCell ref="D1:D2"/>
    <mergeCell ref="E1:E2"/>
    <mergeCell ref="G1:K1"/>
    <mergeCell ref="L1:P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"/>
  <sheetViews>
    <sheetView workbookViewId="0">
      <selection activeCell="E9" sqref="E9"/>
    </sheetView>
  </sheetViews>
  <sheetFormatPr defaultRowHeight="13.2"/>
  <cols>
    <col min="1" max="4" width="8.88671875" style="69"/>
    <col min="6" max="16384" width="8.88671875" style="69"/>
  </cols>
  <sheetData>
    <row r="1" spans="1:26">
      <c r="A1" s="69" t="s">
        <v>75</v>
      </c>
      <c r="E1" s="69"/>
      <c r="O1" s="69" t="s">
        <v>76</v>
      </c>
    </row>
    <row r="2" spans="1:26" ht="16.2">
      <c r="A2" s="70" t="s">
        <v>95</v>
      </c>
      <c r="B2" s="71"/>
      <c r="C2" s="72" t="s">
        <v>96</v>
      </c>
      <c r="D2" s="72" t="s">
        <v>98</v>
      </c>
      <c r="E2" s="69"/>
      <c r="F2" s="72" t="s">
        <v>97</v>
      </c>
      <c r="G2" s="72" t="s">
        <v>99</v>
      </c>
      <c r="H2" s="72" t="s">
        <v>100</v>
      </c>
      <c r="I2" s="72" t="s">
        <v>80</v>
      </c>
      <c r="J2" s="72" t="s">
        <v>101</v>
      </c>
      <c r="K2" s="72" t="s">
        <v>102</v>
      </c>
      <c r="L2" s="73" t="s">
        <v>78</v>
      </c>
      <c r="M2" s="71"/>
      <c r="N2" s="71"/>
      <c r="O2" s="70" t="s">
        <v>95</v>
      </c>
      <c r="P2" s="71"/>
      <c r="Q2" s="72" t="s">
        <v>79</v>
      </c>
      <c r="R2" s="72" t="s">
        <v>103</v>
      </c>
      <c r="S2" s="72" t="s">
        <v>97</v>
      </c>
      <c r="T2" s="72" t="s">
        <v>104</v>
      </c>
      <c r="U2" s="72" t="s">
        <v>105</v>
      </c>
      <c r="V2" s="72" t="s">
        <v>106</v>
      </c>
      <c r="W2" s="72" t="s">
        <v>101</v>
      </c>
      <c r="X2" s="72" t="s">
        <v>77</v>
      </c>
      <c r="Y2" s="73" t="s">
        <v>78</v>
      </c>
    </row>
    <row r="3" spans="1:26" ht="16.2">
      <c r="A3" s="74" t="s">
        <v>107</v>
      </c>
      <c r="B3" s="75">
        <v>1</v>
      </c>
      <c r="C3" s="76">
        <v>17.488437372353175</v>
      </c>
      <c r="D3" s="78">
        <v>0.85722210307630831</v>
      </c>
      <c r="E3" s="69"/>
      <c r="F3" s="107">
        <v>2.7557051681981615</v>
      </c>
      <c r="G3" s="78">
        <v>5.7197648937275272</v>
      </c>
      <c r="H3" s="78">
        <v>30.11980358050339</v>
      </c>
      <c r="I3" s="78">
        <v>4.7779364850179773</v>
      </c>
      <c r="J3" s="78">
        <v>42.602482760687174</v>
      </c>
      <c r="K3" s="78">
        <v>4.6009875944866163</v>
      </c>
      <c r="L3" s="78">
        <v>8.1630279744306815</v>
      </c>
      <c r="M3" s="79">
        <f>SUM(F3:L3)</f>
        <v>98.73970845705152</v>
      </c>
      <c r="N3" s="79"/>
      <c r="O3" s="74" t="s">
        <v>108</v>
      </c>
      <c r="P3" s="75">
        <v>1</v>
      </c>
      <c r="Q3" s="76">
        <v>16.025927019615693</v>
      </c>
      <c r="R3" s="78">
        <v>2.2021788038430747</v>
      </c>
      <c r="S3" s="76">
        <v>0</v>
      </c>
      <c r="T3" s="78">
        <v>8.8603537790232192</v>
      </c>
      <c r="U3" s="78">
        <v>7.6578215804643701</v>
      </c>
      <c r="V3" s="76">
        <v>0</v>
      </c>
      <c r="W3" s="78">
        <v>10.346245676541233</v>
      </c>
      <c r="X3" s="76">
        <v>0</v>
      </c>
      <c r="Y3" s="78">
        <v>4.3935274571657326</v>
      </c>
      <c r="Z3" s="79">
        <f>SUM(S3:Y3)</f>
        <v>31.257948493194554</v>
      </c>
    </row>
    <row r="4" spans="1:26" ht="16.2">
      <c r="A4" s="74"/>
      <c r="B4" s="75">
        <v>2</v>
      </c>
      <c r="C4" s="76">
        <v>17.670843126850741</v>
      </c>
      <c r="D4" s="78">
        <v>0.87442683153261314</v>
      </c>
      <c r="E4" s="69"/>
      <c r="F4" s="107">
        <v>2.7903253941576627</v>
      </c>
      <c r="G4" s="78">
        <v>5.9303438651460585</v>
      </c>
      <c r="H4" s="78">
        <v>30.440565086834731</v>
      </c>
      <c r="I4" s="78">
        <v>4.9431104665866341</v>
      </c>
      <c r="J4" s="78">
        <v>44.765275270108035</v>
      </c>
      <c r="K4" s="78">
        <v>4.9253772501000395</v>
      </c>
      <c r="L4" s="78">
        <v>8.5383494149659871</v>
      </c>
      <c r="M4" s="79">
        <f t="shared" ref="M4:M44" si="0">SUM(F4:L4)</f>
        <v>102.33334674789914</v>
      </c>
      <c r="N4" s="79"/>
      <c r="O4" s="74"/>
      <c r="P4" s="75">
        <v>2</v>
      </c>
      <c r="Q4" s="76">
        <v>16.074179915600002</v>
      </c>
      <c r="R4" s="78">
        <v>2.1748624464000001</v>
      </c>
      <c r="S4" s="76">
        <v>0</v>
      </c>
      <c r="T4" s="78">
        <v>8.8833227504000014</v>
      </c>
      <c r="U4" s="78">
        <v>7.8202783823999997</v>
      </c>
      <c r="V4" s="76">
        <v>0</v>
      </c>
      <c r="W4" s="78">
        <v>10.34367774</v>
      </c>
      <c r="X4" s="76">
        <v>0</v>
      </c>
      <c r="Y4" s="78">
        <v>4.4267040272000004</v>
      </c>
      <c r="Z4" s="79">
        <f t="shared" ref="Z4:Z44" si="1">SUM(S4:Y4)</f>
        <v>31.473982900000003</v>
      </c>
    </row>
    <row r="5" spans="1:26" ht="16.2">
      <c r="A5" s="74" t="s">
        <v>109</v>
      </c>
      <c r="B5" s="75">
        <v>1</v>
      </c>
      <c r="C5" s="76">
        <v>17.95376045098039</v>
      </c>
      <c r="D5" s="78">
        <v>0.84770209363745508</v>
      </c>
      <c r="E5" s="69"/>
      <c r="F5" s="107">
        <v>2.8918001776710685</v>
      </c>
      <c r="G5" s="78">
        <v>6.3977776934773916</v>
      </c>
      <c r="H5" s="78">
        <v>31.903389588635452</v>
      </c>
      <c r="I5" s="78">
        <v>5.0809431724689871</v>
      </c>
      <c r="J5" s="78">
        <v>44.844766626650653</v>
      </c>
      <c r="K5" s="78">
        <v>4.9939884573829527</v>
      </c>
      <c r="L5" s="78">
        <v>8.449344645058023</v>
      </c>
      <c r="M5" s="79">
        <f t="shared" si="0"/>
        <v>104.56201036134452</v>
      </c>
      <c r="N5" s="79"/>
      <c r="O5" s="74" t="s">
        <v>110</v>
      </c>
      <c r="P5" s="75">
        <v>1</v>
      </c>
      <c r="Q5" s="76">
        <v>15.703883241806556</v>
      </c>
      <c r="R5" s="78">
        <v>2.1333962110311755</v>
      </c>
      <c r="S5" s="76">
        <v>0</v>
      </c>
      <c r="T5" s="78">
        <v>8.6316504192645898</v>
      </c>
      <c r="U5" s="78">
        <v>7.8291538721023173</v>
      </c>
      <c r="V5" s="76">
        <v>0</v>
      </c>
      <c r="W5" s="78">
        <v>10.281334952038369</v>
      </c>
      <c r="X5" s="76">
        <v>0</v>
      </c>
      <c r="Y5" s="78">
        <v>4.3744206634692251</v>
      </c>
      <c r="Z5" s="79">
        <f t="shared" si="1"/>
        <v>31.1165599068745</v>
      </c>
    </row>
    <row r="6" spans="1:26" ht="16.2">
      <c r="A6" s="74"/>
      <c r="B6" s="75">
        <v>2</v>
      </c>
      <c r="C6" s="80">
        <v>18.191192720223825</v>
      </c>
      <c r="D6" s="78">
        <v>0.83464983213429278</v>
      </c>
      <c r="E6" s="69"/>
      <c r="F6" s="107">
        <v>2.91239812470024</v>
      </c>
      <c r="G6" s="78">
        <v>6.9807157513988809</v>
      </c>
      <c r="H6" s="78">
        <v>32.575190107913677</v>
      </c>
      <c r="I6" s="78">
        <v>5.0593196994404481</v>
      </c>
      <c r="J6" s="78">
        <v>45.24044088729017</v>
      </c>
      <c r="K6" s="78">
        <v>5.0406774556354916</v>
      </c>
      <c r="L6" s="78">
        <v>8.4964947881694659</v>
      </c>
      <c r="M6" s="79">
        <f t="shared" si="0"/>
        <v>106.30523681454838</v>
      </c>
      <c r="N6" s="79"/>
      <c r="O6" s="74"/>
      <c r="P6" s="75">
        <v>2</v>
      </c>
      <c r="Q6" s="80">
        <v>16.075583809847878</v>
      </c>
      <c r="R6" s="78">
        <v>2.1856614459567658</v>
      </c>
      <c r="S6" s="76">
        <v>0</v>
      </c>
      <c r="T6" s="78">
        <v>9.0341579263410736</v>
      </c>
      <c r="U6" s="78">
        <v>7.6534155844675738</v>
      </c>
      <c r="V6" s="76">
        <v>0</v>
      </c>
      <c r="W6" s="78">
        <v>10.352331845476382</v>
      </c>
      <c r="X6" s="76">
        <v>0</v>
      </c>
      <c r="Y6" s="78">
        <v>4.3971613306645319</v>
      </c>
      <c r="Z6" s="79">
        <f t="shared" si="1"/>
        <v>31.43706668694956</v>
      </c>
    </row>
    <row r="7" spans="1:26" ht="16.2">
      <c r="A7" s="74" t="s">
        <v>111</v>
      </c>
      <c r="B7" s="75">
        <v>1</v>
      </c>
      <c r="C7" s="80">
        <v>18.222448805833</v>
      </c>
      <c r="D7" s="78">
        <v>0.72889156052736703</v>
      </c>
      <c r="E7" s="69"/>
      <c r="F7" s="107">
        <v>2.8139723244107064</v>
      </c>
      <c r="G7" s="78">
        <v>6.3914170555333598</v>
      </c>
      <c r="H7" s="78">
        <v>32.537344364362752</v>
      </c>
      <c r="I7" s="78">
        <v>5.4056233415900916</v>
      </c>
      <c r="J7" s="78">
        <v>49.773500099880138</v>
      </c>
      <c r="K7" s="78">
        <v>4.9935267834598474</v>
      </c>
      <c r="L7" s="78">
        <v>9.3781987151418296</v>
      </c>
      <c r="M7" s="79">
        <f t="shared" si="0"/>
        <v>111.29358268437872</v>
      </c>
      <c r="N7" s="79"/>
      <c r="O7" s="74" t="s">
        <v>112</v>
      </c>
      <c r="P7" s="75">
        <v>1</v>
      </c>
      <c r="Q7" s="80">
        <v>15.46897750079936</v>
      </c>
      <c r="R7" s="78">
        <v>2.1393848601119108</v>
      </c>
      <c r="S7" s="76">
        <v>0</v>
      </c>
      <c r="T7" s="78">
        <v>8.8266554192645899</v>
      </c>
      <c r="U7" s="78">
        <v>7.6237355067945645</v>
      </c>
      <c r="V7" s="76">
        <v>0</v>
      </c>
      <c r="W7" s="78">
        <v>10.291897721822542</v>
      </c>
      <c r="X7" s="76">
        <v>0</v>
      </c>
      <c r="Y7" s="78">
        <v>4.3031077234212631</v>
      </c>
      <c r="Z7" s="79">
        <f t="shared" si="1"/>
        <v>31.045396371302957</v>
      </c>
    </row>
    <row r="8" spans="1:26" ht="16.2">
      <c r="A8" s="74"/>
      <c r="B8" s="75">
        <v>2</v>
      </c>
      <c r="C8" s="80">
        <v>18.310307919264595</v>
      </c>
      <c r="D8" s="78">
        <v>0.74204209912070351</v>
      </c>
      <c r="E8" s="69"/>
      <c r="F8" s="107">
        <v>2.9494387913669065</v>
      </c>
      <c r="G8" s="78">
        <v>6.980242675859313</v>
      </c>
      <c r="H8" s="78">
        <v>34.13966220143886</v>
      </c>
      <c r="I8" s="78">
        <v>5.6211009504396481</v>
      </c>
      <c r="J8" s="78">
        <v>50.573475419664263</v>
      </c>
      <c r="K8" s="78">
        <v>5.2497022729816152</v>
      </c>
      <c r="L8" s="78">
        <v>9.4255025819344542</v>
      </c>
      <c r="M8" s="79">
        <f t="shared" si="0"/>
        <v>114.93912489368505</v>
      </c>
      <c r="N8" s="79"/>
      <c r="O8" s="74"/>
      <c r="P8" s="75">
        <v>2</v>
      </c>
      <c r="Q8" s="80">
        <v>15.348353750000001</v>
      </c>
      <c r="R8" s="78">
        <v>2.1311280816</v>
      </c>
      <c r="S8" s="76">
        <v>0</v>
      </c>
      <c r="T8" s="78">
        <v>8.3515794883999988</v>
      </c>
      <c r="U8" s="78">
        <v>4.8491744727999997</v>
      </c>
      <c r="V8" s="76">
        <v>0</v>
      </c>
      <c r="W8" s="78">
        <v>10.324127219999999</v>
      </c>
      <c r="X8" s="76">
        <v>0</v>
      </c>
      <c r="Y8" s="78">
        <v>4.3135598479999997</v>
      </c>
      <c r="Z8" s="79">
        <f t="shared" si="1"/>
        <v>27.838441029199998</v>
      </c>
    </row>
    <row r="9" spans="1:26" ht="16.2">
      <c r="A9" s="74" t="s">
        <v>113</v>
      </c>
      <c r="B9" s="75">
        <v>1</v>
      </c>
      <c r="C9" s="76">
        <v>16.369776661206551</v>
      </c>
      <c r="D9" s="78">
        <v>0.63364549860167796</v>
      </c>
      <c r="E9" s="69"/>
      <c r="F9" s="77">
        <v>1.313943095085897</v>
      </c>
      <c r="G9" s="78">
        <v>0.30267529352220002</v>
      </c>
      <c r="H9" s="78">
        <v>15.09213181302437</v>
      </c>
      <c r="I9" s="81">
        <v>4.8763342477027569</v>
      </c>
      <c r="J9" s="78">
        <v>37.647207122652809</v>
      </c>
      <c r="K9" s="81">
        <v>3.8836583108270069</v>
      </c>
      <c r="L9" s="78">
        <v>6.7221362173391936</v>
      </c>
      <c r="M9" s="79">
        <f t="shared" si="0"/>
        <v>69.838086100154229</v>
      </c>
      <c r="N9" s="79"/>
      <c r="O9" s="74" t="s">
        <v>57</v>
      </c>
      <c r="P9" s="75" t="s">
        <v>114</v>
      </c>
      <c r="Q9" s="86">
        <v>27.760852508800003</v>
      </c>
      <c r="R9" s="76">
        <v>0.55751486920000004</v>
      </c>
      <c r="S9" s="76">
        <v>1.7419257135999999</v>
      </c>
      <c r="T9" s="76">
        <v>9.2038071648000006</v>
      </c>
      <c r="U9" s="76">
        <v>26.124910750800002</v>
      </c>
      <c r="V9" s="76">
        <v>4.2661939260000006</v>
      </c>
      <c r="W9" s="76">
        <v>70.320259289800006</v>
      </c>
      <c r="X9" s="76">
        <v>0.85221999999999998</v>
      </c>
      <c r="Y9" s="76">
        <v>8.9104702549999999</v>
      </c>
      <c r="Z9" s="79">
        <f t="shared" si="1"/>
        <v>121.41978710000001</v>
      </c>
    </row>
    <row r="10" spans="1:26" ht="16.2">
      <c r="B10" s="75">
        <v>2</v>
      </c>
      <c r="C10" s="76">
        <v>14.913972497998397</v>
      </c>
      <c r="D10" s="78">
        <v>0.58356073378702966</v>
      </c>
      <c r="E10" s="69"/>
      <c r="F10" s="77">
        <v>1.5431638334667734</v>
      </c>
      <c r="G10" s="78">
        <v>0.29963788901699995</v>
      </c>
      <c r="H10" s="78">
        <v>14.885411590072056</v>
      </c>
      <c r="I10" s="81">
        <v>4.4527127814251397</v>
      </c>
      <c r="J10" s="78">
        <v>32.592289096877501</v>
      </c>
      <c r="K10" s="81">
        <v>3.3269712930344277</v>
      </c>
      <c r="L10" s="78">
        <v>5.4000404991993598</v>
      </c>
      <c r="M10" s="79">
        <f t="shared" si="0"/>
        <v>62.500226983092261</v>
      </c>
      <c r="N10" s="79"/>
      <c r="P10" s="75" t="s">
        <v>115</v>
      </c>
      <c r="Q10" s="86">
        <v>27.693541097600001</v>
      </c>
      <c r="R10" s="76">
        <v>0.54782797000000005</v>
      </c>
      <c r="S10" s="76">
        <v>1.7097848299999998</v>
      </c>
      <c r="T10" s="76">
        <v>9.0256344697999999</v>
      </c>
      <c r="U10" s="76">
        <v>28.683690160000005</v>
      </c>
      <c r="V10" s="76">
        <v>4.2464803824000006</v>
      </c>
      <c r="W10" s="76">
        <v>70.246884039600005</v>
      </c>
      <c r="X10" s="76">
        <v>0.85221999999999998</v>
      </c>
      <c r="Y10" s="76">
        <v>8.7653550302000003</v>
      </c>
      <c r="Z10" s="79">
        <f t="shared" si="1"/>
        <v>123.53004891200001</v>
      </c>
    </row>
    <row r="11" spans="1:26" ht="16.2">
      <c r="A11" s="74" t="s">
        <v>6</v>
      </c>
      <c r="B11" s="75">
        <v>1</v>
      </c>
      <c r="C11" s="76">
        <v>15.812258026041667</v>
      </c>
      <c r="D11" s="76">
        <v>0.70223722956730772</v>
      </c>
      <c r="E11" s="69"/>
      <c r="F11" s="76">
        <v>1.6070588153044874</v>
      </c>
      <c r="G11" s="76">
        <v>0.30826090840895992</v>
      </c>
      <c r="H11" s="76">
        <v>14.797094839743593</v>
      </c>
      <c r="I11" s="76">
        <v>4.6685858165064102</v>
      </c>
      <c r="J11" s="76">
        <v>34.327131123397436</v>
      </c>
      <c r="K11" s="76">
        <v>3.6021239879807689</v>
      </c>
      <c r="L11" s="76">
        <v>5.8841899018429489</v>
      </c>
      <c r="M11" s="79">
        <f t="shared" si="0"/>
        <v>65.194445393184608</v>
      </c>
      <c r="N11" s="79"/>
      <c r="O11" s="74" t="s">
        <v>116</v>
      </c>
      <c r="P11" s="75" t="s">
        <v>85</v>
      </c>
      <c r="Q11" s="86">
        <v>28.02555245192308</v>
      </c>
      <c r="R11" s="76">
        <v>0.54667736899038477</v>
      </c>
      <c r="S11" s="76">
        <v>1.7684866390224356</v>
      </c>
      <c r="T11" s="76">
        <v>9.2595922816506402</v>
      </c>
      <c r="U11" s="76">
        <v>29.120044109375005</v>
      </c>
      <c r="V11" s="76">
        <v>4.3258487980769242</v>
      </c>
      <c r="W11" s="76">
        <v>71.643920245793282</v>
      </c>
      <c r="X11" s="76">
        <v>0.85358573717948727</v>
      </c>
      <c r="Y11" s="76">
        <v>9.0563670266426293</v>
      </c>
      <c r="Z11" s="79">
        <f t="shared" si="1"/>
        <v>126.0278448377404</v>
      </c>
    </row>
    <row r="12" spans="1:26" ht="16.2">
      <c r="B12" s="75">
        <v>2</v>
      </c>
      <c r="C12" s="76">
        <v>16.120651017220663</v>
      </c>
      <c r="D12" s="76">
        <v>0.71084558229875849</v>
      </c>
      <c r="E12" s="69"/>
      <c r="F12" s="76">
        <v>1.6519281401682018</v>
      </c>
      <c r="G12" s="76">
        <v>0.31694378555993996</v>
      </c>
      <c r="H12" s="76">
        <v>15.456611359231076</v>
      </c>
      <c r="I12" s="76">
        <v>4.893032505406488</v>
      </c>
      <c r="J12" s="76">
        <v>35.195268338806571</v>
      </c>
      <c r="K12" s="76">
        <v>3.6272651041249504</v>
      </c>
      <c r="L12" s="76">
        <v>5.96433896555867</v>
      </c>
      <c r="M12" s="79">
        <f t="shared" si="0"/>
        <v>67.105388198855906</v>
      </c>
      <c r="N12" s="79"/>
      <c r="P12" s="75" t="s">
        <v>117</v>
      </c>
      <c r="Q12" s="86">
        <v>27.8099125088</v>
      </c>
      <c r="R12" s="78">
        <v>0.54448751420000008</v>
      </c>
      <c r="S12" s="77">
        <v>1.7569393724000002</v>
      </c>
      <c r="T12" s="78">
        <v>9.1566063266000004</v>
      </c>
      <c r="U12" s="78">
        <v>29.117356296400004</v>
      </c>
      <c r="V12" s="78">
        <v>4.3192443780000005</v>
      </c>
      <c r="W12" s="78">
        <v>71.593544401599999</v>
      </c>
      <c r="X12" s="78">
        <v>0.85221999999999998</v>
      </c>
      <c r="Y12" s="78">
        <v>9.0392694710000008</v>
      </c>
      <c r="Z12" s="79">
        <f t="shared" si="1"/>
        <v>125.83518024599999</v>
      </c>
    </row>
    <row r="13" spans="1:26" ht="16.2">
      <c r="A13" s="74" t="s">
        <v>5</v>
      </c>
      <c r="B13" s="75">
        <v>1</v>
      </c>
      <c r="C13" s="76">
        <v>15.421588634331339</v>
      </c>
      <c r="D13" s="78">
        <v>0.60299043473053893</v>
      </c>
      <c r="E13" s="69"/>
      <c r="F13" s="77">
        <v>1.622956900998004</v>
      </c>
      <c r="G13" s="78">
        <v>0.31337477307404998</v>
      </c>
      <c r="H13" s="78">
        <v>15.283306158882235</v>
      </c>
      <c r="I13" s="81">
        <v>4.6384117500998014</v>
      </c>
      <c r="J13" s="78">
        <v>34.717783975249503</v>
      </c>
      <c r="K13" s="81">
        <v>3.6101582770459082</v>
      </c>
      <c r="L13" s="78">
        <v>5.9310933692614771</v>
      </c>
      <c r="M13" s="79">
        <f t="shared" si="0"/>
        <v>66.117085204610973</v>
      </c>
      <c r="N13" s="79"/>
      <c r="O13" s="74" t="s">
        <v>118</v>
      </c>
      <c r="P13" s="75" t="s">
        <v>114</v>
      </c>
      <c r="Q13" s="86">
        <v>26.647030337330136</v>
      </c>
      <c r="R13" s="78">
        <v>0.53043057054356535</v>
      </c>
      <c r="S13" s="77">
        <v>1.7224831518784971</v>
      </c>
      <c r="T13" s="78">
        <v>8.9685600551558746</v>
      </c>
      <c r="U13" s="78">
        <v>28.880173238209437</v>
      </c>
      <c r="V13" s="78">
        <v>4.2824085803357317</v>
      </c>
      <c r="W13" s="78">
        <v>68.247579409872102</v>
      </c>
      <c r="X13" s="78">
        <v>0.85153876898481218</v>
      </c>
      <c r="Y13" s="78">
        <v>8.7613832124300579</v>
      </c>
      <c r="Z13" s="79">
        <f t="shared" si="1"/>
        <v>121.71412641686652</v>
      </c>
    </row>
    <row r="14" spans="1:26" ht="16.2">
      <c r="B14" s="75">
        <v>2</v>
      </c>
      <c r="C14" s="80">
        <v>15.599984959967975</v>
      </c>
      <c r="D14" s="78">
        <v>0.69033256885508398</v>
      </c>
      <c r="E14" s="69"/>
      <c r="F14" s="77">
        <v>1.6620824115292234</v>
      </c>
      <c r="G14" s="78">
        <v>0.30549425022695992</v>
      </c>
      <c r="H14" s="78">
        <v>14.352339197758209</v>
      </c>
      <c r="I14" s="81">
        <v>4.6439545428342681</v>
      </c>
      <c r="J14" s="78">
        <v>33.640102782225782</v>
      </c>
      <c r="K14" s="81">
        <v>3.5273484171337066</v>
      </c>
      <c r="L14" s="78">
        <v>5.7316183262610094</v>
      </c>
      <c r="M14" s="79">
        <f t="shared" si="0"/>
        <v>63.862939927969158</v>
      </c>
      <c r="N14" s="79"/>
      <c r="O14" s="74"/>
      <c r="P14" s="75" t="s">
        <v>115</v>
      </c>
      <c r="Q14" s="86">
        <v>27.202309826330531</v>
      </c>
      <c r="R14" s="78">
        <v>0.52929222629051631</v>
      </c>
      <c r="S14" s="77">
        <v>1.7566627038815525</v>
      </c>
      <c r="T14" s="78">
        <v>9.1483506744697873</v>
      </c>
      <c r="U14" s="78">
        <v>29.056411787515003</v>
      </c>
      <c r="V14" s="78">
        <v>4.2658033661464589</v>
      </c>
      <c r="W14" s="78">
        <v>69.981640932573015</v>
      </c>
      <c r="X14" s="78">
        <v>0.85256102440976389</v>
      </c>
      <c r="Y14" s="78">
        <v>8.8715072432973194</v>
      </c>
      <c r="Z14" s="79">
        <f t="shared" si="1"/>
        <v>123.9329377322929</v>
      </c>
    </row>
    <row r="15" spans="1:26" ht="16.2">
      <c r="A15" s="74" t="s">
        <v>119</v>
      </c>
      <c r="B15" s="75" t="s">
        <v>85</v>
      </c>
      <c r="C15" s="90">
        <v>25.696841460674154</v>
      </c>
      <c r="D15" s="78">
        <v>1.6666440916934189</v>
      </c>
      <c r="E15" s="69"/>
      <c r="F15" s="77">
        <v>0.90707954293739945</v>
      </c>
      <c r="G15" s="78">
        <v>7.2889661127608347</v>
      </c>
      <c r="H15" s="78">
        <v>23.170061067817013</v>
      </c>
      <c r="I15" s="78">
        <v>3.0563231677367577</v>
      </c>
      <c r="J15" s="78">
        <v>59.536062564807381</v>
      </c>
      <c r="K15" s="78">
        <v>4.6424368756019252</v>
      </c>
      <c r="L15" s="78">
        <v>8.8774925979133208</v>
      </c>
      <c r="M15" s="79">
        <f t="shared" si="0"/>
        <v>107.47842192957464</v>
      </c>
      <c r="N15" s="79"/>
      <c r="O15" s="74" t="s">
        <v>81</v>
      </c>
      <c r="P15" s="75">
        <v>1</v>
      </c>
      <c r="Q15" s="76">
        <v>15.297671062825131</v>
      </c>
      <c r="R15" s="76">
        <v>2.2418528475390156</v>
      </c>
      <c r="S15" s="76">
        <v>0.69531242937174864</v>
      </c>
      <c r="T15" s="76">
        <v>0.73519731218398499</v>
      </c>
      <c r="U15" s="76">
        <v>11.247376349739897</v>
      </c>
      <c r="V15" s="76">
        <v>0</v>
      </c>
      <c r="W15" s="76">
        <v>2.661512781112445</v>
      </c>
      <c r="X15" s="76">
        <v>0</v>
      </c>
      <c r="Y15" s="76">
        <v>0.99848203141256497</v>
      </c>
      <c r="Z15" s="79">
        <f t="shared" si="1"/>
        <v>16.33788090382064</v>
      </c>
    </row>
    <row r="16" spans="1:26" ht="16.2">
      <c r="A16" s="74"/>
      <c r="B16" s="75" t="s">
        <v>117</v>
      </c>
      <c r="C16" s="90">
        <v>26.090909497403118</v>
      </c>
      <c r="D16" s="78">
        <v>1.7163211767878543</v>
      </c>
      <c r="E16" s="69"/>
      <c r="F16" s="77">
        <v>0.89578685177786643</v>
      </c>
      <c r="G16" s="78">
        <v>7.3374490805033972</v>
      </c>
      <c r="H16" s="78">
        <v>23.354895816220534</v>
      </c>
      <c r="I16" s="78">
        <v>3.1359436959648423</v>
      </c>
      <c r="J16" s="78">
        <v>61.898609491210536</v>
      </c>
      <c r="K16" s="78">
        <v>4.8249188060327599</v>
      </c>
      <c r="L16" s="78">
        <v>9.1375857221334389</v>
      </c>
      <c r="M16" s="79">
        <f t="shared" si="0"/>
        <v>110.58518946384336</v>
      </c>
      <c r="N16" s="79"/>
      <c r="O16" s="74"/>
      <c r="P16" s="75">
        <v>2</v>
      </c>
      <c r="Q16" s="76">
        <v>15.485884038953255</v>
      </c>
      <c r="R16" s="76">
        <v>2.2738016158609673</v>
      </c>
      <c r="S16" s="76">
        <v>0.74248326228525763</v>
      </c>
      <c r="T16" s="76">
        <v>0.73637409859804503</v>
      </c>
      <c r="U16" s="76">
        <v>11.229402116660008</v>
      </c>
      <c r="V16" s="76">
        <v>0</v>
      </c>
      <c r="W16" s="76">
        <v>2.6844283072313222</v>
      </c>
      <c r="X16" s="76">
        <v>0</v>
      </c>
      <c r="Y16" s="76">
        <v>1.0552673757491011</v>
      </c>
      <c r="Z16" s="79">
        <f t="shared" si="1"/>
        <v>16.447955160523733</v>
      </c>
    </row>
    <row r="17" spans="1:26" ht="16.2">
      <c r="A17" s="74" t="s">
        <v>120</v>
      </c>
      <c r="B17" s="75" t="s">
        <v>87</v>
      </c>
      <c r="C17" s="90">
        <v>28.182782396806392</v>
      </c>
      <c r="D17" s="76">
        <v>1.723804358682635</v>
      </c>
      <c r="E17" s="69"/>
      <c r="F17" s="76">
        <v>1.7278886606786426</v>
      </c>
      <c r="G17" s="76">
        <v>9.2002451958083835</v>
      </c>
      <c r="H17" s="76">
        <v>27.475227803592816</v>
      </c>
      <c r="I17" s="76">
        <v>4.0094849185628743</v>
      </c>
      <c r="J17" s="76">
        <v>66.589934026746505</v>
      </c>
      <c r="K17" s="76">
        <v>5.6204656906187616</v>
      </c>
      <c r="L17" s="76">
        <v>10.053537828343313</v>
      </c>
      <c r="M17" s="79">
        <f t="shared" si="0"/>
        <v>124.67678412435129</v>
      </c>
      <c r="N17" s="79"/>
      <c r="O17" s="74" t="s">
        <v>82</v>
      </c>
      <c r="P17" s="75">
        <v>1</v>
      </c>
      <c r="Q17" s="80">
        <v>14.90680841956088</v>
      </c>
      <c r="R17" s="78">
        <v>2.2368112305389221</v>
      </c>
      <c r="S17" s="77">
        <v>0.50407941936127743</v>
      </c>
      <c r="T17" s="78">
        <v>0.72527182658144995</v>
      </c>
      <c r="U17" s="78">
        <v>10.383077776447106</v>
      </c>
      <c r="V17" s="78">
        <v>0</v>
      </c>
      <c r="W17" s="78">
        <v>2.6283913604790419</v>
      </c>
      <c r="X17" s="78">
        <v>0</v>
      </c>
      <c r="Y17" s="78">
        <v>0.99062951277445122</v>
      </c>
      <c r="Z17" s="79">
        <f t="shared" si="1"/>
        <v>15.231449895643326</v>
      </c>
    </row>
    <row r="18" spans="1:26" ht="16.2">
      <c r="A18" s="74"/>
      <c r="B18" s="75" t="s">
        <v>117</v>
      </c>
      <c r="C18" s="90">
        <v>28.011384396958782</v>
      </c>
      <c r="D18" s="76">
        <v>1.6954860358143258</v>
      </c>
      <c r="E18" s="69"/>
      <c r="F18" s="76">
        <v>1.3350108411364545</v>
      </c>
      <c r="G18" s="76">
        <v>8.7187755018007209</v>
      </c>
      <c r="H18" s="76">
        <v>26.086467238495395</v>
      </c>
      <c r="I18" s="76">
        <v>3.4205517046818734</v>
      </c>
      <c r="J18" s="76">
        <v>65.795381567226883</v>
      </c>
      <c r="K18" s="76">
        <v>5.2154040670268094</v>
      </c>
      <c r="L18" s="76">
        <v>9.6947496130452162</v>
      </c>
      <c r="M18" s="79">
        <f t="shared" si="0"/>
        <v>120.26634053341336</v>
      </c>
      <c r="N18" s="79"/>
      <c r="O18" s="74"/>
      <c r="P18" s="75">
        <v>2</v>
      </c>
      <c r="Q18" s="80">
        <v>14.946664445178069</v>
      </c>
      <c r="R18" s="78">
        <v>2.2478482466986796</v>
      </c>
      <c r="S18" s="77">
        <v>0.44700212685074031</v>
      </c>
      <c r="T18" s="78">
        <v>0.73467624714340496</v>
      </c>
      <c r="U18" s="78">
        <v>7.4385985706282511</v>
      </c>
      <c r="V18" s="78">
        <v>0</v>
      </c>
      <c r="W18" s="78">
        <v>2.614843319327731</v>
      </c>
      <c r="X18" s="78">
        <v>0</v>
      </c>
      <c r="Y18" s="78">
        <v>1.0569564791916768</v>
      </c>
      <c r="Z18" s="79">
        <f t="shared" si="1"/>
        <v>12.292076743141804</v>
      </c>
    </row>
    <row r="19" spans="1:26" ht="16.2">
      <c r="A19" s="74" t="s">
        <v>121</v>
      </c>
      <c r="B19" s="75" t="s">
        <v>85</v>
      </c>
      <c r="C19" s="90">
        <v>27.489646878594243</v>
      </c>
      <c r="D19" s="78">
        <v>1.6203664516773162</v>
      </c>
      <c r="E19" s="69"/>
      <c r="F19" s="77">
        <v>0.96918109544728426</v>
      </c>
      <c r="G19" s="78">
        <v>7.9706190047923311</v>
      </c>
      <c r="H19" s="78">
        <v>22.920771002396165</v>
      </c>
      <c r="I19" s="78">
        <v>3.0674843734025559</v>
      </c>
      <c r="J19" s="78">
        <v>65.614141163538335</v>
      </c>
      <c r="K19" s="78">
        <v>5.2750587795527144</v>
      </c>
      <c r="L19" s="78">
        <v>9.2512041998801919</v>
      </c>
      <c r="M19" s="79">
        <f t="shared" si="0"/>
        <v>115.06845961900957</v>
      </c>
      <c r="N19" s="79"/>
      <c r="O19" s="74" t="s">
        <v>122</v>
      </c>
      <c r="P19" s="75">
        <v>1</v>
      </c>
      <c r="Q19" s="76">
        <v>15.086335986626747</v>
      </c>
      <c r="R19" s="76">
        <v>2.2224057335329341</v>
      </c>
      <c r="S19" s="76">
        <v>0.75369373133732531</v>
      </c>
      <c r="T19" s="76">
        <v>0.75961228179172491</v>
      </c>
      <c r="U19" s="76">
        <v>6.8031448087824362</v>
      </c>
      <c r="V19" s="76">
        <v>0</v>
      </c>
      <c r="W19" s="76">
        <v>2.80921694011976</v>
      </c>
      <c r="X19" s="76">
        <v>0</v>
      </c>
      <c r="Y19" s="76">
        <v>1.097955965469062</v>
      </c>
      <c r="Z19" s="79">
        <f t="shared" si="1"/>
        <v>12.223623727500307</v>
      </c>
    </row>
    <row r="20" spans="1:26" ht="16.2">
      <c r="A20" s="74"/>
      <c r="B20" s="75" t="s">
        <v>117</v>
      </c>
      <c r="C20" s="90">
        <v>28.356359006786427</v>
      </c>
      <c r="D20" s="76">
        <v>1.6562180049900199</v>
      </c>
      <c r="E20" s="69"/>
      <c r="F20" s="76">
        <v>1.5946325445109779</v>
      </c>
      <c r="G20" s="76">
        <v>8.7719389630738522</v>
      </c>
      <c r="H20" s="76">
        <v>24.867503334131737</v>
      </c>
      <c r="I20" s="76">
        <v>3.524243542514971</v>
      </c>
      <c r="J20" s="76">
        <v>68.009206101197606</v>
      </c>
      <c r="K20" s="76">
        <v>5.6981719734530945</v>
      </c>
      <c r="L20" s="76">
        <v>9.6110430810379253</v>
      </c>
      <c r="M20" s="79">
        <f t="shared" si="0"/>
        <v>122.07673953992015</v>
      </c>
      <c r="N20" s="79"/>
      <c r="O20" s="74"/>
      <c r="P20" s="75">
        <v>2</v>
      </c>
      <c r="Q20" s="76">
        <v>15.473452760695725</v>
      </c>
      <c r="R20" s="76">
        <v>2.3011095005997602</v>
      </c>
      <c r="S20" s="76">
        <v>0.74274713674530202</v>
      </c>
      <c r="T20" s="76">
        <v>0.76774101596694</v>
      </c>
      <c r="U20" s="76">
        <v>14.096510506197522</v>
      </c>
      <c r="V20" s="76">
        <v>0</v>
      </c>
      <c r="W20" s="76">
        <v>2.8403339364254299</v>
      </c>
      <c r="X20" s="76">
        <v>0</v>
      </c>
      <c r="Y20" s="76">
        <v>1.1647559402239105</v>
      </c>
      <c r="Z20" s="79">
        <f t="shared" si="1"/>
        <v>19.612088535559103</v>
      </c>
    </row>
    <row r="21" spans="1:26" s="83" customFormat="1" ht="16.2">
      <c r="A21" s="74" t="s">
        <v>83</v>
      </c>
      <c r="B21" s="75">
        <v>1</v>
      </c>
      <c r="C21" s="76">
        <v>13.468217773999999</v>
      </c>
      <c r="D21" s="78">
        <v>1.4683668612</v>
      </c>
      <c r="F21" s="77">
        <v>0</v>
      </c>
      <c r="G21" s="78">
        <v>0.16088730127500001</v>
      </c>
      <c r="H21" s="78">
        <v>18.5791078496</v>
      </c>
      <c r="I21" s="78">
        <v>2.4648491824000001</v>
      </c>
      <c r="J21" s="78">
        <v>20.155717245600002</v>
      </c>
      <c r="K21" s="78">
        <v>2.4591191835999999</v>
      </c>
      <c r="L21" s="78">
        <v>3.7045845244</v>
      </c>
      <c r="M21" s="79">
        <f t="shared" si="0"/>
        <v>47.524265286875</v>
      </c>
      <c r="N21" s="79"/>
      <c r="O21" s="74" t="s">
        <v>84</v>
      </c>
      <c r="P21" s="75" t="s">
        <v>85</v>
      </c>
      <c r="Q21" s="76">
        <v>21.933361121648659</v>
      </c>
      <c r="R21" s="76">
        <v>2.5932658103241293</v>
      </c>
      <c r="S21" s="76">
        <v>0</v>
      </c>
      <c r="T21" s="76">
        <v>0</v>
      </c>
      <c r="U21" s="76">
        <v>13.439996821528611</v>
      </c>
      <c r="V21" s="76">
        <v>0</v>
      </c>
      <c r="W21" s="76">
        <v>0</v>
      </c>
      <c r="X21" s="76">
        <v>0</v>
      </c>
      <c r="Y21" s="76">
        <v>0</v>
      </c>
      <c r="Z21" s="79">
        <f t="shared" si="1"/>
        <v>13.439996821528611</v>
      </c>
    </row>
    <row r="22" spans="1:26" ht="16.2">
      <c r="A22" s="74"/>
      <c r="B22" s="75">
        <v>2</v>
      </c>
      <c r="C22" s="76">
        <v>13.2808726196</v>
      </c>
      <c r="D22" s="78">
        <v>1.468966218</v>
      </c>
      <c r="E22" s="69"/>
      <c r="F22" s="77">
        <v>0</v>
      </c>
      <c r="G22" s="78">
        <v>0.18113108189999999</v>
      </c>
      <c r="H22" s="78">
        <v>21.385755891199999</v>
      </c>
      <c r="I22" s="78">
        <v>2.3928110536</v>
      </c>
      <c r="J22" s="78">
        <v>19.276056874400002</v>
      </c>
      <c r="K22" s="78">
        <v>2.3978404443999999</v>
      </c>
      <c r="L22" s="78">
        <v>3.5486583555999998</v>
      </c>
      <c r="M22" s="79">
        <f t="shared" si="0"/>
        <v>49.182253701099995</v>
      </c>
      <c r="N22" s="79"/>
      <c r="O22" s="74"/>
      <c r="P22" s="75"/>
      <c r="Q22" s="76">
        <v>21.364082256400003</v>
      </c>
      <c r="R22" s="76">
        <v>2.5534961759999995</v>
      </c>
      <c r="S22" s="76">
        <v>0</v>
      </c>
      <c r="T22" s="76">
        <v>0</v>
      </c>
      <c r="U22" s="76">
        <v>10.500278468800001</v>
      </c>
      <c r="V22" s="76">
        <v>0</v>
      </c>
      <c r="W22" s="76">
        <v>0</v>
      </c>
      <c r="X22" s="76">
        <v>0</v>
      </c>
      <c r="Y22" s="76">
        <v>0</v>
      </c>
      <c r="Z22" s="79">
        <f t="shared" si="1"/>
        <v>10.500278468800001</v>
      </c>
    </row>
    <row r="23" spans="1:26" s="83" customFormat="1" ht="16.2">
      <c r="A23" s="74" t="s">
        <v>86</v>
      </c>
      <c r="B23" s="75">
        <v>1</v>
      </c>
      <c r="C23" s="76">
        <v>14.576952286744092</v>
      </c>
      <c r="D23" s="76">
        <v>1.5801066896275531</v>
      </c>
      <c r="F23" s="76">
        <v>0</v>
      </c>
      <c r="G23" s="76">
        <v>0.16536879722615999</v>
      </c>
      <c r="H23" s="76">
        <v>10.663092070484581</v>
      </c>
      <c r="I23" s="76">
        <v>2.5419464156988387</v>
      </c>
      <c r="J23" s="76">
        <v>21.454763598718465</v>
      </c>
      <c r="K23" s="76">
        <v>2.5437493580296353</v>
      </c>
      <c r="L23" s="76">
        <v>4.0758671718061672</v>
      </c>
      <c r="M23" s="79">
        <f t="shared" si="0"/>
        <v>41.444787411963844</v>
      </c>
      <c r="N23" s="79"/>
      <c r="O23" s="74" t="s">
        <v>26</v>
      </c>
      <c r="P23" s="75" t="s">
        <v>85</v>
      </c>
      <c r="Q23" s="76">
        <v>22.811362868937874</v>
      </c>
      <c r="R23" s="78">
        <v>2.6664083651302604</v>
      </c>
      <c r="S23" s="76">
        <v>0</v>
      </c>
      <c r="T23" s="76">
        <v>0</v>
      </c>
      <c r="U23" s="78">
        <v>12.933916528657313</v>
      </c>
      <c r="V23" s="76">
        <v>0</v>
      </c>
      <c r="W23" s="76">
        <v>0</v>
      </c>
      <c r="X23" s="76">
        <v>0</v>
      </c>
      <c r="Y23" s="76">
        <v>0</v>
      </c>
      <c r="Z23" s="79">
        <f t="shared" si="1"/>
        <v>12.933916528657313</v>
      </c>
    </row>
    <row r="24" spans="1:26" ht="16.2">
      <c r="A24" s="74"/>
      <c r="B24" s="75">
        <v>2</v>
      </c>
      <c r="C24" s="76">
        <v>13.77088259192646</v>
      </c>
      <c r="D24" s="76">
        <v>1.5129051966426861</v>
      </c>
      <c r="E24" s="69"/>
      <c r="F24" s="76">
        <v>0</v>
      </c>
      <c r="G24" s="76">
        <v>0.15216566655005997</v>
      </c>
      <c r="H24" s="76">
        <v>17.778148473221425</v>
      </c>
      <c r="I24" s="76">
        <v>2.3945624308553159</v>
      </c>
      <c r="J24" s="76">
        <v>20.006577647482018</v>
      </c>
      <c r="K24" s="76">
        <v>2.4319511758593126</v>
      </c>
      <c r="L24" s="76">
        <v>3.7679642521982419</v>
      </c>
      <c r="M24" s="79">
        <f t="shared" si="0"/>
        <v>46.531369646166368</v>
      </c>
      <c r="N24" s="79"/>
      <c r="O24" s="74"/>
      <c r="P24" s="75"/>
      <c r="Q24" s="76">
        <v>21.593449272217775</v>
      </c>
      <c r="R24" s="78">
        <v>2.5881935158126499</v>
      </c>
      <c r="S24" s="76">
        <v>0</v>
      </c>
      <c r="T24" s="76">
        <v>0</v>
      </c>
      <c r="U24" s="78">
        <v>15.891531417133708</v>
      </c>
      <c r="V24" s="76">
        <v>0</v>
      </c>
      <c r="W24" s="76">
        <v>0</v>
      </c>
      <c r="X24" s="76">
        <v>0</v>
      </c>
      <c r="Y24" s="76">
        <v>0</v>
      </c>
      <c r="Z24" s="79">
        <f t="shared" si="1"/>
        <v>15.891531417133708</v>
      </c>
    </row>
    <row r="25" spans="1:26" s="83" customFormat="1" ht="16.2">
      <c r="A25" s="74" t="s">
        <v>88</v>
      </c>
      <c r="B25" s="75">
        <v>1</v>
      </c>
      <c r="C25" s="76">
        <v>11.130814039215686</v>
      </c>
      <c r="D25" s="78">
        <v>1.1001714261704683</v>
      </c>
      <c r="F25" s="77">
        <v>0</v>
      </c>
      <c r="G25" s="78">
        <v>0.15396466586444998</v>
      </c>
      <c r="H25" s="78">
        <v>13.748725482192876</v>
      </c>
      <c r="I25" s="78">
        <v>2.6427993989595837</v>
      </c>
      <c r="J25" s="78">
        <v>21.784736813125249</v>
      </c>
      <c r="K25" s="78">
        <v>2.4874249287715084</v>
      </c>
      <c r="L25" s="78">
        <v>3.8779936702681073</v>
      </c>
      <c r="M25" s="79">
        <f t="shared" si="0"/>
        <v>44.695644959181777</v>
      </c>
      <c r="N25" s="79"/>
      <c r="O25" s="74" t="s">
        <v>27</v>
      </c>
      <c r="P25" s="75" t="s">
        <v>85</v>
      </c>
      <c r="Q25" s="80">
        <v>22.822847141373803</v>
      </c>
      <c r="R25" s="78">
        <v>2.692604819089456</v>
      </c>
      <c r="S25" s="76">
        <v>0</v>
      </c>
      <c r="T25" s="76">
        <v>0</v>
      </c>
      <c r="U25" s="78">
        <v>13.912327178115016</v>
      </c>
      <c r="V25" s="76">
        <v>0</v>
      </c>
      <c r="W25" s="76">
        <v>0</v>
      </c>
      <c r="X25" s="76">
        <v>0</v>
      </c>
      <c r="Y25" s="76">
        <v>0</v>
      </c>
      <c r="Z25" s="79">
        <f t="shared" si="1"/>
        <v>13.912327178115016</v>
      </c>
    </row>
    <row r="26" spans="1:26" ht="16.2">
      <c r="A26" s="74"/>
      <c r="B26" s="75">
        <v>2</v>
      </c>
      <c r="C26" s="80">
        <v>11.287848338793447</v>
      </c>
      <c r="D26" s="78">
        <v>1.1284225805033956</v>
      </c>
      <c r="E26" s="69"/>
      <c r="F26" s="77">
        <v>0</v>
      </c>
      <c r="G26" s="78">
        <v>0.18690828136230003</v>
      </c>
      <c r="H26" s="78">
        <v>11.591901821813822</v>
      </c>
      <c r="I26" s="78">
        <v>2.6920110003995208</v>
      </c>
      <c r="J26" s="78">
        <v>22.508874292449057</v>
      </c>
      <c r="K26" s="78">
        <v>2.5434815932880541</v>
      </c>
      <c r="L26" s="78">
        <v>4.0168139620455454</v>
      </c>
      <c r="M26" s="79">
        <f t="shared" si="0"/>
        <v>43.539990951358305</v>
      </c>
      <c r="N26" s="79"/>
      <c r="O26" s="74"/>
      <c r="P26" s="75"/>
      <c r="Q26" s="80">
        <v>21.564510468837394</v>
      </c>
      <c r="R26" s="78">
        <v>2.5721177566919691</v>
      </c>
      <c r="S26" s="76">
        <v>0</v>
      </c>
      <c r="T26" s="76">
        <v>0</v>
      </c>
      <c r="U26" s="78">
        <v>7.6395868877347182</v>
      </c>
      <c r="V26" s="76">
        <v>0</v>
      </c>
      <c r="W26" s="76">
        <v>0</v>
      </c>
      <c r="X26" s="76">
        <v>0</v>
      </c>
      <c r="Y26" s="76">
        <v>0</v>
      </c>
      <c r="Z26" s="79">
        <f t="shared" si="1"/>
        <v>7.6395868877347182</v>
      </c>
    </row>
    <row r="27" spans="1:26" s="83" customFormat="1" ht="16.2">
      <c r="A27" s="74" t="s">
        <v>89</v>
      </c>
      <c r="B27" s="75" t="s">
        <v>85</v>
      </c>
      <c r="C27" s="76">
        <v>20.544833375900719</v>
      </c>
      <c r="D27" s="78">
        <v>1.1604055616493194</v>
      </c>
      <c r="F27" s="77">
        <v>2.0399899647718169</v>
      </c>
      <c r="G27" s="78">
        <v>6.2916813815052048</v>
      </c>
      <c r="H27" s="78">
        <v>25.293792522818254</v>
      </c>
      <c r="I27" s="78">
        <v>5.8006839519615685</v>
      </c>
      <c r="J27" s="82">
        <v>42.257523728983195</v>
      </c>
      <c r="K27" s="78">
        <v>4.6769899691753407</v>
      </c>
      <c r="L27" s="78">
        <v>8.9650081180944738</v>
      </c>
      <c r="M27" s="79">
        <f t="shared" si="0"/>
        <v>95.325669637309844</v>
      </c>
      <c r="N27" s="79"/>
      <c r="O27" s="87" t="s">
        <v>123</v>
      </c>
      <c r="P27" s="88" t="s">
        <v>85</v>
      </c>
      <c r="Q27" s="76">
        <v>29.216427195287537</v>
      </c>
      <c r="R27" s="76">
        <v>0.52246420047923325</v>
      </c>
      <c r="S27" s="76">
        <v>3.8392543941693291</v>
      </c>
      <c r="T27" s="76">
        <v>14.298789541533543</v>
      </c>
      <c r="U27" s="76">
        <v>33.646353776956865</v>
      </c>
      <c r="V27" s="76">
        <v>8.2607737757587856</v>
      </c>
      <c r="W27" s="76">
        <v>75.659528003194893</v>
      </c>
      <c r="X27" s="76">
        <v>0</v>
      </c>
      <c r="Y27" s="76">
        <v>13.978359447883387</v>
      </c>
      <c r="Z27" s="79">
        <f t="shared" si="1"/>
        <v>149.68305893949679</v>
      </c>
    </row>
    <row r="28" spans="1:26" s="83" customFormat="1" ht="16.2">
      <c r="A28" s="74"/>
      <c r="B28" s="84">
        <v>2</v>
      </c>
      <c r="C28" s="76">
        <v>19.572819509203683</v>
      </c>
      <c r="D28" s="78">
        <v>1.0581253101240495</v>
      </c>
      <c r="F28" s="77">
        <v>2.057816301320528</v>
      </c>
      <c r="G28" s="78">
        <v>6.0096769339735889</v>
      </c>
      <c r="H28" s="78">
        <v>23.778421975190078</v>
      </c>
      <c r="I28" s="78">
        <v>5.5935207202881152</v>
      </c>
      <c r="J28" s="82">
        <v>40.620236404361748</v>
      </c>
      <c r="K28" s="78">
        <v>3.6350255738295321</v>
      </c>
      <c r="L28" s="78">
        <v>8.5986158627450973</v>
      </c>
      <c r="M28" s="79">
        <f t="shared" si="0"/>
        <v>90.293313771708682</v>
      </c>
      <c r="N28" s="79"/>
      <c r="O28" s="89"/>
      <c r="P28" s="88" t="s">
        <v>117</v>
      </c>
      <c r="Q28" s="76">
        <v>29.576863908526825</v>
      </c>
      <c r="R28" s="76">
        <v>0.53214084867894318</v>
      </c>
      <c r="S28" s="76">
        <v>3.8175892722177744</v>
      </c>
      <c r="T28" s="76">
        <v>14.521297154723779</v>
      </c>
      <c r="U28" s="76">
        <v>38.051603187550036</v>
      </c>
      <c r="V28" s="76">
        <v>8.3084337554043231</v>
      </c>
      <c r="W28" s="76">
        <v>76.233763639911942</v>
      </c>
      <c r="X28" s="76">
        <v>0</v>
      </c>
      <c r="Y28" s="76">
        <v>13.999469026821455</v>
      </c>
      <c r="Z28" s="79">
        <f t="shared" si="1"/>
        <v>154.93215603662932</v>
      </c>
    </row>
    <row r="29" spans="1:26" s="83" customFormat="1" ht="16.2">
      <c r="A29" s="74" t="s">
        <v>90</v>
      </c>
      <c r="B29" s="75" t="s">
        <v>85</v>
      </c>
      <c r="C29" s="76">
        <v>21.413781784830341</v>
      </c>
      <c r="D29" s="78">
        <v>1.5246662407185627</v>
      </c>
      <c r="F29" s="77">
        <v>1.8924740664670654</v>
      </c>
      <c r="G29" s="78">
        <v>6.2000005185628746</v>
      </c>
      <c r="H29" s="78">
        <v>28.192155625548896</v>
      </c>
      <c r="I29" s="78">
        <v>5.436221541317364</v>
      </c>
      <c r="J29" s="82">
        <v>40.825893678043911</v>
      </c>
      <c r="K29" s="78">
        <v>4.8856577908183629</v>
      </c>
      <c r="L29" s="78">
        <v>9.3533417700598775</v>
      </c>
      <c r="M29" s="79">
        <f t="shared" si="0"/>
        <v>96.785744990818358</v>
      </c>
      <c r="N29" s="79"/>
      <c r="O29" s="87" t="s">
        <v>61</v>
      </c>
      <c r="P29" s="88" t="s">
        <v>85</v>
      </c>
      <c r="Q29" s="76">
        <v>27.565153953399999</v>
      </c>
      <c r="R29" s="76">
        <v>0.4797674272000001</v>
      </c>
      <c r="S29" s="76">
        <v>3.8877024795999993</v>
      </c>
      <c r="T29" s="76">
        <v>13.872413352000001</v>
      </c>
      <c r="U29" s="76">
        <v>37.112739867999991</v>
      </c>
      <c r="V29" s="76">
        <v>8.2125704980000016</v>
      </c>
      <c r="W29" s="76">
        <v>70.750252053200001</v>
      </c>
      <c r="X29" s="76">
        <v>0</v>
      </c>
      <c r="Y29" s="76">
        <v>12.877486820600001</v>
      </c>
      <c r="Z29" s="79">
        <f t="shared" si="1"/>
        <v>146.71316507140003</v>
      </c>
    </row>
    <row r="30" spans="1:26" s="83" customFormat="1" ht="16.2">
      <c r="A30" s="74"/>
      <c r="B30" s="84">
        <v>2</v>
      </c>
      <c r="C30" s="76">
        <v>18.842199342347758</v>
      </c>
      <c r="D30" s="78">
        <v>1.3364197345753204</v>
      </c>
      <c r="F30" s="77">
        <v>1.238104545272436</v>
      </c>
      <c r="G30" s="78">
        <v>4.8230126538461535</v>
      </c>
      <c r="H30" s="78">
        <v>17.962148607371802</v>
      </c>
      <c r="I30" s="78">
        <v>4.5729141806891027</v>
      </c>
      <c r="J30" s="82">
        <v>35.688768694911857</v>
      </c>
      <c r="K30" s="78">
        <v>3.2302889266826931</v>
      </c>
      <c r="L30" s="78">
        <v>8.1438487473958325</v>
      </c>
      <c r="M30" s="79">
        <f t="shared" si="0"/>
        <v>75.65908635616988</v>
      </c>
      <c r="N30" s="79"/>
      <c r="O30" s="89"/>
      <c r="P30" s="88" t="s">
        <v>124</v>
      </c>
      <c r="Q30" s="76">
        <v>27.624086909308822</v>
      </c>
      <c r="R30" s="78">
        <v>0.47987506991610074</v>
      </c>
      <c r="S30" s="77">
        <v>3.8008082872552924</v>
      </c>
      <c r="T30" s="78">
        <v>13.850649664602475</v>
      </c>
      <c r="U30" s="78">
        <v>32.671413496803829</v>
      </c>
      <c r="V30" s="78">
        <v>8.0234460321614058</v>
      </c>
      <c r="W30" s="78">
        <v>69.96511573911306</v>
      </c>
      <c r="X30" s="78">
        <v>0</v>
      </c>
      <c r="Y30" s="78">
        <v>12.654300315621253</v>
      </c>
      <c r="Z30" s="79">
        <f t="shared" si="1"/>
        <v>140.96573353555732</v>
      </c>
    </row>
    <row r="31" spans="1:26" s="83" customFormat="1" ht="16.2">
      <c r="A31" s="74" t="s">
        <v>21</v>
      </c>
      <c r="B31" s="75" t="s">
        <v>87</v>
      </c>
      <c r="C31" s="76">
        <v>21.035010043634909</v>
      </c>
      <c r="D31" s="76">
        <v>1.0642415512409928</v>
      </c>
      <c r="F31" s="76">
        <v>1.7018746915532421</v>
      </c>
      <c r="G31" s="76">
        <v>6.2127092269815858</v>
      </c>
      <c r="H31" s="76">
        <v>28.532314938751</v>
      </c>
      <c r="I31" s="76">
        <v>5.3192050508406714</v>
      </c>
      <c r="J31" s="82">
        <v>45.2702366295036</v>
      </c>
      <c r="K31" s="76">
        <v>4.8535997219775817</v>
      </c>
      <c r="L31" s="76">
        <v>9.0916516793434745</v>
      </c>
      <c r="M31" s="79">
        <f>SUM(F31:L31)</f>
        <v>100.98159193895117</v>
      </c>
      <c r="N31" s="79"/>
      <c r="O31" s="87" t="s">
        <v>62</v>
      </c>
      <c r="P31" s="88" t="s">
        <v>85</v>
      </c>
      <c r="Q31" s="76">
        <v>28.359107489391516</v>
      </c>
      <c r="R31" s="78">
        <v>0.51066937469975993</v>
      </c>
      <c r="S31" s="77">
        <v>3.8797578859087265</v>
      </c>
      <c r="T31" s="78">
        <v>13.903102262810247</v>
      </c>
      <c r="U31" s="78">
        <v>33.177184137309837</v>
      </c>
      <c r="V31" s="78">
        <v>8.3751627808246596</v>
      </c>
      <c r="W31" s="78">
        <v>72.838271744395527</v>
      </c>
      <c r="X31" s="78">
        <v>0</v>
      </c>
      <c r="Y31" s="78">
        <v>13.374829211969574</v>
      </c>
      <c r="Z31" s="79">
        <f t="shared" si="1"/>
        <v>145.54830802321857</v>
      </c>
    </row>
    <row r="32" spans="1:26" ht="16.2">
      <c r="A32" s="74"/>
      <c r="B32" s="84">
        <v>2</v>
      </c>
      <c r="C32" s="76">
        <v>19.453694719936074</v>
      </c>
      <c r="D32" s="76">
        <v>0.95390697662804613</v>
      </c>
      <c r="E32" s="69"/>
      <c r="F32" s="76">
        <v>1.4073144724330802</v>
      </c>
      <c r="G32" s="76">
        <v>5.3642987974430669</v>
      </c>
      <c r="H32" s="76">
        <v>20.279994143028365</v>
      </c>
      <c r="I32" s="76">
        <v>4.9209235932880535</v>
      </c>
      <c r="J32" s="82">
        <v>42.019388549940068</v>
      </c>
      <c r="K32" s="76">
        <v>3.5232103735517377</v>
      </c>
      <c r="L32" s="76">
        <v>8.3870100749101084</v>
      </c>
      <c r="M32" s="79">
        <f>SUM(F32:L32)</f>
        <v>85.902140004594472</v>
      </c>
      <c r="N32" s="79"/>
      <c r="O32" s="87"/>
      <c r="P32" s="88" t="s">
        <v>117</v>
      </c>
      <c r="Q32" s="80">
        <v>28.526558639367238</v>
      </c>
      <c r="R32" s="78">
        <v>0.51531127513015629</v>
      </c>
      <c r="S32" s="77">
        <v>3.8625028474169008</v>
      </c>
      <c r="T32" s="78">
        <v>14.003909243091709</v>
      </c>
      <c r="U32" s="78">
        <v>37.063021001201442</v>
      </c>
      <c r="V32" s="78">
        <v>8.2812795310372458</v>
      </c>
      <c r="W32" s="78">
        <v>73.535364910292358</v>
      </c>
      <c r="X32" s="78">
        <v>0</v>
      </c>
      <c r="Y32" s="78">
        <v>13.423900478974769</v>
      </c>
      <c r="Z32" s="79">
        <f t="shared" si="1"/>
        <v>150.16997801201441</v>
      </c>
    </row>
    <row r="33" spans="1:26" ht="16.2">
      <c r="A33" s="74" t="s">
        <v>125</v>
      </c>
      <c r="B33" s="75" t="s">
        <v>85</v>
      </c>
      <c r="C33" s="76">
        <v>29.551659892486015</v>
      </c>
      <c r="D33" s="78">
        <v>1.1784600415667468</v>
      </c>
      <c r="E33" s="69"/>
      <c r="F33" s="77">
        <v>3.3269063401278975</v>
      </c>
      <c r="G33" s="78">
        <v>13.1671338411271</v>
      </c>
      <c r="H33" s="78">
        <v>32.442803377298162</v>
      </c>
      <c r="I33" s="78">
        <v>6.7167413037569954</v>
      </c>
      <c r="J33" s="78">
        <v>67.335157248201455</v>
      </c>
      <c r="K33" s="78">
        <v>6.4300001438848922</v>
      </c>
      <c r="L33" s="78">
        <v>12.478507896882494</v>
      </c>
      <c r="M33" s="79">
        <f t="shared" si="0"/>
        <v>141.897250151279</v>
      </c>
      <c r="N33" s="79"/>
      <c r="O33" s="74" t="s">
        <v>126</v>
      </c>
      <c r="P33" s="75" t="s">
        <v>85</v>
      </c>
      <c r="Q33" s="80">
        <v>14.996136991203519</v>
      </c>
      <c r="R33" s="78">
        <v>2.1595524770091963</v>
      </c>
      <c r="S33" s="76">
        <v>0</v>
      </c>
      <c r="T33" s="76">
        <v>0</v>
      </c>
      <c r="U33" s="78">
        <v>12.319308283486604</v>
      </c>
      <c r="V33" s="76">
        <v>0</v>
      </c>
      <c r="W33" s="76">
        <v>0</v>
      </c>
      <c r="X33" s="76">
        <v>0</v>
      </c>
      <c r="Y33" s="76">
        <v>0</v>
      </c>
      <c r="Z33" s="79">
        <f t="shared" si="1"/>
        <v>12.319308283486604</v>
      </c>
    </row>
    <row r="34" spans="1:26" ht="16.2">
      <c r="A34" s="74"/>
      <c r="B34" s="75" t="s">
        <v>124</v>
      </c>
      <c r="C34" s="76">
        <v>28.581607831467416</v>
      </c>
      <c r="D34" s="78">
        <v>1.1856335009996002</v>
      </c>
      <c r="E34" s="69"/>
      <c r="F34" s="77">
        <v>3.4280669452219108</v>
      </c>
      <c r="G34" s="78">
        <v>12.893343007796881</v>
      </c>
      <c r="H34" s="78">
        <v>30.735330206917233</v>
      </c>
      <c r="I34" s="78">
        <v>6.689443725909638</v>
      </c>
      <c r="J34" s="78">
        <v>65.244538238904454</v>
      </c>
      <c r="K34" s="78">
        <v>6.5094087804878047</v>
      </c>
      <c r="L34" s="78">
        <v>12.166041176529388</v>
      </c>
      <c r="M34" s="79">
        <f t="shared" si="0"/>
        <v>137.66617208176731</v>
      </c>
      <c r="N34" s="79"/>
      <c r="O34" s="74"/>
      <c r="P34" s="75"/>
      <c r="Q34" s="80">
        <v>14.85217998341327</v>
      </c>
      <c r="R34" s="78">
        <v>2.1418615737410072</v>
      </c>
      <c r="S34" s="76">
        <v>0</v>
      </c>
      <c r="T34" s="76">
        <v>0</v>
      </c>
      <c r="U34" s="78">
        <v>14.921788092725823</v>
      </c>
      <c r="V34" s="76">
        <v>0</v>
      </c>
      <c r="W34" s="76">
        <v>0</v>
      </c>
      <c r="X34" s="76">
        <v>0</v>
      </c>
      <c r="Y34" s="76">
        <v>0</v>
      </c>
      <c r="Z34" s="79">
        <f t="shared" si="1"/>
        <v>14.921788092725823</v>
      </c>
    </row>
    <row r="35" spans="1:26" ht="16.2">
      <c r="A35" s="74" t="s">
        <v>127</v>
      </c>
      <c r="B35" s="88" t="s">
        <v>85</v>
      </c>
      <c r="C35" s="76">
        <v>27.777457726800002</v>
      </c>
      <c r="D35" s="76">
        <v>1.0872060304</v>
      </c>
      <c r="E35" s="69"/>
      <c r="F35" s="76">
        <v>3.5062121396000001</v>
      </c>
      <c r="G35" s="76">
        <v>16.372947286799999</v>
      </c>
      <c r="H35" s="76">
        <v>32.701567640999997</v>
      </c>
      <c r="I35" s="76">
        <v>7.0156902048000003</v>
      </c>
      <c r="J35" s="76">
        <v>66.180652148600004</v>
      </c>
      <c r="K35" s="76">
        <v>6.3467103720000013</v>
      </c>
      <c r="L35" s="76">
        <v>12.3215386586</v>
      </c>
      <c r="M35" s="79">
        <f t="shared" si="0"/>
        <v>144.44531845139997</v>
      </c>
      <c r="N35" s="79"/>
      <c r="O35" s="74" t="s">
        <v>91</v>
      </c>
      <c r="P35" s="75" t="s">
        <v>85</v>
      </c>
      <c r="Q35" s="76">
        <v>14.457752012390092</v>
      </c>
      <c r="R35" s="76">
        <v>2.1906228033573143</v>
      </c>
      <c r="S35" s="76">
        <v>0</v>
      </c>
      <c r="T35" s="76">
        <v>0</v>
      </c>
      <c r="U35" s="76">
        <v>9.0282657414068748</v>
      </c>
      <c r="V35" s="76">
        <v>0</v>
      </c>
      <c r="W35" s="76">
        <v>0</v>
      </c>
      <c r="X35" s="76">
        <v>0</v>
      </c>
      <c r="Y35" s="76">
        <v>0</v>
      </c>
      <c r="Z35" s="79">
        <f t="shared" si="1"/>
        <v>9.0282657414068748</v>
      </c>
    </row>
    <row r="36" spans="1:26" ht="16.2">
      <c r="A36" s="74"/>
      <c r="B36" s="88" t="s">
        <v>117</v>
      </c>
      <c r="C36" s="76">
        <v>26.579262765718862</v>
      </c>
      <c r="D36" s="76">
        <v>1.0596123836603926</v>
      </c>
      <c r="E36" s="69"/>
      <c r="F36" s="76">
        <v>3.383270160192231</v>
      </c>
      <c r="G36" s="76">
        <v>12.837868830396477</v>
      </c>
      <c r="H36" s="76">
        <v>31.575615824989985</v>
      </c>
      <c r="I36" s="76">
        <v>6.7098744070885061</v>
      </c>
      <c r="J36" s="76">
        <v>62.731913698037658</v>
      </c>
      <c r="K36" s="76">
        <v>6.0264185142170614</v>
      </c>
      <c r="L36" s="76">
        <v>11.657716485582698</v>
      </c>
      <c r="M36" s="79">
        <f t="shared" si="0"/>
        <v>134.92267792050461</v>
      </c>
      <c r="N36" s="79"/>
      <c r="O36" s="74"/>
      <c r="P36" s="75"/>
      <c r="Q36" s="76">
        <v>13.534358192600001</v>
      </c>
      <c r="R36" s="76">
        <v>2.0472946619999997</v>
      </c>
      <c r="S36" s="76">
        <v>0</v>
      </c>
      <c r="T36" s="76">
        <v>0</v>
      </c>
      <c r="U36" s="76">
        <v>17.8621919536</v>
      </c>
      <c r="V36" s="76">
        <v>0</v>
      </c>
      <c r="W36" s="76">
        <v>0</v>
      </c>
      <c r="X36" s="76">
        <v>0</v>
      </c>
      <c r="Y36" s="76">
        <v>0</v>
      </c>
      <c r="Z36" s="79">
        <f t="shared" si="1"/>
        <v>17.8621919536</v>
      </c>
    </row>
    <row r="37" spans="1:26" ht="16.2">
      <c r="A37" s="87" t="s">
        <v>128</v>
      </c>
      <c r="B37" s="88" t="s">
        <v>85</v>
      </c>
      <c r="C37" s="76">
        <v>25.419021279441118</v>
      </c>
      <c r="D37" s="78">
        <v>1.2035919481037924</v>
      </c>
      <c r="E37" s="69"/>
      <c r="F37" s="77">
        <v>3.7259169101796403</v>
      </c>
      <c r="G37" s="78">
        <v>13.121237577245509</v>
      </c>
      <c r="H37" s="78">
        <v>31.647924433133728</v>
      </c>
      <c r="I37" s="78">
        <v>7.3842749361277438</v>
      </c>
      <c r="J37" s="78">
        <v>57.969488901197607</v>
      </c>
      <c r="K37" s="78">
        <v>5.6255869580838329</v>
      </c>
      <c r="L37" s="78">
        <v>11.675735292415169</v>
      </c>
      <c r="M37" s="79">
        <f t="shared" si="0"/>
        <v>131.15016500838323</v>
      </c>
      <c r="N37" s="79"/>
      <c r="O37" s="74" t="s">
        <v>92</v>
      </c>
      <c r="P37" s="75" t="s">
        <v>85</v>
      </c>
      <c r="Q37" s="76">
        <v>14.839901476362181</v>
      </c>
      <c r="R37" s="76">
        <v>2.1335339002403844</v>
      </c>
      <c r="S37" s="76">
        <v>0</v>
      </c>
      <c r="T37" s="76">
        <v>0</v>
      </c>
      <c r="U37" s="76">
        <v>11.321140916266025</v>
      </c>
      <c r="V37" s="76">
        <v>0</v>
      </c>
      <c r="W37" s="76">
        <v>0</v>
      </c>
      <c r="X37" s="76">
        <v>0</v>
      </c>
      <c r="Y37" s="76">
        <v>0</v>
      </c>
      <c r="Z37" s="79">
        <f t="shared" si="1"/>
        <v>11.321140916266025</v>
      </c>
    </row>
    <row r="38" spans="1:26" ht="16.2">
      <c r="A38" s="87"/>
      <c r="B38" s="88" t="s">
        <v>117</v>
      </c>
      <c r="C38" s="76">
        <v>25.739780378351337</v>
      </c>
      <c r="D38" s="76">
        <v>1.1864950452180874</v>
      </c>
      <c r="E38" s="69"/>
      <c r="F38" s="76">
        <v>3.6489069459783914</v>
      </c>
      <c r="G38" s="76">
        <v>13.053849357142857</v>
      </c>
      <c r="H38" s="76">
        <v>31.396159291716685</v>
      </c>
      <c r="I38" s="76">
        <v>7.2718394163665483</v>
      </c>
      <c r="J38" s="76">
        <v>58.903013125450187</v>
      </c>
      <c r="K38" s="76">
        <v>5.6272088115246097</v>
      </c>
      <c r="L38" s="76">
        <v>11.712718488195279</v>
      </c>
      <c r="M38" s="79">
        <f t="shared" si="0"/>
        <v>131.61369543637454</v>
      </c>
      <c r="N38" s="79"/>
      <c r="Q38" s="76">
        <v>14.033765631200001</v>
      </c>
      <c r="R38" s="76">
        <v>2.0614578179999996</v>
      </c>
      <c r="S38" s="76">
        <v>0</v>
      </c>
      <c r="T38" s="76">
        <v>0</v>
      </c>
      <c r="U38" s="76">
        <v>15.053320523200004</v>
      </c>
      <c r="V38" s="76">
        <v>0</v>
      </c>
      <c r="W38" s="76">
        <v>0</v>
      </c>
      <c r="X38" s="76">
        <v>0</v>
      </c>
      <c r="Y38" s="76">
        <v>0</v>
      </c>
      <c r="Z38" s="79">
        <f t="shared" si="1"/>
        <v>15.053320523200004</v>
      </c>
    </row>
    <row r="39" spans="1:26" ht="16.2">
      <c r="A39" s="74" t="s">
        <v>93</v>
      </c>
      <c r="B39" s="75" t="s">
        <v>85</v>
      </c>
      <c r="C39" s="76">
        <v>11.858440557999998</v>
      </c>
      <c r="D39" s="76">
        <v>0.74671507679999993</v>
      </c>
      <c r="E39" s="69"/>
      <c r="F39" s="76">
        <v>1.8482704427999999</v>
      </c>
      <c r="G39" s="76">
        <v>5.8648126212000005</v>
      </c>
      <c r="H39" s="76">
        <v>31.195824429999998</v>
      </c>
      <c r="I39" s="76">
        <v>5.0334922924000001</v>
      </c>
      <c r="J39" s="85">
        <v>28.355915398200001</v>
      </c>
      <c r="K39" s="76">
        <v>3.0514184575999996</v>
      </c>
      <c r="L39" s="76">
        <v>4.4822736519999999</v>
      </c>
      <c r="M39" s="79">
        <f t="shared" si="0"/>
        <v>79.832007294199997</v>
      </c>
      <c r="N39" s="79"/>
      <c r="Z39" s="79">
        <f t="shared" si="1"/>
        <v>0</v>
      </c>
    </row>
    <row r="40" spans="1:26" ht="16.2">
      <c r="A40" s="74"/>
      <c r="B40" s="75"/>
      <c r="C40" s="76">
        <v>10.126092760279441</v>
      </c>
      <c r="D40" s="76">
        <v>0.63705289720558889</v>
      </c>
      <c r="E40" s="69"/>
      <c r="F40" s="76">
        <v>1.6113512445109779</v>
      </c>
      <c r="G40" s="76">
        <v>5.0530949864271451</v>
      </c>
      <c r="H40" s="76">
        <v>21.616303230339327</v>
      </c>
      <c r="I40" s="76">
        <v>3.9965776866267464</v>
      </c>
      <c r="J40" s="82">
        <v>22.898764785628742</v>
      </c>
      <c r="K40" s="76">
        <v>1.7940570886227545</v>
      </c>
      <c r="L40" s="76">
        <v>3.8420477371257484</v>
      </c>
      <c r="M40" s="79">
        <f t="shared" si="0"/>
        <v>60.812196759281441</v>
      </c>
      <c r="N40" s="79"/>
      <c r="Z40" s="79">
        <f t="shared" si="1"/>
        <v>0</v>
      </c>
    </row>
    <row r="41" spans="1:26" ht="16.2">
      <c r="A41" s="74" t="s">
        <v>129</v>
      </c>
      <c r="B41" s="75" t="s">
        <v>85</v>
      </c>
      <c r="C41" s="76">
        <v>12.621314311324529</v>
      </c>
      <c r="D41" s="76">
        <v>0.61878400120048016</v>
      </c>
      <c r="E41" s="69"/>
      <c r="F41" s="76">
        <v>1.6721160048019204</v>
      </c>
      <c r="G41" s="76">
        <v>6.5803308271308527</v>
      </c>
      <c r="H41" s="76">
        <v>35.237749599439766</v>
      </c>
      <c r="I41" s="76">
        <v>5.2537457078831533</v>
      </c>
      <c r="J41" s="85">
        <v>31.60629895858343</v>
      </c>
      <c r="K41" s="76">
        <v>3.2847807496998795</v>
      </c>
      <c r="L41" s="76">
        <v>4.9832357498999595</v>
      </c>
      <c r="M41" s="79">
        <f t="shared" si="0"/>
        <v>88.618257597438969</v>
      </c>
      <c r="N41" s="79"/>
      <c r="Z41" s="79">
        <f t="shared" si="1"/>
        <v>0</v>
      </c>
    </row>
    <row r="42" spans="1:26" ht="16.2">
      <c r="A42" s="74"/>
      <c r="B42" s="75"/>
      <c r="C42" s="76">
        <v>12.24315366100679</v>
      </c>
      <c r="D42" s="76">
        <v>0.58315104874151014</v>
      </c>
      <c r="E42" s="69"/>
      <c r="F42" s="76">
        <v>1.6404926943667597</v>
      </c>
      <c r="G42" s="76">
        <v>6.5138343617658814</v>
      </c>
      <c r="H42" s="76">
        <v>30.56781161965641</v>
      </c>
      <c r="I42" s="76">
        <v>4.9766600627247284</v>
      </c>
      <c r="J42" s="82">
        <v>30.386214424091087</v>
      </c>
      <c r="K42" s="76">
        <v>2.5508862093487812</v>
      </c>
      <c r="L42" s="76">
        <v>4.9155087914502591</v>
      </c>
      <c r="M42" s="79">
        <f t="shared" si="0"/>
        <v>81.551408163403906</v>
      </c>
      <c r="N42" s="79"/>
      <c r="Z42" s="79">
        <f t="shared" si="1"/>
        <v>0</v>
      </c>
    </row>
    <row r="43" spans="1:26" ht="16.2">
      <c r="A43" s="74" t="s">
        <v>94</v>
      </c>
      <c r="B43" s="75" t="s">
        <v>85</v>
      </c>
      <c r="C43" s="80">
        <v>13.351733300998003</v>
      </c>
      <c r="D43" s="78">
        <v>0.57991421317365266</v>
      </c>
      <c r="E43" s="69"/>
      <c r="F43" s="77">
        <v>1.7208094622754491</v>
      </c>
      <c r="G43" s="78">
        <v>7.3430879500998021</v>
      </c>
      <c r="H43" s="78">
        <v>34.964187865069853</v>
      </c>
      <c r="I43" s="78">
        <v>5.2529061728542912</v>
      </c>
      <c r="J43" s="85">
        <v>33.642022155289418</v>
      </c>
      <c r="K43" s="78">
        <v>3.4959201524950103</v>
      </c>
      <c r="L43" s="78">
        <v>5.232530585229541</v>
      </c>
      <c r="M43" s="79">
        <f t="shared" si="0"/>
        <v>91.651464343313364</v>
      </c>
      <c r="N43" s="79"/>
      <c r="Z43" s="79">
        <f t="shared" si="1"/>
        <v>0</v>
      </c>
    </row>
    <row r="44" spans="1:26" ht="16.2">
      <c r="C44" s="80">
        <v>11.432578839799998</v>
      </c>
      <c r="D44" s="78">
        <v>0.48489207299999998</v>
      </c>
      <c r="E44" s="69"/>
      <c r="F44" s="77">
        <v>1.1566967073999999</v>
      </c>
      <c r="G44" s="78">
        <v>5.9777694999999991</v>
      </c>
      <c r="H44" s="78">
        <v>25.726677472000006</v>
      </c>
      <c r="I44" s="78">
        <v>4.7248350663999998</v>
      </c>
      <c r="J44" s="82">
        <v>28.543225746799997</v>
      </c>
      <c r="K44" s="78">
        <v>2.4854479796</v>
      </c>
      <c r="L44" s="90">
        <v>4.745968671</v>
      </c>
      <c r="M44" s="79">
        <f t="shared" si="0"/>
        <v>73.360621143199992</v>
      </c>
      <c r="N44" s="79"/>
      <c r="Z44" s="79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7"/>
  <sheetViews>
    <sheetView workbookViewId="0">
      <selection activeCell="E33" sqref="E33:G33"/>
    </sheetView>
  </sheetViews>
  <sheetFormatPr defaultRowHeight="13.2"/>
  <cols>
    <col min="6" max="6" width="10.109375" bestFit="1" customWidth="1"/>
  </cols>
  <sheetData>
    <row r="1" spans="1:6" ht="13.8" customHeight="1">
      <c r="A1" s="3" t="s">
        <v>18</v>
      </c>
      <c r="B1" s="4" t="s">
        <v>17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>
      <c r="A2" t="s">
        <v>13</v>
      </c>
      <c r="B2">
        <v>1</v>
      </c>
      <c r="C2">
        <v>9.9901999999999997</v>
      </c>
      <c r="D2">
        <v>1.0002</v>
      </c>
      <c r="E2">
        <v>10.919600000000001</v>
      </c>
      <c r="F2" s="1">
        <f>((C2+D2)-E2)/D2</f>
        <v>7.0785842831432133E-2</v>
      </c>
    </row>
    <row r="3" spans="1:6">
      <c r="B3">
        <v>2</v>
      </c>
      <c r="C3">
        <v>23.718399999999999</v>
      </c>
      <c r="D3">
        <v>1</v>
      </c>
      <c r="E3">
        <v>24.652999999999999</v>
      </c>
      <c r="F3" s="1">
        <f t="shared" ref="F3:F55" si="0">((C3+D3)-E3)/D3</f>
        <v>6.5400000000000347E-2</v>
      </c>
    </row>
    <row r="4" spans="1:6">
      <c r="A4" t="s">
        <v>12</v>
      </c>
      <c r="B4">
        <v>1</v>
      </c>
      <c r="C4">
        <v>9.8930000000000007</v>
      </c>
      <c r="D4">
        <v>1</v>
      </c>
      <c r="E4">
        <v>10.8208</v>
      </c>
      <c r="F4" s="1">
        <f t="shared" si="0"/>
        <v>7.2200000000000486E-2</v>
      </c>
    </row>
    <row r="5" spans="1:6">
      <c r="B5">
        <v>2</v>
      </c>
      <c r="C5">
        <v>18.786799999999999</v>
      </c>
      <c r="D5">
        <v>1.0003</v>
      </c>
      <c r="E5">
        <v>19.721</v>
      </c>
      <c r="F5" s="1">
        <f t="shared" si="0"/>
        <v>6.6080175947214548E-2</v>
      </c>
    </row>
    <row r="6" spans="1:6">
      <c r="A6" t="s">
        <v>11</v>
      </c>
      <c r="B6">
        <v>1</v>
      </c>
      <c r="C6">
        <v>10.030099999999999</v>
      </c>
      <c r="D6">
        <v>1.0002</v>
      </c>
      <c r="E6">
        <v>10.965199999999999</v>
      </c>
      <c r="F6" s="1">
        <f t="shared" si="0"/>
        <v>6.5086982603478574E-2</v>
      </c>
    </row>
    <row r="7" spans="1:6">
      <c r="B7">
        <v>2</v>
      </c>
      <c r="C7">
        <v>22.674499999999998</v>
      </c>
      <c r="D7">
        <v>1</v>
      </c>
      <c r="E7">
        <v>23.6127</v>
      </c>
      <c r="F7" s="1">
        <f t="shared" si="0"/>
        <v>6.1799999999998079E-2</v>
      </c>
    </row>
    <row r="8" spans="1:6">
      <c r="A8" t="s">
        <v>10</v>
      </c>
      <c r="B8">
        <v>1</v>
      </c>
      <c r="C8">
        <v>9.9990000000000006</v>
      </c>
      <c r="D8">
        <v>1.0002</v>
      </c>
      <c r="E8">
        <v>10.9619</v>
      </c>
      <c r="F8" s="1">
        <f t="shared" si="0"/>
        <v>3.7292541491701768E-2</v>
      </c>
    </row>
    <row r="9" spans="1:6">
      <c r="B9">
        <v>2</v>
      </c>
      <c r="C9">
        <v>19.647200000000002</v>
      </c>
      <c r="D9">
        <v>1.0002</v>
      </c>
      <c r="E9">
        <v>20.607500000000002</v>
      </c>
      <c r="F9" s="1">
        <f t="shared" si="0"/>
        <v>3.9892021595680248E-2</v>
      </c>
    </row>
    <row r="10" spans="1:6">
      <c r="A10" t="s">
        <v>9</v>
      </c>
      <c r="B10">
        <v>1</v>
      </c>
      <c r="C10">
        <v>9.8247999999999998</v>
      </c>
      <c r="D10">
        <v>1.0004999999999999</v>
      </c>
      <c r="E10">
        <v>10.7879</v>
      </c>
      <c r="F10" s="1">
        <f t="shared" si="0"/>
        <v>3.738130934532722E-2</v>
      </c>
    </row>
    <row r="11" spans="1:6">
      <c r="B11">
        <v>2</v>
      </c>
      <c r="C11">
        <v>17.673999999999999</v>
      </c>
      <c r="D11">
        <v>1.0003</v>
      </c>
      <c r="E11">
        <v>18.637799999999999</v>
      </c>
      <c r="F11" s="1">
        <f t="shared" si="0"/>
        <v>3.6489053284014993E-2</v>
      </c>
    </row>
    <row r="12" spans="1:6">
      <c r="A12" t="s">
        <v>8</v>
      </c>
      <c r="B12">
        <v>1</v>
      </c>
      <c r="C12">
        <v>9.9832999999999998</v>
      </c>
      <c r="D12">
        <v>0.99990000000000001</v>
      </c>
      <c r="E12">
        <v>10.938599999999999</v>
      </c>
      <c r="F12" s="1">
        <f t="shared" si="0"/>
        <v>4.4604460446045463E-2</v>
      </c>
    </row>
    <row r="13" spans="1:6">
      <c r="B13">
        <v>2</v>
      </c>
      <c r="C13">
        <v>18.084499999999998</v>
      </c>
      <c r="D13">
        <v>1.0004999999999999</v>
      </c>
      <c r="E13">
        <v>19.046800000000001</v>
      </c>
      <c r="F13" s="1">
        <f t="shared" si="0"/>
        <v>3.8180909545223629E-2</v>
      </c>
    </row>
    <row r="14" spans="1:6">
      <c r="A14" t="s">
        <v>7</v>
      </c>
      <c r="B14">
        <v>1</v>
      </c>
      <c r="C14">
        <v>18.2362</v>
      </c>
      <c r="D14">
        <v>0.99970000000000003</v>
      </c>
      <c r="E14">
        <v>19.2088</v>
      </c>
      <c r="F14" s="1">
        <f t="shared" si="0"/>
        <v>2.7108132439732709E-2</v>
      </c>
    </row>
    <row r="15" spans="1:6">
      <c r="B15">
        <v>2</v>
      </c>
      <c r="C15">
        <v>19.9679</v>
      </c>
      <c r="D15">
        <v>1</v>
      </c>
      <c r="E15">
        <v>20.944500000000001</v>
      </c>
      <c r="F15" s="1">
        <f t="shared" si="0"/>
        <v>2.3399999999998755E-2</v>
      </c>
    </row>
    <row r="16" spans="1:6">
      <c r="A16" t="s">
        <v>6</v>
      </c>
      <c r="B16">
        <v>1</v>
      </c>
      <c r="C16">
        <v>17.953399999999998</v>
      </c>
      <c r="D16">
        <v>1</v>
      </c>
      <c r="E16">
        <v>18.914200000000001</v>
      </c>
      <c r="F16" s="1">
        <f t="shared" si="0"/>
        <v>3.9199999999997459E-2</v>
      </c>
    </row>
    <row r="17" spans="1:6">
      <c r="B17">
        <v>2</v>
      </c>
      <c r="C17">
        <v>18.4209</v>
      </c>
      <c r="D17">
        <v>0.99950000000000006</v>
      </c>
      <c r="E17">
        <v>19.385100000000001</v>
      </c>
      <c r="F17" s="1">
        <f t="shared" si="0"/>
        <v>3.531765882941415E-2</v>
      </c>
    </row>
    <row r="18" spans="1:6">
      <c r="A18" t="s">
        <v>5</v>
      </c>
      <c r="B18">
        <v>1</v>
      </c>
      <c r="C18">
        <v>20.366</v>
      </c>
      <c r="D18">
        <v>1</v>
      </c>
      <c r="E18">
        <v>21.3276</v>
      </c>
      <c r="F18" s="1">
        <f t="shared" si="0"/>
        <v>3.8399999999999324E-2</v>
      </c>
    </row>
    <row r="19" spans="1:6">
      <c r="B19">
        <v>2</v>
      </c>
      <c r="C19">
        <v>19.212900000000001</v>
      </c>
      <c r="D19">
        <v>1.002</v>
      </c>
      <c r="E19">
        <v>20.175999999999998</v>
      </c>
      <c r="F19" s="1">
        <f t="shared" si="0"/>
        <v>3.8822355289422864E-2</v>
      </c>
    </row>
    <row r="20" spans="1:6">
      <c r="A20" t="s">
        <v>4</v>
      </c>
      <c r="B20">
        <v>1</v>
      </c>
      <c r="C20">
        <v>20.360900000000001</v>
      </c>
      <c r="D20">
        <v>0.99970000000000003</v>
      </c>
      <c r="E20">
        <v>21.315899999999999</v>
      </c>
      <c r="F20" s="1">
        <f t="shared" si="0"/>
        <v>4.4713414024209669E-2</v>
      </c>
    </row>
    <row r="21" spans="1:6">
      <c r="B21">
        <v>2</v>
      </c>
      <c r="C21">
        <v>21.0976</v>
      </c>
      <c r="D21">
        <v>1</v>
      </c>
      <c r="E21">
        <v>22.047000000000001</v>
      </c>
      <c r="F21" s="1">
        <f t="shared" si="0"/>
        <v>5.0599999999999312E-2</v>
      </c>
    </row>
    <row r="22" spans="1:6">
      <c r="A22" t="s">
        <v>3</v>
      </c>
      <c r="B22">
        <v>1</v>
      </c>
      <c r="C22">
        <v>23.0349</v>
      </c>
      <c r="D22">
        <v>1.0003</v>
      </c>
      <c r="E22">
        <v>23.988399999999999</v>
      </c>
      <c r="F22" s="1">
        <f t="shared" si="0"/>
        <v>4.6785964210737843E-2</v>
      </c>
    </row>
    <row r="23" spans="1:6">
      <c r="B23">
        <v>2</v>
      </c>
      <c r="C23">
        <v>23.063099999999999</v>
      </c>
      <c r="D23">
        <v>1.0003</v>
      </c>
      <c r="E23">
        <v>24.021999999999998</v>
      </c>
      <c r="F23" s="1">
        <f t="shared" si="0"/>
        <v>4.1387583724881973E-2</v>
      </c>
    </row>
    <row r="24" spans="1:6">
      <c r="A24" t="s">
        <v>2</v>
      </c>
      <c r="B24">
        <v>1</v>
      </c>
      <c r="C24">
        <v>23.862300000000001</v>
      </c>
      <c r="D24">
        <v>0.99960000000000004</v>
      </c>
      <c r="E24">
        <v>24.814399999999999</v>
      </c>
      <c r="F24" s="1">
        <f t="shared" si="0"/>
        <v>4.75190076030442E-2</v>
      </c>
    </row>
    <row r="25" spans="1:6">
      <c r="B25">
        <v>2</v>
      </c>
      <c r="C25">
        <v>20.200299999999999</v>
      </c>
      <c r="D25">
        <v>1</v>
      </c>
      <c r="E25">
        <v>21.153600000000001</v>
      </c>
      <c r="F25" s="1">
        <f t="shared" si="0"/>
        <v>4.6699999999997743E-2</v>
      </c>
    </row>
    <row r="26" spans="1:6">
      <c r="A26" t="s">
        <v>1</v>
      </c>
      <c r="B26">
        <v>1</v>
      </c>
      <c r="C26">
        <v>18.337499999999999</v>
      </c>
      <c r="D26">
        <v>0.99980000000000002</v>
      </c>
      <c r="E26">
        <v>19.321400000000001</v>
      </c>
      <c r="F26" s="1">
        <f t="shared" si="0"/>
        <v>1.5903180636125697E-2</v>
      </c>
    </row>
    <row r="27" spans="1:6">
      <c r="B27">
        <v>2</v>
      </c>
      <c r="C27">
        <v>19.813199999999998</v>
      </c>
      <c r="D27">
        <v>0.99990000000000001</v>
      </c>
      <c r="E27">
        <v>20.792899999999999</v>
      </c>
      <c r="F27" s="1">
        <f t="shared" si="0"/>
        <v>2.0202020202019309E-2</v>
      </c>
    </row>
    <row r="28" spans="1:6">
      <c r="A28" t="s">
        <v>0</v>
      </c>
      <c r="B28">
        <v>1</v>
      </c>
      <c r="C28">
        <v>22.703199999999999</v>
      </c>
      <c r="D28">
        <v>1.0004999999999999</v>
      </c>
      <c r="E28">
        <v>23.685199999999998</v>
      </c>
      <c r="F28" s="1">
        <f t="shared" si="0"/>
        <v>1.8490754622688173E-2</v>
      </c>
    </row>
    <row r="29" spans="1:6">
      <c r="B29">
        <v>2</v>
      </c>
      <c r="C29">
        <v>24.043199999999999</v>
      </c>
      <c r="D29">
        <v>1.0003</v>
      </c>
      <c r="E29">
        <v>25.025099999999998</v>
      </c>
      <c r="F29" s="1">
        <f t="shared" si="0"/>
        <v>1.83944816555031E-2</v>
      </c>
    </row>
    <row r="30" spans="1:6">
      <c r="A30" t="s">
        <v>35</v>
      </c>
      <c r="B30">
        <v>1</v>
      </c>
      <c r="C30">
        <v>18.3948</v>
      </c>
      <c r="D30">
        <v>1.0001</v>
      </c>
      <c r="E30">
        <v>19.372800000000002</v>
      </c>
      <c r="F30" s="1">
        <f t="shared" si="0"/>
        <v>2.2097790220976136E-2</v>
      </c>
    </row>
    <row r="31" spans="1:6">
      <c r="B31">
        <v>2</v>
      </c>
      <c r="C31">
        <v>23.305</v>
      </c>
      <c r="D31">
        <v>1.0004999999999999</v>
      </c>
      <c r="E31">
        <v>24.285299999999999</v>
      </c>
      <c r="F31" s="1">
        <f t="shared" si="0"/>
        <v>2.0189905047475372E-2</v>
      </c>
    </row>
    <row r="32" spans="1:6">
      <c r="A32" t="s">
        <v>19</v>
      </c>
      <c r="B32">
        <v>1</v>
      </c>
      <c r="C32">
        <v>22.372699999999998</v>
      </c>
      <c r="D32">
        <v>0.99980000000000002</v>
      </c>
      <c r="E32">
        <v>23.316800000000001</v>
      </c>
      <c r="F32" s="1">
        <f t="shared" si="0"/>
        <v>5.5711142228443769E-2</v>
      </c>
    </row>
    <row r="33" spans="1:6">
      <c r="B33">
        <v>2</v>
      </c>
      <c r="C33">
        <v>23.861799999999999</v>
      </c>
      <c r="D33">
        <v>1.0001</v>
      </c>
      <c r="E33">
        <v>24.808599999999998</v>
      </c>
      <c r="F33" s="1">
        <f t="shared" si="0"/>
        <v>5.3294670532946828E-2</v>
      </c>
    </row>
    <row r="34" spans="1:6">
      <c r="A34" t="s">
        <v>20</v>
      </c>
      <c r="B34">
        <v>1</v>
      </c>
      <c r="C34">
        <v>19.211600000000001</v>
      </c>
      <c r="D34">
        <v>1.0004</v>
      </c>
      <c r="E34">
        <v>20.160599999999999</v>
      </c>
      <c r="F34" s="1">
        <f t="shared" si="0"/>
        <v>5.137944822071272E-2</v>
      </c>
    </row>
    <row r="35" spans="1:6">
      <c r="B35">
        <v>2</v>
      </c>
      <c r="C35">
        <v>23.305399999999999</v>
      </c>
      <c r="D35">
        <v>1.0002</v>
      </c>
      <c r="E35">
        <v>24.252500000000001</v>
      </c>
      <c r="F35" s="1">
        <f t="shared" si="0"/>
        <v>5.3089382123572323E-2</v>
      </c>
    </row>
    <row r="36" spans="1:6">
      <c r="A36" t="s">
        <v>21</v>
      </c>
      <c r="B36">
        <v>1</v>
      </c>
      <c r="C36">
        <v>18.7867</v>
      </c>
      <c r="D36">
        <v>1.0001</v>
      </c>
      <c r="E36">
        <v>19.736899999999999</v>
      </c>
      <c r="F36" s="1">
        <f t="shared" si="0"/>
        <v>4.9895010498951051E-2</v>
      </c>
    </row>
    <row r="37" spans="1:6">
      <c r="B37">
        <v>2</v>
      </c>
      <c r="C37">
        <v>23.718599999999999</v>
      </c>
      <c r="D37">
        <v>1.0003</v>
      </c>
      <c r="E37">
        <v>24.669499999999999</v>
      </c>
      <c r="F37" s="1">
        <f t="shared" si="0"/>
        <v>4.9385184444665157E-2</v>
      </c>
    </row>
    <row r="38" spans="1:6">
      <c r="A38" t="s">
        <v>22</v>
      </c>
      <c r="B38">
        <v>1</v>
      </c>
      <c r="C38">
        <v>22.6677</v>
      </c>
      <c r="D38">
        <v>1</v>
      </c>
      <c r="E38">
        <v>23.606999999999999</v>
      </c>
      <c r="F38" s="1">
        <f t="shared" si="0"/>
        <v>6.0700000000000642E-2</v>
      </c>
    </row>
    <row r="39" spans="1:6">
      <c r="B39">
        <v>2</v>
      </c>
      <c r="C39">
        <v>19.814</v>
      </c>
      <c r="D39">
        <v>1.0003</v>
      </c>
      <c r="E39">
        <v>20.753</v>
      </c>
      <c r="F39" s="1">
        <f t="shared" si="0"/>
        <v>6.128161551534464E-2</v>
      </c>
    </row>
    <row r="40" spans="1:6">
      <c r="A40" t="s">
        <v>23</v>
      </c>
      <c r="B40">
        <v>1</v>
      </c>
      <c r="C40">
        <v>23.113399999999999</v>
      </c>
      <c r="D40">
        <v>0.99980000000000002</v>
      </c>
      <c r="E40">
        <v>24.052199999999999</v>
      </c>
      <c r="F40" s="1">
        <f t="shared" si="0"/>
        <v>6.1012202440488036E-2</v>
      </c>
    </row>
    <row r="41" spans="1:6">
      <c r="B41">
        <v>2</v>
      </c>
      <c r="C41">
        <v>22.7043</v>
      </c>
      <c r="D41">
        <v>0.99960000000000004</v>
      </c>
      <c r="E41">
        <v>23.644200000000001</v>
      </c>
      <c r="F41" s="1">
        <f t="shared" si="0"/>
        <v>5.9723889555821745E-2</v>
      </c>
    </row>
    <row r="42" spans="1:6">
      <c r="A42" t="s">
        <v>24</v>
      </c>
      <c r="B42">
        <v>1</v>
      </c>
      <c r="C42">
        <v>20.3657</v>
      </c>
      <c r="D42">
        <v>1</v>
      </c>
      <c r="E42">
        <v>21.307099999999998</v>
      </c>
      <c r="F42" s="1">
        <f t="shared" si="0"/>
        <v>5.8600000000001984E-2</v>
      </c>
    </row>
    <row r="43" spans="1:6">
      <c r="B43">
        <v>2</v>
      </c>
      <c r="C43">
        <v>20.671399999999998</v>
      </c>
      <c r="D43">
        <v>1</v>
      </c>
      <c r="E43">
        <v>21.6113</v>
      </c>
      <c r="F43" s="1">
        <f t="shared" si="0"/>
        <v>6.0099999999998488E-2</v>
      </c>
    </row>
    <row r="44" spans="1:6">
      <c r="A44" t="s">
        <v>25</v>
      </c>
      <c r="B44">
        <v>1</v>
      </c>
      <c r="C44">
        <v>17.6738</v>
      </c>
      <c r="D44">
        <v>0.99970000000000003</v>
      </c>
      <c r="E44">
        <v>18.635400000000001</v>
      </c>
      <c r="F44" s="1">
        <f t="shared" si="0"/>
        <v>3.8111433430029033E-2</v>
      </c>
    </row>
    <row r="45" spans="1:6">
      <c r="B45">
        <v>2</v>
      </c>
      <c r="C45">
        <v>18.084599999999998</v>
      </c>
      <c r="D45">
        <v>0.99950000000000006</v>
      </c>
      <c r="E45">
        <v>19.044799999999999</v>
      </c>
      <c r="F45" s="1">
        <f t="shared" si="0"/>
        <v>3.9319659829915733E-2</v>
      </c>
    </row>
    <row r="46" spans="1:6">
      <c r="A46" t="s">
        <v>26</v>
      </c>
      <c r="B46">
        <v>1</v>
      </c>
      <c r="C46">
        <v>22.674199999999999</v>
      </c>
      <c r="D46">
        <v>1.0004</v>
      </c>
      <c r="E46">
        <v>23.636900000000001</v>
      </c>
      <c r="F46" s="1">
        <f t="shared" si="0"/>
        <v>3.7684926029585571E-2</v>
      </c>
    </row>
    <row r="47" spans="1:6">
      <c r="B47">
        <v>2</v>
      </c>
      <c r="C47">
        <v>19.967600000000001</v>
      </c>
      <c r="D47">
        <v>1.0002</v>
      </c>
      <c r="E47">
        <v>20.931699999999999</v>
      </c>
      <c r="F47" s="1">
        <f t="shared" si="0"/>
        <v>3.6092781443712391E-2</v>
      </c>
    </row>
    <row r="48" spans="1:6">
      <c r="A48" t="s">
        <v>27</v>
      </c>
      <c r="B48">
        <v>1</v>
      </c>
      <c r="C48">
        <v>18.235499999999998</v>
      </c>
      <c r="D48">
        <v>1.0004999999999999</v>
      </c>
      <c r="E48">
        <v>19.200399999999998</v>
      </c>
      <c r="F48" s="1">
        <f t="shared" si="0"/>
        <v>3.5582208895550971E-2</v>
      </c>
    </row>
    <row r="49" spans="1:6">
      <c r="B49">
        <v>2</v>
      </c>
      <c r="C49">
        <v>23.034700000000001</v>
      </c>
      <c r="D49">
        <v>0.99980000000000002</v>
      </c>
      <c r="E49">
        <v>23.995799999999999</v>
      </c>
      <c r="F49" s="1">
        <f t="shared" si="0"/>
        <v>3.8707741548311837E-2</v>
      </c>
    </row>
    <row r="50" spans="1:6">
      <c r="A50" t="s">
        <v>28</v>
      </c>
      <c r="B50">
        <v>1</v>
      </c>
      <c r="C50">
        <v>23.0627</v>
      </c>
      <c r="D50">
        <v>0.99980000000000002</v>
      </c>
      <c r="E50">
        <v>24.037299999999998</v>
      </c>
      <c r="F50" s="1">
        <f t="shared" si="0"/>
        <v>2.5205041008203307E-2</v>
      </c>
    </row>
    <row r="51" spans="1:6">
      <c r="B51">
        <v>2</v>
      </c>
      <c r="C51">
        <v>19.454000000000001</v>
      </c>
      <c r="D51">
        <v>1.0001</v>
      </c>
      <c r="E51">
        <v>20.4282</v>
      </c>
      <c r="F51" s="1">
        <f t="shared" si="0"/>
        <v>2.5897410258974136E-2</v>
      </c>
    </row>
    <row r="52" spans="1:6">
      <c r="A52" t="s">
        <v>29</v>
      </c>
      <c r="B52">
        <v>1</v>
      </c>
      <c r="C52">
        <v>19.8339</v>
      </c>
      <c r="D52">
        <v>1</v>
      </c>
      <c r="E52">
        <v>20.807600000000001</v>
      </c>
      <c r="F52" s="1">
        <f t="shared" si="0"/>
        <v>2.6299999999999102E-2</v>
      </c>
    </row>
    <row r="53" spans="1:6">
      <c r="B53">
        <v>2</v>
      </c>
      <c r="C53">
        <v>22.3977</v>
      </c>
      <c r="D53">
        <v>1.0001</v>
      </c>
      <c r="E53">
        <v>23.3689</v>
      </c>
      <c r="F53" s="1">
        <f t="shared" si="0"/>
        <v>2.889711028897125E-2</v>
      </c>
    </row>
    <row r="54" spans="1:6">
      <c r="A54" t="s">
        <v>30</v>
      </c>
      <c r="B54">
        <v>1</v>
      </c>
      <c r="C54">
        <v>21.088100000000001</v>
      </c>
      <c r="D54">
        <v>1.0002</v>
      </c>
      <c r="E54">
        <v>22.070499999999999</v>
      </c>
      <c r="F54" s="1">
        <f t="shared" si="0"/>
        <v>1.7796440711858777E-2</v>
      </c>
    </row>
    <row r="55" spans="1:6">
      <c r="B55">
        <v>2</v>
      </c>
      <c r="C55">
        <v>24.0428</v>
      </c>
      <c r="D55">
        <v>1</v>
      </c>
      <c r="E55">
        <v>25.0168</v>
      </c>
      <c r="F55" s="1">
        <f t="shared" si="0"/>
        <v>2.5999999999999801E-2</v>
      </c>
    </row>
    <row r="56" spans="1:6">
      <c r="F56" s="1"/>
    </row>
    <row r="57" spans="1:6">
      <c r="F5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統計</vt:lpstr>
      <vt:lpstr>第二水茶菁</vt:lpstr>
      <vt:lpstr>第二水茶乾</vt:lpstr>
      <vt:lpstr>個別兒茶素</vt:lpstr>
      <vt:lpstr>含水量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5061</dc:creator>
  <cp:lastModifiedBy>和本科</cp:lastModifiedBy>
  <dcterms:created xsi:type="dcterms:W3CDTF">2019-07-26T02:07:23Z</dcterms:created>
  <dcterms:modified xsi:type="dcterms:W3CDTF">2022-03-02T06:27:29Z</dcterms:modified>
</cp:coreProperties>
</file>