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A54DE30D-F9FC-4AEF-88D0-EF90ADDBB73D}" xr6:coauthVersionLast="36" xr6:coauthVersionMax="36" xr10:uidLastSave="{00000000-0000-0000-0000-000000000000}"/>
  <bookViews>
    <workbookView xWindow="0" yWindow="0" windowWidth="23040" windowHeight="9324" xr2:uid="{00000000-000D-0000-FFFF-FFFF00000000}"/>
  </bookViews>
  <sheets>
    <sheet name="統計" sheetId="8" r:id="rId1"/>
    <sheet name="第四水含量總整理" sheetId="6" r:id="rId2"/>
    <sheet name="第四水茶乾含量總整理" sheetId="7" r:id="rId3"/>
    <sheet name="第四水個別兒茶素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8" l="1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27" i="8"/>
  <c r="M3" i="1" l="1"/>
  <c r="Z26" i="1" l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E14" i="7" l="1"/>
  <c r="R14" i="7" s="1"/>
  <c r="Z13" i="7"/>
  <c r="Y13" i="7"/>
  <c r="W13" i="7"/>
  <c r="V13" i="7"/>
  <c r="E13" i="7"/>
  <c r="R13" i="7" s="1"/>
  <c r="E12" i="7"/>
  <c r="M12" i="7" s="1"/>
  <c r="Z11" i="7"/>
  <c r="Y11" i="7"/>
  <c r="W11" i="7"/>
  <c r="V11" i="7"/>
  <c r="E11" i="7"/>
  <c r="R11" i="7" s="1"/>
  <c r="E10" i="7"/>
  <c r="H10" i="7" s="1"/>
  <c r="Z9" i="7"/>
  <c r="Y9" i="7"/>
  <c r="W9" i="7"/>
  <c r="V9" i="7"/>
  <c r="E9" i="7"/>
  <c r="R9" i="7" s="1"/>
  <c r="E26" i="7"/>
  <c r="R26" i="7" s="1"/>
  <c r="Z25" i="7"/>
  <c r="Y25" i="7"/>
  <c r="W25" i="7"/>
  <c r="V25" i="7"/>
  <c r="E25" i="7"/>
  <c r="R25" i="7" s="1"/>
  <c r="E24" i="7"/>
  <c r="M24" i="7" s="1"/>
  <c r="Z23" i="7"/>
  <c r="Y23" i="7"/>
  <c r="W23" i="7"/>
  <c r="V23" i="7"/>
  <c r="E23" i="7"/>
  <c r="R23" i="7" s="1"/>
  <c r="E22" i="7"/>
  <c r="H22" i="7" s="1"/>
  <c r="Z21" i="7"/>
  <c r="Y21" i="7"/>
  <c r="W21" i="7"/>
  <c r="V21" i="7"/>
  <c r="E21" i="7"/>
  <c r="R21" i="7" s="1"/>
  <c r="E20" i="7"/>
  <c r="R20" i="7" s="1"/>
  <c r="Z19" i="7"/>
  <c r="Y19" i="7"/>
  <c r="W19" i="7"/>
  <c r="V19" i="7"/>
  <c r="E19" i="7"/>
  <c r="R19" i="7" s="1"/>
  <c r="E18" i="7"/>
  <c r="M18" i="7" s="1"/>
  <c r="Z17" i="7"/>
  <c r="Y17" i="7"/>
  <c r="W17" i="7"/>
  <c r="V17" i="7"/>
  <c r="E17" i="7"/>
  <c r="R17" i="7" s="1"/>
  <c r="E16" i="7"/>
  <c r="H16" i="7" s="1"/>
  <c r="Z15" i="7"/>
  <c r="Y15" i="7"/>
  <c r="W15" i="7"/>
  <c r="V15" i="7"/>
  <c r="E15" i="7"/>
  <c r="R15" i="7" s="1"/>
  <c r="E8" i="7"/>
  <c r="R8" i="7" s="1"/>
  <c r="Z7" i="7"/>
  <c r="Y7" i="7"/>
  <c r="W7" i="7"/>
  <c r="V7" i="7"/>
  <c r="E7" i="7"/>
  <c r="R7" i="7" s="1"/>
  <c r="E6" i="7"/>
  <c r="M6" i="7" s="1"/>
  <c r="Z5" i="7"/>
  <c r="Y5" i="7"/>
  <c r="W5" i="7"/>
  <c r="V5" i="7"/>
  <c r="E5" i="7"/>
  <c r="R5" i="7" s="1"/>
  <c r="E4" i="7"/>
  <c r="H4" i="7" s="1"/>
  <c r="Z3" i="7"/>
  <c r="Y3" i="7"/>
  <c r="W3" i="7"/>
  <c r="V3" i="7"/>
  <c r="E3" i="7"/>
  <c r="R3" i="7" s="1"/>
  <c r="E14" i="6"/>
  <c r="H14" i="6" s="1"/>
  <c r="Z13" i="6"/>
  <c r="Y13" i="6"/>
  <c r="W13" i="6"/>
  <c r="V13" i="6"/>
  <c r="E13" i="6"/>
  <c r="R13" i="6" s="1"/>
  <c r="E12" i="6"/>
  <c r="M12" i="6" s="1"/>
  <c r="Z11" i="6"/>
  <c r="Y11" i="6"/>
  <c r="W11" i="6"/>
  <c r="V11" i="6"/>
  <c r="E11" i="6"/>
  <c r="R11" i="6" s="1"/>
  <c r="M10" i="6"/>
  <c r="H10" i="6"/>
  <c r="E10" i="6"/>
  <c r="R10" i="6" s="1"/>
  <c r="Z9" i="6"/>
  <c r="Y9" i="6"/>
  <c r="W9" i="6"/>
  <c r="V9" i="6"/>
  <c r="E9" i="6"/>
  <c r="R9" i="6" s="1"/>
  <c r="M26" i="6"/>
  <c r="E26" i="6"/>
  <c r="R26" i="6" s="1"/>
  <c r="Z25" i="6"/>
  <c r="Y25" i="6"/>
  <c r="W25" i="6"/>
  <c r="V25" i="6"/>
  <c r="E25" i="6"/>
  <c r="R25" i="6" s="1"/>
  <c r="E24" i="6"/>
  <c r="M24" i="6" s="1"/>
  <c r="Z23" i="6"/>
  <c r="Y23" i="6"/>
  <c r="W23" i="6"/>
  <c r="V23" i="6"/>
  <c r="E23" i="6"/>
  <c r="R23" i="6" s="1"/>
  <c r="E22" i="6"/>
  <c r="R22" i="6" s="1"/>
  <c r="Z21" i="6"/>
  <c r="Y21" i="6"/>
  <c r="W21" i="6"/>
  <c r="V21" i="6"/>
  <c r="E21" i="6"/>
  <c r="R21" i="6" s="1"/>
  <c r="E20" i="6"/>
  <c r="R20" i="6" s="1"/>
  <c r="Z19" i="6"/>
  <c r="Y19" i="6"/>
  <c r="W19" i="6"/>
  <c r="V19" i="6"/>
  <c r="E19" i="6"/>
  <c r="R19" i="6" s="1"/>
  <c r="E18" i="6"/>
  <c r="M18" i="6" s="1"/>
  <c r="Z17" i="6"/>
  <c r="Y17" i="6"/>
  <c r="W17" i="6"/>
  <c r="V17" i="6"/>
  <c r="E17" i="6"/>
  <c r="R17" i="6" s="1"/>
  <c r="E16" i="6"/>
  <c r="H16" i="6" s="1"/>
  <c r="Z15" i="6"/>
  <c r="Y15" i="6"/>
  <c r="W15" i="6"/>
  <c r="V15" i="6"/>
  <c r="E15" i="6"/>
  <c r="R15" i="6" s="1"/>
  <c r="E8" i="6"/>
  <c r="H8" i="6" s="1"/>
  <c r="Z7" i="6"/>
  <c r="Y7" i="6"/>
  <c r="W7" i="6"/>
  <c r="V7" i="6"/>
  <c r="E7" i="6"/>
  <c r="R7" i="6" s="1"/>
  <c r="E6" i="6"/>
  <c r="M6" i="6" s="1"/>
  <c r="Z5" i="6"/>
  <c r="Y5" i="6"/>
  <c r="W5" i="6"/>
  <c r="V5" i="6"/>
  <c r="E5" i="6"/>
  <c r="R5" i="6" s="1"/>
  <c r="E4" i="6"/>
  <c r="H4" i="6" s="1"/>
  <c r="Z3" i="6"/>
  <c r="Y3" i="6"/>
  <c r="W3" i="6"/>
  <c r="V3" i="6"/>
  <c r="E3" i="6"/>
  <c r="R3" i="6" s="1"/>
  <c r="R4" i="6" l="1"/>
  <c r="M16" i="7"/>
  <c r="M10" i="7"/>
  <c r="M9" i="6"/>
  <c r="M8" i="7"/>
  <c r="R16" i="7"/>
  <c r="S15" i="7" s="1"/>
  <c r="M26" i="7"/>
  <c r="R10" i="7"/>
  <c r="M4" i="7"/>
  <c r="M22" i="7"/>
  <c r="R4" i="7"/>
  <c r="R22" i="7"/>
  <c r="M20" i="7"/>
  <c r="M14" i="7"/>
  <c r="H22" i="6"/>
  <c r="M8" i="6"/>
  <c r="M21" i="6"/>
  <c r="R16" i="6"/>
  <c r="M4" i="6"/>
  <c r="M20" i="6"/>
  <c r="M22" i="6"/>
  <c r="N21" i="6" s="1"/>
  <c r="M15" i="6"/>
  <c r="N15" i="6" s="1"/>
  <c r="M16" i="6"/>
  <c r="M14" i="6"/>
  <c r="H6" i="6"/>
  <c r="R8" i="6"/>
  <c r="S7" i="6" s="1"/>
  <c r="H18" i="6"/>
  <c r="M23" i="6"/>
  <c r="O23" i="6" s="1"/>
  <c r="M11" i="6"/>
  <c r="N11" i="6" s="1"/>
  <c r="R14" i="6"/>
  <c r="S13" i="6" s="1"/>
  <c r="H6" i="7"/>
  <c r="M17" i="7"/>
  <c r="N17" i="7" s="1"/>
  <c r="M23" i="7"/>
  <c r="N23" i="7" s="1"/>
  <c r="H24" i="7"/>
  <c r="H12" i="7"/>
  <c r="M3" i="6"/>
  <c r="R6" i="6"/>
  <c r="S5" i="6" s="1"/>
  <c r="R18" i="6"/>
  <c r="T17" i="6" s="1"/>
  <c r="R24" i="6"/>
  <c r="S23" i="6" s="1"/>
  <c r="O9" i="6"/>
  <c r="R12" i="6"/>
  <c r="T11" i="6" s="1"/>
  <c r="M3" i="7"/>
  <c r="N3" i="7" s="1"/>
  <c r="R6" i="7"/>
  <c r="T5" i="7" s="1"/>
  <c r="M15" i="7"/>
  <c r="N15" i="7" s="1"/>
  <c r="R18" i="7"/>
  <c r="T17" i="7" s="1"/>
  <c r="M21" i="7"/>
  <c r="N21" i="7" s="1"/>
  <c r="R24" i="7"/>
  <c r="T23" i="7" s="1"/>
  <c r="M9" i="7"/>
  <c r="N9" i="7" s="1"/>
  <c r="R12" i="7"/>
  <c r="T11" i="7" s="1"/>
  <c r="M7" i="6"/>
  <c r="N7" i="6" s="1"/>
  <c r="M19" i="6"/>
  <c r="H20" i="6"/>
  <c r="M25" i="6"/>
  <c r="N25" i="6" s="1"/>
  <c r="H26" i="6"/>
  <c r="M13" i="6"/>
  <c r="O13" i="6" s="1"/>
  <c r="M7" i="7"/>
  <c r="N7" i="7" s="1"/>
  <c r="H8" i="7"/>
  <c r="M19" i="7"/>
  <c r="H20" i="7"/>
  <c r="M25" i="7"/>
  <c r="N25" i="7" s="1"/>
  <c r="H26" i="7"/>
  <c r="M13" i="7"/>
  <c r="H14" i="7"/>
  <c r="M5" i="6"/>
  <c r="N5" i="6" s="1"/>
  <c r="M17" i="6"/>
  <c r="N17" i="6" s="1"/>
  <c r="H24" i="6"/>
  <c r="H12" i="6"/>
  <c r="M5" i="7"/>
  <c r="N5" i="7" s="1"/>
  <c r="H18" i="7"/>
  <c r="M11" i="7"/>
  <c r="N11" i="7" s="1"/>
  <c r="T15" i="6"/>
  <c r="S15" i="6"/>
  <c r="T9" i="6"/>
  <c r="S9" i="6"/>
  <c r="S9" i="7"/>
  <c r="T9" i="7"/>
  <c r="T19" i="6"/>
  <c r="S19" i="6"/>
  <c r="S25" i="6"/>
  <c r="T25" i="6"/>
  <c r="S7" i="7"/>
  <c r="T7" i="7"/>
  <c r="S19" i="7"/>
  <c r="T19" i="7"/>
  <c r="T25" i="7"/>
  <c r="S25" i="7"/>
  <c r="T13" i="7"/>
  <c r="S13" i="7"/>
  <c r="S3" i="6"/>
  <c r="T3" i="6"/>
  <c r="S21" i="6"/>
  <c r="T21" i="6"/>
  <c r="T3" i="7"/>
  <c r="S3" i="7"/>
  <c r="T21" i="7"/>
  <c r="S21" i="7"/>
  <c r="S11" i="6"/>
  <c r="S23" i="7"/>
  <c r="O5" i="6"/>
  <c r="O7" i="6"/>
  <c r="O7" i="7"/>
  <c r="O23" i="7"/>
  <c r="H3" i="6"/>
  <c r="H5" i="6"/>
  <c r="H7" i="6"/>
  <c r="H15" i="6"/>
  <c r="H17" i="6"/>
  <c r="H19" i="6"/>
  <c r="H21" i="6"/>
  <c r="H23" i="6"/>
  <c r="H25" i="6"/>
  <c r="H9" i="6"/>
  <c r="H11" i="6"/>
  <c r="H13" i="6"/>
  <c r="H3" i="7"/>
  <c r="H5" i="7"/>
  <c r="H7" i="7"/>
  <c r="H15" i="7"/>
  <c r="H17" i="7"/>
  <c r="H19" i="7"/>
  <c r="H21" i="7"/>
  <c r="H23" i="7"/>
  <c r="H25" i="7"/>
  <c r="H9" i="7"/>
  <c r="H11" i="7"/>
  <c r="H13" i="7"/>
  <c r="N9" i="6"/>
  <c r="N13" i="6"/>
  <c r="O17" i="7"/>
  <c r="O19" i="7"/>
  <c r="O11" i="7"/>
  <c r="O15" i="6" l="1"/>
  <c r="T15" i="7"/>
  <c r="N3" i="6"/>
  <c r="O21" i="7"/>
  <c r="N13" i="7"/>
  <c r="N19" i="7"/>
  <c r="O25" i="6"/>
  <c r="T5" i="6"/>
  <c r="O3" i="6"/>
  <c r="O21" i="6"/>
  <c r="T7" i="6"/>
  <c r="N19" i="6"/>
  <c r="S5" i="7"/>
  <c r="S11" i="7"/>
  <c r="S17" i="6"/>
  <c r="T13" i="6"/>
  <c r="S17" i="7"/>
  <c r="T23" i="6"/>
  <c r="O5" i="7"/>
  <c r="O3" i="7"/>
  <c r="O13" i="7"/>
  <c r="O19" i="6"/>
  <c r="O9" i="7"/>
  <c r="O11" i="6"/>
  <c r="O25" i="7"/>
  <c r="N23" i="6"/>
  <c r="O15" i="7"/>
  <c r="O17" i="6"/>
  <c r="I19" i="6"/>
  <c r="J19" i="6"/>
  <c r="J11" i="6"/>
  <c r="I11" i="6"/>
  <c r="I15" i="6"/>
  <c r="J15" i="6"/>
  <c r="J13" i="7"/>
  <c r="I13" i="7"/>
  <c r="J17" i="7"/>
  <c r="I17" i="7"/>
  <c r="J15" i="7"/>
  <c r="I15" i="7"/>
  <c r="J25" i="7"/>
  <c r="I25" i="7"/>
  <c r="J7" i="7"/>
  <c r="I7" i="7"/>
  <c r="J25" i="6"/>
  <c r="I25" i="6"/>
  <c r="I7" i="6"/>
  <c r="J7" i="6"/>
  <c r="J19" i="7"/>
  <c r="I19" i="7"/>
  <c r="I11" i="7"/>
  <c r="J11" i="7"/>
  <c r="J9" i="6"/>
  <c r="I9" i="6"/>
  <c r="J23" i="7"/>
  <c r="I23" i="7"/>
  <c r="I5" i="7"/>
  <c r="J5" i="7"/>
  <c r="J23" i="6"/>
  <c r="I23" i="6"/>
  <c r="J5" i="6"/>
  <c r="I5" i="6"/>
  <c r="J13" i="6"/>
  <c r="I13" i="6"/>
  <c r="J17" i="6"/>
  <c r="I17" i="6"/>
  <c r="J9" i="7"/>
  <c r="I9" i="7"/>
  <c r="J21" i="7"/>
  <c r="I21" i="7"/>
  <c r="J3" i="7"/>
  <c r="I3" i="7"/>
  <c r="I21" i="6"/>
  <c r="J21" i="6"/>
  <c r="J3" i="6"/>
  <c r="I3" i="6"/>
</calcChain>
</file>

<file path=xl/sharedStrings.xml><?xml version="1.0" encoding="utf-8"?>
<sst xmlns="http://schemas.openxmlformats.org/spreadsheetml/2006/main" count="348" uniqueCount="116">
  <si>
    <t>108年 屏東農林公司-第四水茶菁</t>
    <phoneticPr fontId="1" type="noConversion"/>
  </si>
  <si>
    <t>108年 屏東農林公司-第四水茶乾</t>
    <phoneticPr fontId="1" type="noConversion"/>
  </si>
  <si>
    <t>編號</t>
    <phoneticPr fontId="3" type="noConversion"/>
  </si>
  <si>
    <t>Caf</t>
    <phoneticPr fontId="3" type="noConversion"/>
  </si>
  <si>
    <t>C</t>
    <phoneticPr fontId="3" type="noConversion"/>
  </si>
  <si>
    <t>GA</t>
    <phoneticPr fontId="3" type="noConversion"/>
  </si>
  <si>
    <t>GC</t>
    <phoneticPr fontId="3" type="noConversion"/>
  </si>
  <si>
    <t>EGC</t>
    <phoneticPr fontId="3" type="noConversion"/>
  </si>
  <si>
    <t>EC</t>
    <phoneticPr fontId="3" type="noConversion"/>
  </si>
  <si>
    <t>EGCG</t>
    <phoneticPr fontId="3" type="noConversion"/>
  </si>
  <si>
    <t>GCG</t>
    <phoneticPr fontId="3" type="noConversion"/>
  </si>
  <si>
    <t>ECG</t>
    <phoneticPr fontId="3" type="noConversion"/>
  </si>
  <si>
    <t>編號</t>
    <phoneticPr fontId="3" type="noConversion"/>
  </si>
  <si>
    <t>Caf</t>
    <phoneticPr fontId="3" type="noConversion"/>
  </si>
  <si>
    <t>GC</t>
    <phoneticPr fontId="3" type="noConversion"/>
  </si>
  <si>
    <t>EC</t>
    <phoneticPr fontId="3" type="noConversion"/>
  </si>
  <si>
    <t>GCG</t>
    <phoneticPr fontId="3" type="noConversion"/>
  </si>
  <si>
    <t>ECG</t>
    <phoneticPr fontId="3" type="noConversion"/>
  </si>
  <si>
    <t>FS-1</t>
    <phoneticPr fontId="1" type="noConversion"/>
  </si>
  <si>
    <t>1</t>
    <phoneticPr fontId="1" type="noConversion"/>
  </si>
  <si>
    <t>FS-B-1</t>
    <phoneticPr fontId="1" type="noConversion"/>
  </si>
  <si>
    <t>2</t>
    <phoneticPr fontId="1" type="noConversion"/>
  </si>
  <si>
    <t>2</t>
    <phoneticPr fontId="1" type="noConversion"/>
  </si>
  <si>
    <t>FS-2</t>
  </si>
  <si>
    <t>1</t>
    <phoneticPr fontId="1" type="noConversion"/>
  </si>
  <si>
    <t>FS-B-2</t>
  </si>
  <si>
    <t>1</t>
    <phoneticPr fontId="1" type="noConversion"/>
  </si>
  <si>
    <t>2</t>
    <phoneticPr fontId="1" type="noConversion"/>
  </si>
  <si>
    <t>FS-3</t>
  </si>
  <si>
    <t>FS-B-3</t>
  </si>
  <si>
    <t>T8-1</t>
    <phoneticPr fontId="1" type="noConversion"/>
  </si>
  <si>
    <t>T8-B-1</t>
    <phoneticPr fontId="1" type="noConversion"/>
  </si>
  <si>
    <t>2</t>
    <phoneticPr fontId="1" type="noConversion"/>
  </si>
  <si>
    <t>T8-2</t>
  </si>
  <si>
    <t>T8-B-2</t>
  </si>
  <si>
    <t>T8-3</t>
  </si>
  <si>
    <t>T8-B-3</t>
  </si>
  <si>
    <t>T12-1</t>
    <phoneticPr fontId="1" type="noConversion"/>
  </si>
  <si>
    <t>T12-B-1</t>
    <phoneticPr fontId="1" type="noConversion"/>
  </si>
  <si>
    <t>T12-2</t>
  </si>
  <si>
    <t>T12-B-2</t>
  </si>
  <si>
    <t>T12-3</t>
  </si>
  <si>
    <t>T12-B-3</t>
  </si>
  <si>
    <t>T18-1</t>
    <phoneticPr fontId="1" type="noConversion"/>
  </si>
  <si>
    <t>T18-B-1</t>
    <phoneticPr fontId="1" type="noConversion"/>
  </si>
  <si>
    <t>T18-2</t>
  </si>
  <si>
    <t>T18-B-2</t>
  </si>
  <si>
    <t>T18-3</t>
  </si>
  <si>
    <t>T18-B-3</t>
  </si>
  <si>
    <t>T8-1</t>
  </si>
  <si>
    <t>T12-1</t>
  </si>
  <si>
    <t>T18-1</t>
  </si>
  <si>
    <t>樣品編號</t>
  </si>
  <si>
    <t>重複</t>
  </si>
  <si>
    <t>polyphenol多元酚</t>
  </si>
  <si>
    <t>FAA游離胺基酸</t>
  </si>
  <si>
    <t>茶胺酸</t>
  </si>
  <si>
    <t>ppm</t>
  </si>
  <si>
    <t>稀釋倍率</t>
  </si>
  <si>
    <t xml:space="preserve">mg/g </t>
  </si>
  <si>
    <t>stdev(需&lt;0.6)</t>
  </si>
  <si>
    <t>mg/g</t>
  </si>
  <si>
    <t>Amount[ng/ul]</t>
  </si>
  <si>
    <t>T12-B-1</t>
  </si>
  <si>
    <t>茶樣克數(g)</t>
    <phoneticPr fontId="1" type="noConversion"/>
  </si>
  <si>
    <t>體積(ml)</t>
    <phoneticPr fontId="9" type="noConversion"/>
  </si>
  <si>
    <t>含水量(%)</t>
    <phoneticPr fontId="9" type="noConversion"/>
  </si>
  <si>
    <t>兒茶素</t>
    <phoneticPr fontId="11" type="noConversion"/>
  </si>
  <si>
    <t>咖啡因</t>
    <phoneticPr fontId="11" type="noConversion"/>
  </si>
  <si>
    <t>平均</t>
    <phoneticPr fontId="3" type="noConversion"/>
  </si>
  <si>
    <t>mg/g</t>
    <phoneticPr fontId="3" type="noConversion"/>
  </si>
  <si>
    <t>FS-1</t>
  </si>
  <si>
    <t>茶樣克數(g)</t>
    <phoneticPr fontId="1" type="noConversion"/>
  </si>
  <si>
    <t>體積(ml)</t>
    <phoneticPr fontId="9" type="noConversion"/>
  </si>
  <si>
    <t>含水量(%)</t>
    <phoneticPr fontId="9" type="noConversion"/>
  </si>
  <si>
    <t>兒茶素</t>
    <phoneticPr fontId="11" type="noConversion"/>
  </si>
  <si>
    <t>咖啡因</t>
    <phoneticPr fontId="11" type="noConversion"/>
  </si>
  <si>
    <t>平均</t>
    <phoneticPr fontId="3" type="noConversion"/>
  </si>
  <si>
    <t>mg/g</t>
    <phoneticPr fontId="3" type="noConversion"/>
  </si>
  <si>
    <t>FS-B-1</t>
  </si>
  <si>
    <t>T18-B-1</t>
  </si>
  <si>
    <t>T8-B-1</t>
    <phoneticPr fontId="11" type="noConversion"/>
  </si>
  <si>
    <t>T8-B-2</t>
    <phoneticPr fontId="11" type="noConversion"/>
  </si>
  <si>
    <t>T8-B-3</t>
    <phoneticPr fontId="11" type="noConversion"/>
  </si>
  <si>
    <t>season</t>
    <phoneticPr fontId="11" type="noConversion"/>
  </si>
  <si>
    <t>tea kind</t>
    <phoneticPr fontId="11" type="noConversion"/>
  </si>
  <si>
    <t>code</t>
    <phoneticPr fontId="11" type="noConversion"/>
  </si>
  <si>
    <t>FAA</t>
    <phoneticPr fontId="11" type="noConversion"/>
  </si>
  <si>
    <t>Theanine</t>
    <phoneticPr fontId="11" type="noConversion"/>
  </si>
  <si>
    <t>total catechins</t>
    <phoneticPr fontId="11" type="noConversion"/>
  </si>
  <si>
    <t>caffeine</t>
    <phoneticPr fontId="11" type="noConversion"/>
  </si>
  <si>
    <t>4th</t>
    <phoneticPr fontId="1" type="noConversion"/>
  </si>
  <si>
    <t>Caf</t>
  </si>
  <si>
    <t>GA</t>
  </si>
  <si>
    <t>C</t>
  </si>
  <si>
    <t>GC</t>
  </si>
  <si>
    <t>EGC</t>
  </si>
  <si>
    <t>EC</t>
  </si>
  <si>
    <t>EGCG</t>
  </si>
  <si>
    <t>GCG</t>
  </si>
  <si>
    <t>ECG</t>
  </si>
  <si>
    <t>fresh leaves</t>
    <phoneticPr fontId="1" type="noConversion"/>
  </si>
  <si>
    <t>FS</t>
    <phoneticPr fontId="1" type="noConversion"/>
  </si>
  <si>
    <t>T8</t>
    <phoneticPr fontId="1" type="noConversion"/>
  </si>
  <si>
    <t>T12</t>
    <phoneticPr fontId="1" type="noConversion"/>
  </si>
  <si>
    <t>T18</t>
    <phoneticPr fontId="1" type="noConversion"/>
  </si>
  <si>
    <t>season</t>
  </si>
  <si>
    <t>tea kind</t>
  </si>
  <si>
    <t>code</t>
  </si>
  <si>
    <t>FAA</t>
  </si>
  <si>
    <t>Theanine</t>
  </si>
  <si>
    <t>total catechins</t>
  </si>
  <si>
    <t>caffeine</t>
  </si>
  <si>
    <t>black tea</t>
    <phoneticPr fontId="1" type="noConversion"/>
  </si>
  <si>
    <t>Caf咖啡因</t>
    <phoneticPr fontId="1" type="noConversion"/>
  </si>
  <si>
    <t>Gallic Acid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</si>
</sst>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_ "/>
    <numFmt numFmtId="178" formatCode="0.000_);[Red]\(0.000\)"/>
    <numFmt numFmtId="179" formatCode="0.0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2"/>
      <color indexed="8"/>
      <name val="Times New Roman"/>
      <family val="1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0" fillId="0" borderId="0"/>
    <xf numFmtId="0" fontId="8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1" xfId="1" applyFont="1" applyFill="1" applyBorder="1">
      <alignment vertical="center"/>
    </xf>
    <xf numFmtId="0" fontId="4" fillId="0" borderId="1" xfId="1" applyFont="1" applyBorder="1" applyAlignment="1"/>
    <xf numFmtId="0" fontId="2" fillId="2" borderId="2" xfId="1" applyFill="1" applyBorder="1" applyAlignment="1"/>
    <xf numFmtId="0" fontId="2" fillId="2" borderId="2" xfId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49" fontId="2" fillId="0" borderId="0" xfId="1" applyNumberFormat="1" applyFont="1">
      <alignment vertical="center"/>
    </xf>
    <xf numFmtId="176" fontId="6" fillId="0" borderId="0" xfId="0" applyNumberFormat="1" applyFont="1" applyBorder="1" applyAlignment="1">
      <alignment vertical="center"/>
    </xf>
    <xf numFmtId="2" fontId="6" fillId="0" borderId="0" xfId="0" applyNumberFormat="1" applyFont="1">
      <alignment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/>
    </xf>
    <xf numFmtId="0" fontId="2" fillId="0" borderId="0" xfId="1" applyFill="1" applyBorder="1">
      <alignment vertical="center"/>
    </xf>
    <xf numFmtId="176" fontId="7" fillId="0" borderId="0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5" fillId="0" borderId="0" xfId="1" applyFont="1" applyFill="1" applyBorder="1">
      <alignment vertical="center"/>
    </xf>
    <xf numFmtId="176" fontId="6" fillId="0" borderId="0" xfId="0" applyNumberFormat="1" applyFont="1" applyBorder="1" applyAlignment="1"/>
    <xf numFmtId="176" fontId="7" fillId="0" borderId="0" xfId="1" applyNumberFormat="1" applyFont="1" applyFill="1" applyBorder="1">
      <alignment vertical="center"/>
    </xf>
    <xf numFmtId="0" fontId="6" fillId="0" borderId="0" xfId="4" applyFont="1"/>
    <xf numFmtId="176" fontId="6" fillId="3" borderId="6" xfId="3" applyNumberFormat="1" applyFont="1" applyFill="1" applyBorder="1" applyAlignment="1">
      <alignment horizontal="center" vertical="center"/>
    </xf>
    <xf numFmtId="176" fontId="6" fillId="3" borderId="6" xfId="3" applyNumberFormat="1" applyFont="1" applyFill="1" applyBorder="1" applyAlignment="1">
      <alignment horizontal="center" vertical="center" wrapText="1"/>
    </xf>
    <xf numFmtId="176" fontId="6" fillId="3" borderId="2" xfId="3" applyNumberFormat="1" applyFont="1" applyFill="1" applyBorder="1" applyAlignment="1">
      <alignment horizontal="center" vertical="center"/>
    </xf>
    <xf numFmtId="0" fontId="6" fillId="0" borderId="6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/>
    </xf>
    <xf numFmtId="0" fontId="6" fillId="0" borderId="11" xfId="4" applyFont="1" applyBorder="1"/>
    <xf numFmtId="177" fontId="2" fillId="0" borderId="12" xfId="1" applyNumberFormat="1" applyBorder="1" applyAlignment="1">
      <alignment horizontal="right" vertical="center"/>
    </xf>
    <xf numFmtId="0" fontId="6" fillId="0" borderId="12" xfId="4" applyFont="1" applyBorder="1"/>
    <xf numFmtId="2" fontId="6" fillId="0" borderId="13" xfId="4" applyNumberFormat="1" applyFont="1" applyBorder="1"/>
    <xf numFmtId="0" fontId="10" fillId="0" borderId="0" xfId="4"/>
    <xf numFmtId="2" fontId="6" fillId="0" borderId="12" xfId="4" applyNumberFormat="1" applyFont="1" applyBorder="1"/>
    <xf numFmtId="2" fontId="6" fillId="0" borderId="0" xfId="4" applyNumberFormat="1" applyFont="1" applyBorder="1"/>
    <xf numFmtId="2" fontId="6" fillId="0" borderId="12" xfId="4" applyNumberFormat="1" applyFont="1" applyBorder="1" applyAlignment="1">
      <alignment horizontal="right"/>
    </xf>
    <xf numFmtId="179" fontId="6" fillId="0" borderId="13" xfId="4" applyNumberFormat="1" applyFont="1" applyBorder="1" applyAlignment="1">
      <alignment horizontal="right"/>
    </xf>
    <xf numFmtId="2" fontId="6" fillId="0" borderId="11" xfId="4" applyNumberFormat="1" applyFont="1" applyBorder="1"/>
    <xf numFmtId="2" fontId="6" fillId="0" borderId="11" xfId="4" applyNumberFormat="1" applyFont="1" applyBorder="1" applyAlignment="1">
      <alignment vertical="center"/>
    </xf>
    <xf numFmtId="2" fontId="6" fillId="0" borderId="5" xfId="4" applyNumberFormat="1" applyFont="1" applyBorder="1"/>
    <xf numFmtId="2" fontId="6" fillId="0" borderId="0" xfId="4" applyNumberFormat="1" applyFont="1" applyBorder="1" applyAlignment="1">
      <alignment horizontal="right"/>
    </xf>
    <xf numFmtId="2" fontId="6" fillId="0" borderId="14" xfId="4" applyNumberFormat="1" applyFont="1" applyBorder="1" applyAlignment="1">
      <alignment horizontal="right"/>
    </xf>
    <xf numFmtId="2" fontId="6" fillId="0" borderId="5" xfId="4" applyNumberFormat="1" applyFont="1" applyBorder="1" applyAlignment="1">
      <alignment horizontal="right"/>
    </xf>
    <xf numFmtId="0" fontId="6" fillId="0" borderId="5" xfId="4" applyFont="1" applyBorder="1"/>
    <xf numFmtId="177" fontId="2" fillId="0" borderId="0" xfId="1" applyNumberFormat="1" applyFill="1" applyBorder="1" applyAlignment="1">
      <alignment horizontal="right" vertical="center"/>
    </xf>
    <xf numFmtId="0" fontId="6" fillId="0" borderId="0" xfId="4" applyFont="1" applyBorder="1"/>
    <xf numFmtId="2" fontId="6" fillId="0" borderId="14" xfId="4" applyNumberFormat="1" applyFont="1" applyBorder="1"/>
    <xf numFmtId="0" fontId="6" fillId="0" borderId="0" xfId="4" applyFont="1" applyBorder="1" applyAlignment="1">
      <alignment horizontal="right"/>
    </xf>
    <xf numFmtId="179" fontId="6" fillId="0" borderId="14" xfId="4" applyNumberFormat="1" applyFont="1" applyBorder="1" applyAlignment="1">
      <alignment horizontal="right"/>
    </xf>
    <xf numFmtId="2" fontId="6" fillId="0" borderId="5" xfId="4" applyNumberFormat="1" applyFont="1" applyBorder="1" applyAlignment="1">
      <alignment vertical="center"/>
    </xf>
    <xf numFmtId="2" fontId="6" fillId="0" borderId="5" xfId="4" applyNumberFormat="1" applyFont="1" applyBorder="1" applyAlignment="1">
      <alignment horizontal="right" vertical="center"/>
    </xf>
    <xf numFmtId="177" fontId="2" fillId="0" borderId="0" xfId="1" applyNumberFormat="1" applyBorder="1" applyAlignment="1">
      <alignment horizontal="right" vertical="center"/>
    </xf>
    <xf numFmtId="0" fontId="6" fillId="0" borderId="15" xfId="4" applyFont="1" applyBorder="1"/>
    <xf numFmtId="0" fontId="6" fillId="0" borderId="1" xfId="4" applyFont="1" applyBorder="1"/>
    <xf numFmtId="2" fontId="6" fillId="0" borderId="16" xfId="4" applyNumberFormat="1" applyFont="1" applyBorder="1"/>
    <xf numFmtId="2" fontId="6" fillId="0" borderId="1" xfId="4" applyNumberFormat="1" applyFont="1" applyBorder="1"/>
    <xf numFmtId="0" fontId="6" fillId="0" borderId="1" xfId="4" applyFont="1" applyBorder="1" applyAlignment="1">
      <alignment horizontal="right"/>
    </xf>
    <xf numFmtId="179" fontId="6" fillId="0" borderId="16" xfId="4" applyNumberFormat="1" applyFont="1" applyBorder="1" applyAlignment="1">
      <alignment horizontal="right"/>
    </xf>
    <xf numFmtId="2" fontId="6" fillId="0" borderId="15" xfId="4" applyNumberFormat="1" applyFont="1" applyBorder="1"/>
    <xf numFmtId="2" fontId="6" fillId="0" borderId="15" xfId="4" applyNumberFormat="1" applyFont="1" applyBorder="1" applyAlignment="1">
      <alignment vertical="center"/>
    </xf>
    <xf numFmtId="2" fontId="6" fillId="0" borderId="1" xfId="4" applyNumberFormat="1" applyFont="1" applyBorder="1" applyAlignment="1">
      <alignment horizontal="right"/>
    </xf>
    <xf numFmtId="2" fontId="6" fillId="0" borderId="16" xfId="4" applyNumberFormat="1" applyFont="1" applyBorder="1" applyAlignment="1">
      <alignment horizontal="right"/>
    </xf>
    <xf numFmtId="176" fontId="6" fillId="0" borderId="0" xfId="4" applyNumberFormat="1" applyFont="1"/>
    <xf numFmtId="2" fontId="6" fillId="0" borderId="0" xfId="4" applyNumberFormat="1" applyFont="1" applyBorder="1" applyAlignment="1">
      <alignment horizontal="right" vertical="center"/>
    </xf>
    <xf numFmtId="0" fontId="12" fillId="0" borderId="0" xfId="4" applyFont="1"/>
    <xf numFmtId="2" fontId="6" fillId="0" borderId="5" xfId="4" applyNumberFormat="1" applyFont="1" applyFill="1" applyBorder="1" applyAlignment="1">
      <alignment horizontal="right" vertical="center"/>
    </xf>
    <xf numFmtId="177" fontId="6" fillId="0" borderId="0" xfId="4" applyNumberFormat="1" applyFont="1" applyBorder="1"/>
    <xf numFmtId="177" fontId="6" fillId="0" borderId="1" xfId="4" applyNumberFormat="1" applyFont="1" applyBorder="1"/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76" fontId="0" fillId="0" borderId="0" xfId="0" applyNumberFormat="1" applyAlignment="1"/>
    <xf numFmtId="176" fontId="14" fillId="0" borderId="0" xfId="0" applyNumberFormat="1" applyFont="1" applyAlignment="1"/>
    <xf numFmtId="176" fontId="2" fillId="2" borderId="2" xfId="1" applyNumberFormat="1" applyFill="1" applyBorder="1" applyAlignment="1"/>
    <xf numFmtId="176" fontId="2" fillId="2" borderId="2" xfId="1" applyNumberFormat="1" applyFill="1" applyBorder="1">
      <alignment vertical="center"/>
    </xf>
    <xf numFmtId="176" fontId="0" fillId="0" borderId="0" xfId="0" applyNumberFormat="1" applyFill="1" applyAlignment="1"/>
    <xf numFmtId="0" fontId="0" fillId="0" borderId="0" xfId="0" applyFill="1">
      <alignment vertical="center"/>
    </xf>
    <xf numFmtId="176" fontId="6" fillId="3" borderId="7" xfId="3" applyNumberFormat="1" applyFont="1" applyFill="1" applyBorder="1" applyAlignment="1">
      <alignment horizontal="center" vertical="center"/>
    </xf>
    <xf numFmtId="176" fontId="6" fillId="3" borderId="8" xfId="3" applyNumberFormat="1" applyFont="1" applyFill="1" applyBorder="1" applyAlignment="1">
      <alignment horizontal="center" vertical="center"/>
    </xf>
    <xf numFmtId="176" fontId="6" fillId="3" borderId="9" xfId="3" applyNumberFormat="1" applyFont="1" applyFill="1" applyBorder="1" applyAlignment="1">
      <alignment horizontal="center" vertical="center"/>
    </xf>
    <xf numFmtId="0" fontId="6" fillId="0" borderId="7" xfId="4" applyFont="1" applyBorder="1" applyAlignment="1">
      <alignment horizontal="center"/>
    </xf>
    <xf numFmtId="0" fontId="6" fillId="0" borderId="8" xfId="4" applyFont="1" applyBorder="1" applyAlignment="1">
      <alignment horizontal="center"/>
    </xf>
    <xf numFmtId="0" fontId="6" fillId="0" borderId="9" xfId="4" applyFont="1" applyBorder="1" applyAlignment="1">
      <alignment horizontal="center"/>
    </xf>
    <xf numFmtId="0" fontId="6" fillId="0" borderId="6" xfId="4" applyFont="1" applyBorder="1" applyAlignment="1">
      <alignment horizontal="center"/>
    </xf>
    <xf numFmtId="0" fontId="6" fillId="3" borderId="6" xfId="3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center" vertical="center"/>
    </xf>
    <xf numFmtId="177" fontId="6" fillId="3" borderId="2" xfId="3" applyNumberFormat="1" applyFont="1" applyFill="1" applyBorder="1" applyAlignment="1">
      <alignment horizontal="center" vertical="center" wrapText="1"/>
    </xf>
    <xf numFmtId="177" fontId="6" fillId="3" borderId="10" xfId="3" applyNumberFormat="1" applyFont="1" applyFill="1" applyBorder="1" applyAlignment="1">
      <alignment horizontal="center" vertical="center" wrapText="1"/>
    </xf>
    <xf numFmtId="178" fontId="6" fillId="3" borderId="6" xfId="3" applyNumberFormat="1" applyFont="1" applyFill="1" applyBorder="1" applyAlignment="1">
      <alignment horizontal="center" vertical="center"/>
    </xf>
    <xf numFmtId="178" fontId="6" fillId="3" borderId="2" xfId="3" applyNumberFormat="1" applyFont="1" applyFill="1" applyBorder="1" applyAlignment="1">
      <alignment horizontal="center" vertical="center" wrapText="1"/>
    </xf>
    <xf numFmtId="178" fontId="6" fillId="3" borderId="10" xfId="3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3" xr:uid="{00000000-0005-0000-0000-000001000000}"/>
    <cellStyle name="一般 3" xfId="4" xr:uid="{00000000-0005-0000-0000-000002000000}"/>
    <cellStyle name="一般 3 2" xfId="5" xr:uid="{00000000-0005-0000-0000-000003000000}"/>
    <cellStyle name="一般 5" xfId="2" xr:uid="{00000000-0005-0000-0000-000004000000}"/>
    <cellStyle name="一般_台茶12號 修剪 OK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179;&#33459;-&#35430;&#39511;&#25976;&#25818;/104-109&#24180;&#35430;&#39511;&#36039;&#26009;/&#23631;&#26481;&#36786;&#26519;&#20844;&#21496;&#33590;&#27171;/&#32317;&#25972;&#29702;/&#21547;&#37327;&#32317;&#25972;&#29702;-&#31532;4&#277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4水茶菁"/>
      <sheetName val="第4水茶乾"/>
      <sheetName val="含水量 "/>
    </sheetNames>
    <sheetDataSet>
      <sheetData sheetId="0" refreshError="1"/>
      <sheetData sheetId="1" refreshError="1"/>
      <sheetData sheetId="2">
        <row r="2">
          <cell r="F2">
            <v>7.1985602879423292</v>
          </cell>
        </row>
        <row r="3">
          <cell r="F3">
            <v>7.3007300730073403</v>
          </cell>
        </row>
        <row r="4">
          <cell r="F4">
            <v>7.7592240775922754</v>
          </cell>
        </row>
        <row r="5">
          <cell r="F5">
            <v>8.0000000000001847</v>
          </cell>
        </row>
        <row r="6">
          <cell r="F6">
            <v>5.7694230576942829</v>
          </cell>
        </row>
        <row r="7">
          <cell r="F7">
            <v>7.8807880788079903</v>
          </cell>
        </row>
        <row r="8">
          <cell r="F8">
            <v>9.0309030903089464</v>
          </cell>
        </row>
        <row r="9">
          <cell r="F9">
            <v>9.8819763952791231</v>
          </cell>
        </row>
        <row r="10">
          <cell r="F10">
            <v>9.2318463692740149</v>
          </cell>
        </row>
        <row r="11">
          <cell r="F11">
            <v>9.4981003799239012</v>
          </cell>
        </row>
        <row r="12">
          <cell r="F12">
            <v>8.0875737278816118</v>
          </cell>
        </row>
        <row r="13">
          <cell r="F13">
            <v>8.0108010801081715</v>
          </cell>
        </row>
        <row r="14">
          <cell r="F14">
            <v>7.2327672327674133</v>
          </cell>
        </row>
        <row r="15">
          <cell r="F15">
            <v>7.2807280728070118</v>
          </cell>
        </row>
        <row r="16">
          <cell r="F16">
            <v>7.2992700729927407</v>
          </cell>
        </row>
        <row r="17">
          <cell r="F17">
            <v>7.6115223044609204</v>
          </cell>
        </row>
        <row r="18">
          <cell r="F18">
            <v>7.7600000000000335</v>
          </cell>
        </row>
        <row r="19">
          <cell r="F19">
            <v>7.6184763047387012</v>
          </cell>
        </row>
        <row r="20">
          <cell r="F20">
            <v>7.4899999999999523</v>
          </cell>
        </row>
        <row r="21">
          <cell r="F21">
            <v>7.4985002999399404</v>
          </cell>
        </row>
        <row r="22">
          <cell r="F22">
            <v>8.1016203240647648</v>
          </cell>
        </row>
        <row r="23">
          <cell r="F23">
            <v>8.1691830816919744</v>
          </cell>
        </row>
        <row r="24">
          <cell r="F24">
            <v>8.1191880811917869</v>
          </cell>
        </row>
        <row r="25">
          <cell r="F25">
            <v>8.2083583283340289</v>
          </cell>
        </row>
        <row r="26">
          <cell r="F26">
            <v>2.5794841031793911</v>
          </cell>
        </row>
        <row r="27">
          <cell r="F27">
            <v>2.7402740274027493</v>
          </cell>
        </row>
        <row r="28">
          <cell r="F28">
            <v>2.8497150284972581</v>
          </cell>
        </row>
        <row r="29">
          <cell r="F29">
            <v>2.4595080983802751</v>
          </cell>
        </row>
        <row r="30">
          <cell r="F30">
            <v>2.3695260947812047</v>
          </cell>
        </row>
        <row r="31">
          <cell r="F31">
            <v>1.9396120775845804</v>
          </cell>
        </row>
        <row r="32">
          <cell r="F32">
            <v>3.8292341531693217</v>
          </cell>
        </row>
        <row r="33">
          <cell r="F33">
            <v>4.4208841768353686</v>
          </cell>
        </row>
        <row r="34">
          <cell r="F34">
            <v>4.1999999999998039</v>
          </cell>
        </row>
        <row r="35">
          <cell r="F35">
            <v>3.8592281543690121</v>
          </cell>
        </row>
        <row r="36">
          <cell r="F36">
            <v>2.8294341131775194</v>
          </cell>
        </row>
        <row r="37">
          <cell r="F37">
            <v>2.620262026202909</v>
          </cell>
        </row>
        <row r="38">
          <cell r="F38">
            <v>4.1991601679662107</v>
          </cell>
        </row>
        <row r="39">
          <cell r="F39">
            <v>4.7090581883623637</v>
          </cell>
        </row>
        <row r="40">
          <cell r="F40">
            <v>4.8885334399679818</v>
          </cell>
        </row>
        <row r="41">
          <cell r="F41">
            <v>4.6495350464955267</v>
          </cell>
        </row>
        <row r="42">
          <cell r="F42">
            <v>4.1891621675663142</v>
          </cell>
        </row>
        <row r="43">
          <cell r="F43">
            <v>3.9996000399959151</v>
          </cell>
        </row>
        <row r="44">
          <cell r="F44">
            <v>3.2396760323970248</v>
          </cell>
        </row>
        <row r="45">
          <cell r="F45">
            <v>3.5203520352034881</v>
          </cell>
        </row>
        <row r="46">
          <cell r="F46">
            <v>3.5892821435714457</v>
          </cell>
        </row>
        <row r="47">
          <cell r="F47">
            <v>3.3286685325866658</v>
          </cell>
        </row>
        <row r="48">
          <cell r="F48">
            <v>3.159368126374821</v>
          </cell>
        </row>
        <row r="49">
          <cell r="F49">
            <v>3.0803080308030073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tabSelected="1" workbookViewId="0">
      <selection activeCell="U5" sqref="U5"/>
    </sheetView>
  </sheetViews>
  <sheetFormatPr defaultRowHeight="16.2"/>
  <cols>
    <col min="4" max="6" width="8.88671875" style="71"/>
    <col min="7" max="7" width="8.88671875" style="71" customWidth="1"/>
    <col min="8" max="18" width="8.88671875" customWidth="1"/>
  </cols>
  <sheetData>
    <row r="1" spans="1:18">
      <c r="A1" s="66" t="s">
        <v>84</v>
      </c>
      <c r="B1" s="67" t="s">
        <v>85</v>
      </c>
      <c r="C1" s="66" t="s">
        <v>86</v>
      </c>
      <c r="D1" s="70" t="s">
        <v>54</v>
      </c>
      <c r="E1" s="70" t="s">
        <v>87</v>
      </c>
      <c r="F1" s="70" t="s">
        <v>88</v>
      </c>
      <c r="G1" s="70" t="s">
        <v>89</v>
      </c>
      <c r="H1" s="66" t="s">
        <v>90</v>
      </c>
      <c r="I1" s="68" t="s">
        <v>114</v>
      </c>
      <c r="J1" s="68" t="s">
        <v>115</v>
      </c>
      <c r="K1" s="68" t="s">
        <v>94</v>
      </c>
      <c r="L1" s="68" t="s">
        <v>95</v>
      </c>
      <c r="M1" s="68" t="s">
        <v>96</v>
      </c>
      <c r="N1" s="68" t="s">
        <v>97</v>
      </c>
      <c r="O1" s="68" t="s">
        <v>98</v>
      </c>
      <c r="P1" s="69" t="s">
        <v>99</v>
      </c>
      <c r="Q1" s="66" t="s">
        <v>100</v>
      </c>
      <c r="R1" s="66" t="s">
        <v>89</v>
      </c>
    </row>
    <row r="2" spans="1:18">
      <c r="A2" t="s">
        <v>91</v>
      </c>
      <c r="B2" t="s">
        <v>101</v>
      </c>
      <c r="C2" s="18" t="s">
        <v>102</v>
      </c>
      <c r="D2" s="71">
        <v>75.70184731727025</v>
      </c>
      <c r="E2" s="71">
        <v>24.92748177060767</v>
      </c>
      <c r="F2" s="71">
        <v>13.399626148247865</v>
      </c>
      <c r="G2" s="71">
        <v>62.038772958016793</v>
      </c>
      <c r="H2">
        <v>14.966340059976012</v>
      </c>
      <c r="I2">
        <v>14.966340059976012</v>
      </c>
      <c r="J2">
        <v>0.98788525469812083</v>
      </c>
      <c r="K2">
        <v>8.1067572970811672E-2</v>
      </c>
      <c r="L2">
        <v>5.1764206981207517</v>
      </c>
      <c r="M2">
        <v>12.787824056377451</v>
      </c>
      <c r="N2">
        <v>4.6160067403038791</v>
      </c>
      <c r="O2">
        <v>29.495544950619752</v>
      </c>
      <c r="P2">
        <v>2.6948618892443021</v>
      </c>
      <c r="Q2">
        <v>7.1870470503798494</v>
      </c>
      <c r="R2">
        <v>62.038772958016793</v>
      </c>
    </row>
    <row r="3" spans="1:18">
      <c r="A3" t="s">
        <v>91</v>
      </c>
      <c r="B3" t="s">
        <v>101</v>
      </c>
      <c r="C3" s="18" t="s">
        <v>102</v>
      </c>
      <c r="D3" s="71">
        <v>78.433365176555995</v>
      </c>
      <c r="E3" s="71">
        <v>24.515771772790131</v>
      </c>
      <c r="F3" s="71">
        <v>13.471381176825984</v>
      </c>
      <c r="G3" s="71">
        <v>62.176805102400003</v>
      </c>
      <c r="H3">
        <v>14.791322846</v>
      </c>
      <c r="I3">
        <v>14.791322846</v>
      </c>
      <c r="J3">
        <v>1.0021741136000002</v>
      </c>
      <c r="K3">
        <v>8.1099999999999992E-2</v>
      </c>
      <c r="L3">
        <v>5.2474854191999993</v>
      </c>
      <c r="M3">
        <v>13.006864520800002</v>
      </c>
      <c r="N3">
        <v>4.598365749600001</v>
      </c>
      <c r="O3">
        <v>29.227976573799999</v>
      </c>
      <c r="P3">
        <v>2.9434650339999999</v>
      </c>
      <c r="Q3">
        <v>7.0715478049999998</v>
      </c>
      <c r="R3">
        <v>62.176805102400003</v>
      </c>
    </row>
    <row r="4" spans="1:18">
      <c r="A4" t="s">
        <v>91</v>
      </c>
      <c r="B4" t="s">
        <v>101</v>
      </c>
      <c r="C4" s="18" t="s">
        <v>102</v>
      </c>
      <c r="D4" s="71">
        <v>65.361071940221379</v>
      </c>
      <c r="E4" s="71">
        <v>25.058484751290148</v>
      </c>
      <c r="F4" s="71">
        <v>13.215942177423379</v>
      </c>
      <c r="G4" s="71">
        <v>59.724560118505202</v>
      </c>
      <c r="H4">
        <v>13.333305022781778</v>
      </c>
      <c r="I4">
        <v>13.333305022781778</v>
      </c>
      <c r="J4">
        <v>0.75927155315747419</v>
      </c>
      <c r="K4">
        <v>8.1035171862509997E-2</v>
      </c>
      <c r="L4">
        <v>5.3712187889688252</v>
      </c>
      <c r="M4">
        <v>12.820357629696245</v>
      </c>
      <c r="N4">
        <v>4.1718702356115109</v>
      </c>
      <c r="O4">
        <v>28.087484100519585</v>
      </c>
      <c r="P4">
        <v>2.8310721262989613</v>
      </c>
      <c r="Q4">
        <v>6.3615220655475628</v>
      </c>
      <c r="R4">
        <v>59.724560118505202</v>
      </c>
    </row>
    <row r="5" spans="1:18">
      <c r="A5" t="s">
        <v>91</v>
      </c>
      <c r="B5" t="s">
        <v>101</v>
      </c>
      <c r="C5" s="18" t="s">
        <v>102</v>
      </c>
      <c r="D5" s="71">
        <v>71.102488827098369</v>
      </c>
      <c r="E5" s="71">
        <v>25.071978452521282</v>
      </c>
      <c r="F5" s="71">
        <v>14.273515259948958</v>
      </c>
      <c r="G5" s="71">
        <v>60.221081419696354</v>
      </c>
      <c r="H5">
        <v>13.369187582101478</v>
      </c>
      <c r="I5">
        <v>13.369187582101478</v>
      </c>
      <c r="J5">
        <v>0.76400648781462233</v>
      </c>
      <c r="K5">
        <v>8.1002796644027153E-2</v>
      </c>
      <c r="L5">
        <v>5.6706390471434274</v>
      </c>
      <c r="M5">
        <v>13.267336884538553</v>
      </c>
      <c r="N5">
        <v>4.6282652732720733</v>
      </c>
      <c r="O5">
        <v>27.622048526967632</v>
      </c>
      <c r="P5">
        <v>2.8433679404714338</v>
      </c>
      <c r="Q5">
        <v>6.1084209506592089</v>
      </c>
      <c r="R5">
        <v>60.221081419696354</v>
      </c>
    </row>
    <row r="6" spans="1:18">
      <c r="A6" t="s">
        <v>91</v>
      </c>
      <c r="B6" t="s">
        <v>101</v>
      </c>
      <c r="C6" s="18" t="s">
        <v>102</v>
      </c>
      <c r="D6" s="71">
        <v>78.64406235464358</v>
      </c>
      <c r="E6" s="71">
        <v>26.356204788671029</v>
      </c>
      <c r="F6" s="71">
        <v>13.787655818668275</v>
      </c>
      <c r="G6" s="71">
        <v>65.044907050498992</v>
      </c>
      <c r="H6">
        <v>14.108304401197605</v>
      </c>
      <c r="I6">
        <v>14.108304401197605</v>
      </c>
      <c r="J6">
        <v>0.6330835113772455</v>
      </c>
      <c r="K6">
        <v>8.0938123752494998E-2</v>
      </c>
      <c r="L6">
        <v>5.7734708518962075</v>
      </c>
      <c r="M6">
        <v>13.975854750299405</v>
      </c>
      <c r="N6">
        <v>4.368522947904192</v>
      </c>
      <c r="O6">
        <v>31.029246385029936</v>
      </c>
      <c r="P6">
        <v>3.0924525009980033</v>
      </c>
      <c r="Q6">
        <v>6.7244214906187629</v>
      </c>
      <c r="R6">
        <v>65.044907050498992</v>
      </c>
    </row>
    <row r="7" spans="1:18">
      <c r="A7" t="s">
        <v>91</v>
      </c>
      <c r="B7" t="s">
        <v>101</v>
      </c>
      <c r="C7" s="18" t="s">
        <v>102</v>
      </c>
      <c r="D7" s="71">
        <v>75.000270830564759</v>
      </c>
      <c r="E7" s="71">
        <v>25.836565821452723</v>
      </c>
      <c r="F7" s="71">
        <v>13.836706530787559</v>
      </c>
      <c r="G7" s="71">
        <v>63.219394566653321</v>
      </c>
      <c r="H7">
        <v>13.860531391112891</v>
      </c>
      <c r="I7">
        <v>13.860531391112891</v>
      </c>
      <c r="J7">
        <v>0.61837276120896723</v>
      </c>
      <c r="K7">
        <v>8.1164931945556434E-2</v>
      </c>
      <c r="L7">
        <v>5.5994174287429948</v>
      </c>
      <c r="M7">
        <v>13.636356259207368</v>
      </c>
      <c r="N7">
        <v>4.380336094275421</v>
      </c>
      <c r="O7">
        <v>30.032625123298637</v>
      </c>
      <c r="P7">
        <v>2.9329832586068858</v>
      </c>
      <c r="Q7">
        <v>6.5565114705764609</v>
      </c>
      <c r="R7">
        <v>63.219394566653321</v>
      </c>
    </row>
    <row r="8" spans="1:18">
      <c r="A8" t="s">
        <v>91</v>
      </c>
      <c r="B8" t="s">
        <v>101</v>
      </c>
      <c r="C8" s="18" t="s">
        <v>103</v>
      </c>
      <c r="D8" s="71">
        <v>112.08474425936433</v>
      </c>
      <c r="E8" s="71">
        <v>22.064293693950916</v>
      </c>
      <c r="F8" s="71">
        <v>9.3761582531618171</v>
      </c>
      <c r="G8" s="71">
        <v>120.3866482478</v>
      </c>
      <c r="H8">
        <v>21.958795901000002</v>
      </c>
      <c r="I8">
        <v>21.958795901000002</v>
      </c>
      <c r="J8">
        <v>1.067094298</v>
      </c>
      <c r="K8">
        <v>1.9621116000000001E-2</v>
      </c>
      <c r="L8">
        <v>9.478526543200001</v>
      </c>
      <c r="M8">
        <v>25.697475822799998</v>
      </c>
      <c r="N8">
        <v>3.3979419880000004</v>
      </c>
      <c r="O8">
        <v>65.665632020399997</v>
      </c>
      <c r="P8">
        <v>5.5166483637999999</v>
      </c>
      <c r="Q8">
        <v>10.6108023936</v>
      </c>
      <c r="R8">
        <v>120.3866482478</v>
      </c>
    </row>
    <row r="9" spans="1:18">
      <c r="A9" t="s">
        <v>91</v>
      </c>
      <c r="B9" t="s">
        <v>101</v>
      </c>
      <c r="C9" s="18" t="s">
        <v>103</v>
      </c>
      <c r="D9" s="71">
        <v>113.54431651206271</v>
      </c>
      <c r="E9" s="71">
        <v>22.494041182727333</v>
      </c>
      <c r="F9" s="71">
        <v>9.560975386263447</v>
      </c>
      <c r="G9" s="71">
        <v>118.21493808023209</v>
      </c>
      <c r="H9">
        <v>21.434766737294918</v>
      </c>
      <c r="I9">
        <v>21.434766737294918</v>
      </c>
      <c r="J9">
        <v>1.0725942456982791</v>
      </c>
      <c r="K9">
        <v>2.4036128451380558E-2</v>
      </c>
      <c r="L9">
        <v>9.6275897062825102</v>
      </c>
      <c r="M9">
        <v>25.814853154061627</v>
      </c>
      <c r="N9">
        <v>3.5108733013205282</v>
      </c>
      <c r="O9">
        <v>63.402651787715087</v>
      </c>
      <c r="P9">
        <v>5.7034717935174069</v>
      </c>
      <c r="Q9">
        <v>10.131462208883553</v>
      </c>
      <c r="R9">
        <v>118.21493808023209</v>
      </c>
    </row>
    <row r="10" spans="1:18">
      <c r="A10" t="s">
        <v>91</v>
      </c>
      <c r="B10" t="s">
        <v>101</v>
      </c>
      <c r="C10" s="18" t="s">
        <v>103</v>
      </c>
      <c r="D10" s="71">
        <v>89.750168980621737</v>
      </c>
      <c r="E10" s="71">
        <v>29.131558916323236</v>
      </c>
      <c r="F10" s="71">
        <v>11.860522825100819</v>
      </c>
      <c r="G10" s="71">
        <v>96.052842916266997</v>
      </c>
      <c r="H10">
        <v>17.007792497601923</v>
      </c>
      <c r="I10">
        <v>17.007792497601923</v>
      </c>
      <c r="J10">
        <v>1.06807698441247</v>
      </c>
      <c r="K10">
        <v>2.037485611510792E-2</v>
      </c>
      <c r="L10">
        <v>8.2348937785771383</v>
      </c>
      <c r="M10">
        <v>22.388186254996004</v>
      </c>
      <c r="N10">
        <v>3.0873463709032771</v>
      </c>
      <c r="O10">
        <v>48.365661939848131</v>
      </c>
      <c r="P10">
        <v>5.9001257637889699</v>
      </c>
      <c r="Q10">
        <v>8.0562539520383698</v>
      </c>
      <c r="R10">
        <v>96.052842916266997</v>
      </c>
    </row>
    <row r="11" spans="1:18">
      <c r="A11" t="s">
        <v>91</v>
      </c>
      <c r="B11" t="s">
        <v>101</v>
      </c>
      <c r="C11" s="18" t="s">
        <v>103</v>
      </c>
      <c r="D11" s="71">
        <v>94.164130772170083</v>
      </c>
      <c r="E11" s="71">
        <v>28.743036653531608</v>
      </c>
      <c r="F11" s="71">
        <v>12.369316579552869</v>
      </c>
      <c r="G11" s="71">
        <v>99.448845887844868</v>
      </c>
      <c r="H11">
        <v>17.367329327469015</v>
      </c>
      <c r="I11">
        <v>17.367329327469015</v>
      </c>
      <c r="J11">
        <v>1.0856839264294282</v>
      </c>
      <c r="K11">
        <v>2.131037584966014E-2</v>
      </c>
      <c r="L11">
        <v>8.5189054682127132</v>
      </c>
      <c r="M11">
        <v>22.741868177528993</v>
      </c>
      <c r="N11">
        <v>3.0839707277089161</v>
      </c>
      <c r="O11">
        <v>50.399094899440229</v>
      </c>
      <c r="P11">
        <v>6.2003083206717315</v>
      </c>
      <c r="Q11">
        <v>8.4833879184326264</v>
      </c>
      <c r="R11">
        <v>99.448845887844868</v>
      </c>
    </row>
    <row r="12" spans="1:18">
      <c r="A12" t="s">
        <v>91</v>
      </c>
      <c r="B12" t="s">
        <v>101</v>
      </c>
      <c r="C12" s="18" t="s">
        <v>103</v>
      </c>
      <c r="D12" s="71">
        <v>112.15072340906778</v>
      </c>
      <c r="E12" s="71">
        <v>30.560410047878005</v>
      </c>
      <c r="F12" s="71">
        <v>12.976109732839902</v>
      </c>
      <c r="G12" s="71">
        <v>115.27269538784486</v>
      </c>
      <c r="H12">
        <v>21.064005877648945</v>
      </c>
      <c r="I12">
        <v>21.064005877648945</v>
      </c>
      <c r="J12">
        <v>0.98238230907636948</v>
      </c>
      <c r="K12">
        <v>1.8423130747700918E-2</v>
      </c>
      <c r="L12">
        <v>9.3169633042782891</v>
      </c>
      <c r="M12">
        <v>24.447689408236705</v>
      </c>
      <c r="N12">
        <v>3.3574224590163939</v>
      </c>
      <c r="O12">
        <v>62.931940913234712</v>
      </c>
      <c r="P12">
        <v>5.4282474382247106</v>
      </c>
      <c r="Q12">
        <v>9.7720087341063575</v>
      </c>
      <c r="R12">
        <v>115.27269538784486</v>
      </c>
    </row>
    <row r="13" spans="1:18">
      <c r="A13" t="s">
        <v>91</v>
      </c>
      <c r="B13" t="s">
        <v>101</v>
      </c>
      <c r="C13" s="18" t="s">
        <v>103</v>
      </c>
      <c r="D13" s="71">
        <v>110.33255356288846</v>
      </c>
      <c r="E13" s="71">
        <v>30.254216390798245</v>
      </c>
      <c r="F13" s="71">
        <v>13.13763626010234</v>
      </c>
      <c r="G13" s="71">
        <v>113.74813976280001</v>
      </c>
      <c r="H13">
        <v>20.972674705600003</v>
      </c>
      <c r="I13">
        <v>20.972674705600003</v>
      </c>
      <c r="J13">
        <v>1.0075996359999999</v>
      </c>
      <c r="K13">
        <v>1.7855855999999996E-2</v>
      </c>
      <c r="L13">
        <v>9.3034597575999989</v>
      </c>
      <c r="M13">
        <v>24.310218685200002</v>
      </c>
      <c r="N13">
        <v>3.2765689280000005</v>
      </c>
      <c r="O13">
        <v>61.580009733799997</v>
      </c>
      <c r="P13">
        <v>5.5715782149999997</v>
      </c>
      <c r="Q13">
        <v>9.6884485871999999</v>
      </c>
      <c r="R13">
        <v>113.74813976280001</v>
      </c>
    </row>
    <row r="14" spans="1:18">
      <c r="A14" t="s">
        <v>91</v>
      </c>
      <c r="B14" t="s">
        <v>101</v>
      </c>
      <c r="C14" s="18" t="s">
        <v>104</v>
      </c>
      <c r="D14" s="71">
        <v>60.935000807949493</v>
      </c>
      <c r="E14" s="71">
        <v>21.522617326471089</v>
      </c>
      <c r="F14" s="71">
        <v>9.0483826701846883</v>
      </c>
      <c r="G14" s="71">
        <v>57.686653339599992</v>
      </c>
      <c r="H14">
        <v>14.356483976000002</v>
      </c>
      <c r="I14">
        <v>14.356483976000002</v>
      </c>
      <c r="J14">
        <v>0.85311967240000008</v>
      </c>
      <c r="K14">
        <v>8.1099999999999992E-2</v>
      </c>
      <c r="L14">
        <v>9.8454199376000009</v>
      </c>
      <c r="M14">
        <v>14.753764063399998</v>
      </c>
      <c r="N14">
        <v>3.517352298</v>
      </c>
      <c r="O14">
        <v>22.595209447399998</v>
      </c>
      <c r="P14">
        <v>2.4888425199999999</v>
      </c>
      <c r="Q14">
        <v>4.4049650732000005</v>
      </c>
      <c r="R14">
        <v>57.686653339599992</v>
      </c>
    </row>
    <row r="15" spans="1:18">
      <c r="A15" t="s">
        <v>91</v>
      </c>
      <c r="B15" t="s">
        <v>101</v>
      </c>
      <c r="C15" s="18" t="s">
        <v>104</v>
      </c>
      <c r="D15" s="71">
        <v>64.934125590800548</v>
      </c>
      <c r="E15" s="71">
        <v>21.932002226875355</v>
      </c>
      <c r="F15" s="71">
        <v>8.8571263925062684</v>
      </c>
      <c r="G15" s="71">
        <v>59.181768649540182</v>
      </c>
      <c r="H15">
        <v>14.296148708516595</v>
      </c>
      <c r="I15">
        <v>14.296148708516595</v>
      </c>
      <c r="J15">
        <v>0.8360599796081567</v>
      </c>
      <c r="K15">
        <v>8.1067572970811672E-2</v>
      </c>
      <c r="L15">
        <v>9.864248626149541</v>
      </c>
      <c r="M15">
        <v>14.910933141143543</v>
      </c>
      <c r="N15">
        <v>3.7722706505397845</v>
      </c>
      <c r="O15">
        <v>23.201767217313073</v>
      </c>
      <c r="P15">
        <v>2.7370611515393848</v>
      </c>
      <c r="Q15">
        <v>4.6144202898840465</v>
      </c>
      <c r="R15">
        <v>59.181768649540182</v>
      </c>
    </row>
    <row r="16" spans="1:18">
      <c r="A16" t="s">
        <v>91</v>
      </c>
      <c r="B16" t="s">
        <v>101</v>
      </c>
      <c r="C16" s="18" t="s">
        <v>104</v>
      </c>
      <c r="D16" s="71">
        <v>59.509175678114183</v>
      </c>
      <c r="E16" s="71">
        <v>22.669064146156639</v>
      </c>
      <c r="F16" s="71">
        <v>9.3304090269972608</v>
      </c>
      <c r="G16" s="71">
        <v>51.057892727200013</v>
      </c>
      <c r="H16">
        <v>13.650189872800002</v>
      </c>
      <c r="I16">
        <v>13.650189872800002</v>
      </c>
      <c r="J16">
        <v>0.72276010580000005</v>
      </c>
      <c r="K16">
        <v>8.1099999999999992E-2</v>
      </c>
      <c r="L16">
        <v>5.6200735952</v>
      </c>
      <c r="M16">
        <v>13.751347892000002</v>
      </c>
      <c r="N16">
        <v>3.1081444986000002</v>
      </c>
      <c r="O16">
        <v>21.610613455799999</v>
      </c>
      <c r="P16">
        <v>2.4409824000000002</v>
      </c>
      <c r="Q16">
        <v>4.4456308856</v>
      </c>
      <c r="R16">
        <v>51.057892727200013</v>
      </c>
    </row>
    <row r="17" spans="1:18">
      <c r="A17" t="s">
        <v>91</v>
      </c>
      <c r="B17" t="s">
        <v>101</v>
      </c>
      <c r="C17" s="18" t="s">
        <v>104</v>
      </c>
      <c r="D17" s="71">
        <v>63.488898691124241</v>
      </c>
      <c r="E17" s="71">
        <v>22.925285632026963</v>
      </c>
      <c r="F17" s="71">
        <v>9.1008312252983874</v>
      </c>
      <c r="G17" s="71">
        <v>51.610147769815853</v>
      </c>
      <c r="H17">
        <v>14.023013396717376</v>
      </c>
      <c r="I17">
        <v>14.023013396717376</v>
      </c>
      <c r="J17">
        <v>0.74189348678943157</v>
      </c>
      <c r="K17">
        <v>8.1164931945556434E-2</v>
      </c>
      <c r="L17">
        <v>5.7831116116893515</v>
      </c>
      <c r="M17">
        <v>14.12772447898319</v>
      </c>
      <c r="N17">
        <v>3.117635446957566</v>
      </c>
      <c r="O17">
        <v>21.669774297037627</v>
      </c>
      <c r="P17">
        <v>2.438262618094476</v>
      </c>
      <c r="Q17">
        <v>4.3924743851080876</v>
      </c>
      <c r="R17">
        <v>51.610147769815853</v>
      </c>
    </row>
    <row r="18" spans="1:18">
      <c r="A18" t="s">
        <v>91</v>
      </c>
      <c r="B18" t="s">
        <v>101</v>
      </c>
      <c r="C18" s="18" t="s">
        <v>104</v>
      </c>
      <c r="D18" s="71">
        <v>68.256200346095127</v>
      </c>
      <c r="E18" s="71">
        <v>23.849238125197765</v>
      </c>
      <c r="F18" s="71">
        <v>11.224498999678312</v>
      </c>
      <c r="G18" s="71">
        <v>60.055160706164934</v>
      </c>
      <c r="H18">
        <v>16.116345378702963</v>
      </c>
      <c r="I18">
        <v>16.116345378702963</v>
      </c>
      <c r="J18">
        <v>0.76596163210568458</v>
      </c>
      <c r="K18">
        <v>8.1164931945556434E-2</v>
      </c>
      <c r="L18">
        <v>6.033445275020016</v>
      </c>
      <c r="M18">
        <v>15.762787059647719</v>
      </c>
      <c r="N18">
        <v>4.174058852281826</v>
      </c>
      <c r="O18">
        <v>25.66657139611689</v>
      </c>
      <c r="P18">
        <v>3.1456150360288229</v>
      </c>
      <c r="Q18">
        <v>5.1915181551240996</v>
      </c>
      <c r="R18">
        <v>60.055160706164934</v>
      </c>
    </row>
    <row r="19" spans="1:18">
      <c r="A19" t="s">
        <v>91</v>
      </c>
      <c r="B19" t="s">
        <v>101</v>
      </c>
      <c r="C19" s="18" t="s">
        <v>104</v>
      </c>
      <c r="D19" s="71">
        <v>67.786788485818334</v>
      </c>
      <c r="E19" s="71">
        <v>11.6675230338003</v>
      </c>
      <c r="F19" s="71">
        <v>10.845306537487815</v>
      </c>
      <c r="G19" s="71">
        <v>60.829068555422161</v>
      </c>
      <c r="H19">
        <v>16.281748885954382</v>
      </c>
      <c r="I19">
        <v>16.281748885954382</v>
      </c>
      <c r="J19">
        <v>0.7863439535814325</v>
      </c>
      <c r="K19">
        <v>8.1132452981192468E-2</v>
      </c>
      <c r="L19">
        <v>6.1777426054421767</v>
      </c>
      <c r="M19">
        <v>15.976515038215286</v>
      </c>
      <c r="N19">
        <v>4.2421092737094845</v>
      </c>
      <c r="O19">
        <v>25.927924323529407</v>
      </c>
      <c r="P19">
        <v>3.1878914285714282</v>
      </c>
      <c r="Q19">
        <v>5.2357534329731896</v>
      </c>
      <c r="R19">
        <v>60.829068555422161</v>
      </c>
    </row>
    <row r="20" spans="1:18">
      <c r="A20" t="s">
        <v>91</v>
      </c>
      <c r="B20" t="s">
        <v>101</v>
      </c>
      <c r="C20" s="18" t="s">
        <v>105</v>
      </c>
      <c r="D20" s="71">
        <v>120.81978715337866</v>
      </c>
      <c r="E20" s="71">
        <v>23.248658326063321</v>
      </c>
      <c r="F20" s="71">
        <v>9.2587143973430628</v>
      </c>
      <c r="G20" s="71">
        <v>125.7338324139033</v>
      </c>
      <c r="H20">
        <v>26.909019718537753</v>
      </c>
      <c r="I20">
        <v>26.909019718537753</v>
      </c>
      <c r="J20">
        <v>1.3503002397123451</v>
      </c>
      <c r="K20">
        <v>6.4301368357970429E-2</v>
      </c>
      <c r="L20">
        <v>13.824451312824609</v>
      </c>
      <c r="M20">
        <v>20.663275851777865</v>
      </c>
      <c r="N20">
        <v>5.0094593008389934</v>
      </c>
      <c r="O20">
        <v>63.849394237115447</v>
      </c>
      <c r="P20">
        <v>7.4851232043547737</v>
      </c>
      <c r="Q20">
        <v>14.83782713863364</v>
      </c>
      <c r="R20">
        <v>125.7338324139033</v>
      </c>
    </row>
    <row r="21" spans="1:18">
      <c r="A21" t="s">
        <v>91</v>
      </c>
      <c r="B21" t="s">
        <v>101</v>
      </c>
      <c r="C21" s="18" t="s">
        <v>105</v>
      </c>
      <c r="D21" s="71">
        <v>119.97491216388984</v>
      </c>
      <c r="E21" s="71">
        <v>23.133135118108569</v>
      </c>
      <c r="F21" s="71">
        <v>9.5569037366177199</v>
      </c>
      <c r="G21" s="71">
        <v>120.09993980187924</v>
      </c>
      <c r="H21">
        <v>26.482744218312678</v>
      </c>
      <c r="I21">
        <v>26.482744218312678</v>
      </c>
      <c r="J21">
        <v>1.3289465633746502</v>
      </c>
      <c r="K21">
        <v>6.3878144742103141E-2</v>
      </c>
      <c r="L21">
        <v>13.384536615753698</v>
      </c>
      <c r="M21">
        <v>19.995971794882053</v>
      </c>
      <c r="N21">
        <v>4.8759116593362659</v>
      </c>
      <c r="O21">
        <v>60.412356837864849</v>
      </c>
      <c r="P21">
        <v>6.9942686517393051</v>
      </c>
      <c r="Q21">
        <v>14.373016097560978</v>
      </c>
      <c r="R21">
        <v>120.09993980187924</v>
      </c>
    </row>
    <row r="22" spans="1:18">
      <c r="A22" t="s">
        <v>91</v>
      </c>
      <c r="B22" t="s">
        <v>101</v>
      </c>
      <c r="C22" s="18" t="s">
        <v>105</v>
      </c>
      <c r="D22" s="71">
        <v>124.56011991510847</v>
      </c>
      <c r="E22" s="71">
        <v>22.617091204881742</v>
      </c>
      <c r="F22" s="71">
        <v>9.9575002989734234</v>
      </c>
      <c r="G22" s="71">
        <v>128.00793294164669</v>
      </c>
      <c r="H22">
        <v>27.495581659672265</v>
      </c>
      <c r="I22">
        <v>27.495581659672265</v>
      </c>
      <c r="J22">
        <v>1.2708418405275779</v>
      </c>
      <c r="K22">
        <v>6.818921462829737E-2</v>
      </c>
      <c r="L22">
        <v>14.144318068745005</v>
      </c>
      <c r="M22">
        <v>21.469634826938453</v>
      </c>
      <c r="N22">
        <v>5.1987647961630703</v>
      </c>
      <c r="O22">
        <v>64.614800625499598</v>
      </c>
      <c r="P22">
        <v>7.6194783353317357</v>
      </c>
      <c r="Q22">
        <v>14.892747074340527</v>
      </c>
      <c r="R22">
        <v>128.00793294164669</v>
      </c>
    </row>
    <row r="23" spans="1:18">
      <c r="A23" t="s">
        <v>91</v>
      </c>
      <c r="B23" t="s">
        <v>101</v>
      </c>
      <c r="C23" s="18" t="s">
        <v>105</v>
      </c>
      <c r="D23" s="71">
        <v>108.46740246500883</v>
      </c>
      <c r="E23" s="71">
        <v>20.978132186454101</v>
      </c>
      <c r="F23" s="71">
        <v>9.5395357749979013</v>
      </c>
      <c r="G23" s="71">
        <v>125.1335359904115</v>
      </c>
      <c r="H23">
        <v>27.021618965241711</v>
      </c>
      <c r="I23">
        <v>27.021618965241711</v>
      </c>
      <c r="J23">
        <v>1.2138299500599279</v>
      </c>
      <c r="K23">
        <v>6.3462273272073516E-2</v>
      </c>
      <c r="L23">
        <v>13.816409579704354</v>
      </c>
      <c r="M23">
        <v>21.036513064322815</v>
      </c>
      <c r="N23">
        <v>5.0597962165401515</v>
      </c>
      <c r="O23">
        <v>62.981925909109059</v>
      </c>
      <c r="P23">
        <v>7.3114278383939277</v>
      </c>
      <c r="Q23">
        <v>14.864001109069116</v>
      </c>
      <c r="R23">
        <v>125.1335359904115</v>
      </c>
    </row>
    <row r="24" spans="1:18">
      <c r="A24" t="s">
        <v>91</v>
      </c>
      <c r="B24" t="s">
        <v>101</v>
      </c>
      <c r="C24" s="18" t="s">
        <v>105</v>
      </c>
      <c r="D24" s="71">
        <v>127.44985760311036</v>
      </c>
      <c r="E24" s="71">
        <v>21.427457658069653</v>
      </c>
      <c r="F24" s="71">
        <v>9.3067239712961349</v>
      </c>
      <c r="G24" s="71">
        <v>126.82325320631749</v>
      </c>
      <c r="H24">
        <v>26.612821268692525</v>
      </c>
      <c r="I24">
        <v>26.612821268692525</v>
      </c>
      <c r="J24">
        <v>1.2224141483406636</v>
      </c>
      <c r="K24">
        <v>6.5413710515793699E-2</v>
      </c>
      <c r="L24">
        <v>14.004455238704519</v>
      </c>
      <c r="M24">
        <v>21.246249529388248</v>
      </c>
      <c r="N24">
        <v>5.0741816353458624</v>
      </c>
      <c r="O24">
        <v>64.383733321271492</v>
      </c>
      <c r="P24">
        <v>7.2245761261495405</v>
      </c>
      <c r="Q24">
        <v>14.824643644942023</v>
      </c>
      <c r="R24">
        <v>126.82325320631749</v>
      </c>
    </row>
    <row r="25" spans="1:18">
      <c r="A25" t="s">
        <v>91</v>
      </c>
      <c r="B25" t="s">
        <v>101</v>
      </c>
      <c r="C25" s="18" t="s">
        <v>105</v>
      </c>
      <c r="D25" s="71">
        <v>125.58638444994455</v>
      </c>
      <c r="E25" s="71">
        <v>22.443881553899448</v>
      </c>
      <c r="F25" s="71">
        <v>9.5642972012000431</v>
      </c>
      <c r="G25" s="71">
        <v>127.93514218804955</v>
      </c>
      <c r="H25">
        <v>26.632834706235016</v>
      </c>
      <c r="I25">
        <v>26.632834706235016</v>
      </c>
      <c r="J25">
        <v>1.2259147761790568</v>
      </c>
      <c r="K25">
        <v>6.770628896882494E-2</v>
      </c>
      <c r="L25">
        <v>14.292430027977618</v>
      </c>
      <c r="M25">
        <v>21.580427330535574</v>
      </c>
      <c r="N25">
        <v>5.0231164668265391</v>
      </c>
      <c r="O25">
        <v>64.737460835731412</v>
      </c>
      <c r="P25">
        <v>7.3756890125899304</v>
      </c>
      <c r="Q25">
        <v>14.858312225419663</v>
      </c>
      <c r="R25">
        <v>127.93514218804955</v>
      </c>
    </row>
    <row r="26" spans="1:18">
      <c r="A26" t="s">
        <v>106</v>
      </c>
      <c r="B26" t="s">
        <v>107</v>
      </c>
      <c r="C26" t="s">
        <v>108</v>
      </c>
      <c r="D26" s="71" t="s">
        <v>54</v>
      </c>
      <c r="E26" s="71" t="s">
        <v>109</v>
      </c>
      <c r="F26" s="71" t="s">
        <v>110</v>
      </c>
      <c r="G26" s="71" t="s">
        <v>111</v>
      </c>
      <c r="H26" t="s">
        <v>112</v>
      </c>
      <c r="I26" t="s">
        <v>92</v>
      </c>
      <c r="J26" t="s">
        <v>93</v>
      </c>
      <c r="K26" t="s">
        <v>94</v>
      </c>
      <c r="L26" t="s">
        <v>95</v>
      </c>
      <c r="M26" t="s">
        <v>96</v>
      </c>
      <c r="N26" t="s">
        <v>97</v>
      </c>
      <c r="O26" t="s">
        <v>98</v>
      </c>
      <c r="P26" t="s">
        <v>99</v>
      </c>
      <c r="Q26" t="s">
        <v>100</v>
      </c>
      <c r="R26" s="66" t="s">
        <v>89</v>
      </c>
    </row>
    <row r="27" spans="1:18">
      <c r="A27" t="s">
        <v>91</v>
      </c>
      <c r="B27" t="s">
        <v>113</v>
      </c>
      <c r="C27" s="18" t="s">
        <v>79</v>
      </c>
      <c r="D27" s="71">
        <v>33.757907057950668</v>
      </c>
      <c r="E27" s="71">
        <v>20.202811212077251</v>
      </c>
      <c r="F27" s="71">
        <v>6.2378334662804162</v>
      </c>
      <c r="G27" s="71">
        <v>0</v>
      </c>
      <c r="H27">
        <v>8.5884894395516405</v>
      </c>
      <c r="I27">
        <v>8.5884894395516405</v>
      </c>
      <c r="J27">
        <v>1.1488647419935949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SUM(K27:Q27)</f>
        <v>0</v>
      </c>
    </row>
    <row r="28" spans="1:18">
      <c r="A28" t="s">
        <v>91</v>
      </c>
      <c r="B28" t="s">
        <v>113</v>
      </c>
      <c r="C28" s="18"/>
      <c r="D28" s="71">
        <v>34.096776360838916</v>
      </c>
      <c r="E28" s="71">
        <v>20.548651321876587</v>
      </c>
      <c r="F28" s="71">
        <v>6.5561486479463715</v>
      </c>
      <c r="G28" s="71">
        <v>0</v>
      </c>
      <c r="H28">
        <v>8.956519061126647</v>
      </c>
      <c r="I28">
        <v>8.956519061126647</v>
      </c>
      <c r="J28">
        <v>1.1738819133040352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ref="R28:R50" si="0">SUM(K28:Q28)</f>
        <v>0</v>
      </c>
    </row>
    <row r="29" spans="1:18">
      <c r="A29" t="s">
        <v>91</v>
      </c>
      <c r="B29" t="s">
        <v>113</v>
      </c>
      <c r="C29" s="18" t="s">
        <v>25</v>
      </c>
      <c r="D29" s="71">
        <v>34.337687967411973</v>
      </c>
      <c r="E29" s="71">
        <v>21.13113146650781</v>
      </c>
      <c r="F29" s="71">
        <v>6.3439609985514362</v>
      </c>
      <c r="G29" s="71">
        <v>0</v>
      </c>
      <c r="H29">
        <v>8.9795723292049523</v>
      </c>
      <c r="I29">
        <v>8.9795723292049523</v>
      </c>
      <c r="J29">
        <v>1.190711004194966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91</v>
      </c>
      <c r="B30" t="s">
        <v>113</v>
      </c>
      <c r="C30" s="18"/>
      <c r="D30" s="71">
        <v>33.662495271724318</v>
      </c>
      <c r="E30" s="71">
        <v>20.852243017911047</v>
      </c>
      <c r="F30" s="71">
        <v>6.3160198314237812</v>
      </c>
      <c r="G30" s="71">
        <v>0</v>
      </c>
      <c r="H30">
        <v>8.9429511653984779</v>
      </c>
      <c r="I30">
        <v>8.9429511653984779</v>
      </c>
      <c r="J30">
        <v>1.1946600302362835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91</v>
      </c>
      <c r="B31" t="s">
        <v>113</v>
      </c>
      <c r="C31" s="18" t="s">
        <v>29</v>
      </c>
      <c r="D31" s="71">
        <v>35.284458853373067</v>
      </c>
      <c r="E31" s="71">
        <v>20.322504668923248</v>
      </c>
      <c r="F31" s="71">
        <v>6.2181725562714307</v>
      </c>
      <c r="G31" s="71">
        <v>0</v>
      </c>
      <c r="H31">
        <v>8.9292887689848115</v>
      </c>
      <c r="I31">
        <v>8.9292887689848115</v>
      </c>
      <c r="J31">
        <v>1.1847950733413268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91</v>
      </c>
      <c r="B32" t="s">
        <v>113</v>
      </c>
      <c r="C32" s="18"/>
      <c r="D32" s="71">
        <v>37.148697495481485</v>
      </c>
      <c r="E32" s="71">
        <v>20.011444718246885</v>
      </c>
      <c r="F32" s="71">
        <v>6.2165008922408997</v>
      </c>
      <c r="G32" s="71">
        <v>0</v>
      </c>
      <c r="H32">
        <v>8.929517191370353</v>
      </c>
      <c r="I32">
        <v>8.929517191370353</v>
      </c>
      <c r="J32">
        <v>1.1695265791050737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91</v>
      </c>
      <c r="B33" t="s">
        <v>113</v>
      </c>
      <c r="C33" s="18" t="s">
        <v>81</v>
      </c>
      <c r="D33" s="71">
        <v>51.793734543168682</v>
      </c>
      <c r="E33" s="71">
        <v>30.617517801685043</v>
      </c>
      <c r="F33" s="71">
        <v>8.8920487523634932</v>
      </c>
      <c r="G33" s="71">
        <v>0</v>
      </c>
      <c r="H33">
        <v>11.201635512409927</v>
      </c>
      <c r="I33">
        <v>11.201635512409927</v>
      </c>
      <c r="J33">
        <v>1.8180793686949561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91</v>
      </c>
      <c r="B34" t="s">
        <v>113</v>
      </c>
      <c r="C34" s="18"/>
      <c r="D34" s="71">
        <v>52.374011682259841</v>
      </c>
      <c r="E34" s="71">
        <v>31.491460628153067</v>
      </c>
      <c r="F34" s="71">
        <v>8.6124683394303485</v>
      </c>
      <c r="G34" s="71">
        <v>0</v>
      </c>
      <c r="H34">
        <v>11.201222803364033</v>
      </c>
      <c r="I34">
        <v>11.201222803364033</v>
      </c>
      <c r="J34">
        <v>1.8028549237084504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91</v>
      </c>
      <c r="B35" t="s">
        <v>113</v>
      </c>
      <c r="C35" s="18" t="s">
        <v>82</v>
      </c>
      <c r="D35" s="71">
        <v>52.095369520621382</v>
      </c>
      <c r="E35" s="71">
        <v>31.112125224126391</v>
      </c>
      <c r="F35" s="71">
        <v>9.8265251234969533</v>
      </c>
      <c r="G35" s="71">
        <v>0</v>
      </c>
      <c r="H35">
        <v>11.333792796644024</v>
      </c>
      <c r="I35">
        <v>11.333792796644024</v>
      </c>
      <c r="J35">
        <v>1.8413348961246503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91</v>
      </c>
      <c r="B36" t="s">
        <v>113</v>
      </c>
      <c r="C36" s="18"/>
      <c r="D36" s="71">
        <v>52.996914278617702</v>
      </c>
      <c r="E36" s="71">
        <v>29.805801711003856</v>
      </c>
      <c r="F36" s="71">
        <v>9.5196021832458957</v>
      </c>
      <c r="G36" s="71">
        <v>0</v>
      </c>
      <c r="H36">
        <v>11.505872369895917</v>
      </c>
      <c r="I36">
        <v>11.505872369895917</v>
      </c>
      <c r="J36">
        <v>1.8516976701361088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91</v>
      </c>
      <c r="B37" t="s">
        <v>113</v>
      </c>
      <c r="C37" s="18" t="s">
        <v>83</v>
      </c>
      <c r="D37" s="71">
        <v>46.853096880368291</v>
      </c>
      <c r="E37" s="71">
        <v>30.590081712044295</v>
      </c>
      <c r="F37" s="71">
        <v>9.3168176078443707</v>
      </c>
      <c r="G37" s="71">
        <v>0</v>
      </c>
      <c r="H37">
        <v>11.127320930882938</v>
      </c>
      <c r="I37">
        <v>11.127320930882938</v>
      </c>
      <c r="J37">
        <v>1.8046064013184178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91</v>
      </c>
      <c r="B38" t="s">
        <v>113</v>
      </c>
      <c r="C38" s="18"/>
      <c r="D38" s="71">
        <v>45.389942486040042</v>
      </c>
      <c r="E38" s="71">
        <v>28.970520865427666</v>
      </c>
      <c r="F38" s="71">
        <v>9.0799258748656069</v>
      </c>
      <c r="G38" s="71">
        <v>0</v>
      </c>
      <c r="H38">
        <v>10.299117890312251</v>
      </c>
      <c r="I38">
        <v>10.299117890312251</v>
      </c>
      <c r="J38">
        <v>1.6793603138510809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91</v>
      </c>
      <c r="B39" t="s">
        <v>113</v>
      </c>
      <c r="C39" s="18" t="s">
        <v>63</v>
      </c>
      <c r="D39" s="71">
        <v>28.612082481811449</v>
      </c>
      <c r="E39" s="71">
        <v>23.406531502874319</v>
      </c>
      <c r="F39" s="71">
        <v>7.3940473878781559</v>
      </c>
      <c r="G39" s="71">
        <v>0</v>
      </c>
      <c r="H39">
        <v>7.4276252559999989</v>
      </c>
      <c r="I39">
        <v>7.4276252559999989</v>
      </c>
      <c r="J39">
        <v>0.94575963739999991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91</v>
      </c>
      <c r="B40" t="s">
        <v>113</v>
      </c>
      <c r="C40" s="18"/>
      <c r="D40" s="71">
        <v>25.910866657914838</v>
      </c>
      <c r="E40" s="71">
        <v>23.352989205130115</v>
      </c>
      <c r="F40" s="71">
        <v>7.3312231913924713</v>
      </c>
      <c r="G40" s="71">
        <v>0</v>
      </c>
      <c r="H40">
        <v>7.4799198481215026</v>
      </c>
      <c r="I40">
        <v>7.4799198481215026</v>
      </c>
      <c r="J40">
        <v>0.96273411830535571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91</v>
      </c>
      <c r="B41" t="s">
        <v>113</v>
      </c>
      <c r="C41" s="18" t="s">
        <v>40</v>
      </c>
      <c r="D41" s="71">
        <v>25.957369945667214</v>
      </c>
      <c r="E41" s="71">
        <v>22.949932747235842</v>
      </c>
      <c r="F41" s="71">
        <v>7.3463140839697383</v>
      </c>
      <c r="G41" s="71">
        <v>0</v>
      </c>
      <c r="H41">
        <v>7.3681208556577369</v>
      </c>
      <c r="I41">
        <v>7.3681208556577369</v>
      </c>
      <c r="J41">
        <v>0.95867137504998001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91</v>
      </c>
      <c r="B42" t="s">
        <v>113</v>
      </c>
      <c r="C42" s="18"/>
      <c r="D42" s="71">
        <v>26.288598828062018</v>
      </c>
      <c r="E42" s="71">
        <v>23.096834064114169</v>
      </c>
      <c r="F42" s="71">
        <v>8.2140979415222173</v>
      </c>
      <c r="G42" s="71">
        <v>0</v>
      </c>
      <c r="H42">
        <v>7.3594525709716114</v>
      </c>
      <c r="I42">
        <v>7.3594525709716114</v>
      </c>
      <c r="J42">
        <v>0.94443600919632165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91</v>
      </c>
      <c r="B43" t="s">
        <v>113</v>
      </c>
      <c r="C43" s="18" t="s">
        <v>42</v>
      </c>
      <c r="D43" s="71">
        <v>25.933040342175609</v>
      </c>
      <c r="E43" s="71">
        <v>19.743596244559235</v>
      </c>
      <c r="F43" s="71">
        <v>5.6536451064339577</v>
      </c>
      <c r="G43" s="71">
        <v>0</v>
      </c>
      <c r="H43">
        <v>7.8736550720576455</v>
      </c>
      <c r="I43">
        <v>7.8736550720576455</v>
      </c>
      <c r="J43">
        <v>0.97513690072057646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91</v>
      </c>
      <c r="B44" t="s">
        <v>113</v>
      </c>
      <c r="C44" s="18"/>
      <c r="D44" s="71">
        <v>26.867966425342292</v>
      </c>
      <c r="E44" s="71">
        <v>19.508999594485136</v>
      </c>
      <c r="F44" s="71">
        <v>5.6653921183116127</v>
      </c>
      <c r="G44" s="71">
        <v>0</v>
      </c>
      <c r="H44">
        <v>7.9459048719999981</v>
      </c>
      <c r="I44">
        <v>7.9459048719999981</v>
      </c>
      <c r="J44">
        <v>0.98837568920000007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91</v>
      </c>
      <c r="B45" t="s">
        <v>113</v>
      </c>
      <c r="C45" s="18" t="s">
        <v>80</v>
      </c>
      <c r="D45" s="71">
        <v>69.088478447854428</v>
      </c>
      <c r="E45" s="71">
        <v>28.178217032220328</v>
      </c>
      <c r="F45" s="71">
        <v>12.616366815828435</v>
      </c>
      <c r="G45" s="71">
        <v>3.7056667788884448</v>
      </c>
      <c r="H45">
        <v>14.377596289484206</v>
      </c>
      <c r="I45">
        <v>14.377596289484206</v>
      </c>
      <c r="J45">
        <v>1.8875281921231508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3.7056667788884448</v>
      </c>
      <c r="R45">
        <f t="shared" si="0"/>
        <v>3.7056667788884448</v>
      </c>
    </row>
    <row r="46" spans="1:18">
      <c r="A46" t="s">
        <v>91</v>
      </c>
      <c r="B46" t="s">
        <v>113</v>
      </c>
      <c r="C46" s="18"/>
      <c r="D46" s="71">
        <v>67.682231335580539</v>
      </c>
      <c r="E46" s="71">
        <v>27.846163249405855</v>
      </c>
      <c r="F46" s="71">
        <v>12.049922898942423</v>
      </c>
      <c r="G46" s="71">
        <v>3.7554541837794648</v>
      </c>
      <c r="H46">
        <v>14.536956620055932</v>
      </c>
      <c r="I46">
        <v>14.536956620055932</v>
      </c>
      <c r="J46">
        <v>2.0308381590091886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3.7554541837794648</v>
      </c>
      <c r="R46">
        <f t="shared" si="0"/>
        <v>3.7554541837794648</v>
      </c>
    </row>
    <row r="47" spans="1:18">
      <c r="A47" t="s">
        <v>91</v>
      </c>
      <c r="B47" t="s">
        <v>113</v>
      </c>
      <c r="C47" s="18" t="s">
        <v>46</v>
      </c>
      <c r="D47" s="71">
        <v>65.687705129836843</v>
      </c>
      <c r="E47" s="71">
        <v>28.188142835629726</v>
      </c>
      <c r="F47" s="71">
        <v>12.52492491937222</v>
      </c>
      <c r="G47" s="71">
        <v>3.701988904952076</v>
      </c>
      <c r="H47">
        <v>13.963203574281149</v>
      </c>
      <c r="I47">
        <v>13.963203574281149</v>
      </c>
      <c r="J47">
        <v>1.8350876138178913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3.701988904952076</v>
      </c>
      <c r="R47">
        <f t="shared" si="0"/>
        <v>3.701988904952076</v>
      </c>
    </row>
    <row r="48" spans="1:18">
      <c r="A48" t="s">
        <v>91</v>
      </c>
      <c r="B48" t="s">
        <v>113</v>
      </c>
      <c r="C48" s="18"/>
      <c r="D48" s="71">
        <v>65.903322275437134</v>
      </c>
      <c r="E48" s="71">
        <v>29.944267626958318</v>
      </c>
      <c r="F48" s="71">
        <v>12.435345759228211</v>
      </c>
      <c r="G48" s="71">
        <v>3.6712476567999999</v>
      </c>
      <c r="H48">
        <v>13.860483363999998</v>
      </c>
      <c r="I48">
        <v>13.860483363999998</v>
      </c>
      <c r="J48">
        <v>1.7969072774000001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3.6712476567999999</v>
      </c>
      <c r="R48">
        <f t="shared" si="0"/>
        <v>3.6712476567999999</v>
      </c>
    </row>
    <row r="49" spans="1:18">
      <c r="A49" t="s">
        <v>91</v>
      </c>
      <c r="B49" t="s">
        <v>113</v>
      </c>
      <c r="C49" s="18" t="s">
        <v>48</v>
      </c>
      <c r="D49" s="71">
        <v>62.968955310909763</v>
      </c>
      <c r="E49" s="71">
        <v>29.093085420225773</v>
      </c>
      <c r="F49" s="71">
        <v>12.080737692997998</v>
      </c>
      <c r="G49" s="71">
        <v>3.6315944631999999</v>
      </c>
      <c r="H49">
        <v>13.558521087999997</v>
      </c>
      <c r="I49">
        <v>13.558521087999997</v>
      </c>
      <c r="J49">
        <v>1.7948805889999999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3.6315944631999999</v>
      </c>
      <c r="R49">
        <f t="shared" si="0"/>
        <v>3.6315944631999999</v>
      </c>
    </row>
    <row r="50" spans="1:18">
      <c r="A50" t="s">
        <v>91</v>
      </c>
      <c r="B50" t="s">
        <v>113</v>
      </c>
      <c r="C50" s="18"/>
      <c r="D50" s="71">
        <v>65.183584847777482</v>
      </c>
      <c r="E50" s="71">
        <v>28.608119692576071</v>
      </c>
      <c r="F50" s="71">
        <v>11.388477552754912</v>
      </c>
      <c r="G50" s="71">
        <v>3.7087101351999996</v>
      </c>
      <c r="H50">
        <v>13.793148603999999</v>
      </c>
      <c r="I50">
        <v>13.793148603999999</v>
      </c>
      <c r="J50">
        <v>1.8147739334000001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3.7087101351999996</v>
      </c>
      <c r="R50">
        <f t="shared" si="0"/>
        <v>3.7087101351999996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workbookViewId="0">
      <pane xSplit="1" topLeftCell="G1" activePane="topRight" state="frozen"/>
      <selection activeCell="O13" sqref="O13"/>
      <selection pane="topRight" activeCell="X3" sqref="X3:X26"/>
    </sheetView>
  </sheetViews>
  <sheetFormatPr defaultColWidth="8.88671875" defaultRowHeight="16.2"/>
  <cols>
    <col min="1" max="1" width="8.88671875" style="18"/>
    <col min="2" max="4" width="8.88671875" style="18" customWidth="1"/>
    <col min="5" max="5" width="9.109375" style="18" customWidth="1"/>
    <col min="6" max="6" width="11.21875" style="18" customWidth="1"/>
    <col min="7" max="7" width="9.109375" style="18" customWidth="1"/>
    <col min="8" max="8" width="11.21875" style="18" customWidth="1"/>
    <col min="9" max="10" width="8.88671875" style="28" customWidth="1"/>
    <col min="11" max="11" width="10.109375" style="18" customWidth="1"/>
    <col min="12" max="12" width="9.109375" style="58" customWidth="1"/>
    <col min="13" max="13" width="9.109375" style="18" customWidth="1"/>
    <col min="14" max="15" width="8.88671875" style="28" customWidth="1"/>
    <col min="16" max="16" width="11.21875" style="18" customWidth="1"/>
    <col min="17" max="17" width="9.109375" style="18" customWidth="1"/>
    <col min="18" max="18" width="10.109375" style="18" customWidth="1"/>
    <col min="19" max="20" width="8.88671875" style="28" customWidth="1"/>
    <col min="21" max="21" width="9.109375" style="60" bestFit="1" customWidth="1"/>
    <col min="22" max="16384" width="8.88671875" style="18"/>
  </cols>
  <sheetData>
    <row r="1" spans="1:26">
      <c r="A1" s="79" t="s">
        <v>52</v>
      </c>
      <c r="B1" s="80" t="s">
        <v>53</v>
      </c>
      <c r="C1" s="81" t="s">
        <v>64</v>
      </c>
      <c r="D1" s="83" t="s">
        <v>65</v>
      </c>
      <c r="E1" s="84" t="s">
        <v>66</v>
      </c>
      <c r="F1" s="72" t="s">
        <v>54</v>
      </c>
      <c r="G1" s="73"/>
      <c r="H1" s="73"/>
      <c r="I1" s="73"/>
      <c r="J1" s="74"/>
      <c r="K1" s="72" t="s">
        <v>55</v>
      </c>
      <c r="L1" s="73"/>
      <c r="M1" s="73"/>
      <c r="N1" s="73"/>
      <c r="O1" s="74"/>
      <c r="P1" s="75" t="s">
        <v>56</v>
      </c>
      <c r="Q1" s="76"/>
      <c r="R1" s="76"/>
      <c r="S1" s="76"/>
      <c r="T1" s="77"/>
      <c r="U1" s="78" t="s">
        <v>67</v>
      </c>
      <c r="V1" s="78"/>
      <c r="W1" s="78"/>
      <c r="X1" s="78" t="s">
        <v>68</v>
      </c>
      <c r="Y1" s="78"/>
      <c r="Z1" s="78"/>
    </row>
    <row r="2" spans="1:26" ht="32.4">
      <c r="A2" s="79"/>
      <c r="B2" s="80"/>
      <c r="C2" s="82"/>
      <c r="D2" s="83"/>
      <c r="E2" s="85"/>
      <c r="F2" s="19" t="s">
        <v>57</v>
      </c>
      <c r="G2" s="21" t="s">
        <v>58</v>
      </c>
      <c r="H2" s="19" t="s">
        <v>59</v>
      </c>
      <c r="I2" s="19" t="s">
        <v>69</v>
      </c>
      <c r="J2" s="20" t="s">
        <v>60</v>
      </c>
      <c r="K2" s="19" t="s">
        <v>57</v>
      </c>
      <c r="L2" s="21" t="s">
        <v>58</v>
      </c>
      <c r="M2" s="19" t="s">
        <v>61</v>
      </c>
      <c r="N2" s="19" t="s">
        <v>69</v>
      </c>
      <c r="O2" s="20" t="s">
        <v>60</v>
      </c>
      <c r="P2" s="22" t="s">
        <v>62</v>
      </c>
      <c r="Q2" s="23" t="s">
        <v>58</v>
      </c>
      <c r="R2" s="23" t="s">
        <v>61</v>
      </c>
      <c r="S2" s="19" t="s">
        <v>69</v>
      </c>
      <c r="T2" s="20" t="s">
        <v>60</v>
      </c>
      <c r="U2" s="19" t="s">
        <v>70</v>
      </c>
      <c r="V2" s="19" t="s">
        <v>69</v>
      </c>
      <c r="W2" s="20" t="s">
        <v>60</v>
      </c>
      <c r="X2" s="19" t="s">
        <v>70</v>
      </c>
      <c r="Y2" s="19" t="s">
        <v>69</v>
      </c>
      <c r="Z2" s="20" t="s">
        <v>60</v>
      </c>
    </row>
    <row r="3" spans="1:26">
      <c r="A3" s="18" t="s">
        <v>71</v>
      </c>
      <c r="B3" s="24">
        <v>1</v>
      </c>
      <c r="C3" s="25">
        <v>0.25009999999999999</v>
      </c>
      <c r="D3" s="26">
        <v>50</v>
      </c>
      <c r="E3" s="27">
        <f>'[1]含水量 '!F2</f>
        <v>7.1985602879423292</v>
      </c>
      <c r="F3" s="33">
        <v>234.26835053576701</v>
      </c>
      <c r="G3" s="29">
        <v>1</v>
      </c>
      <c r="H3" s="29">
        <f t="shared" ref="H3:H26" si="0">((F3*G3)*D3*0.001*1.5)/(C3*(1-(E3*0.01)))</f>
        <v>75.70184731727025</v>
      </c>
      <c r="I3" s="31">
        <f>AVERAGE(H3:H4)</f>
        <v>77.06760624691313</v>
      </c>
      <c r="J3" s="32">
        <f>AVEDEV(H3:H4)</f>
        <v>1.3657589296428725</v>
      </c>
      <c r="K3" s="33">
        <v>57.855787979678702</v>
      </c>
      <c r="L3" s="29">
        <v>2</v>
      </c>
      <c r="M3" s="29">
        <f t="shared" ref="M3:M26" si="1">((K3*L3)*D3*0.001)/(C3*(1-(E3*0.01)))</f>
        <v>24.92748177060767</v>
      </c>
      <c r="N3" s="31">
        <f>AVERAGE(M3:M4)</f>
        <v>24.721626771698901</v>
      </c>
      <c r="O3" s="32">
        <f>AVEDEV(M3:M4)</f>
        <v>0.20585499890876946</v>
      </c>
      <c r="P3" s="34">
        <v>31.10005</v>
      </c>
      <c r="Q3" s="29">
        <v>2</v>
      </c>
      <c r="R3" s="29">
        <f t="shared" ref="R3:R26" si="2">((P3*Q3)*D3*0.001)/(C3*(1-(E3*0.01)))</f>
        <v>13.399626148247865</v>
      </c>
      <c r="S3" s="31">
        <f>AVERAGE(R3:R4)</f>
        <v>13.435503662536924</v>
      </c>
      <c r="T3" s="32">
        <f>AVEDEV(R3:R4)</f>
        <v>3.5877514289059498E-2</v>
      </c>
      <c r="U3" s="35">
        <v>62.038772958016793</v>
      </c>
      <c r="V3" s="36">
        <f>AVERAGE(U3:U4)</f>
        <v>62.107789030208394</v>
      </c>
      <c r="W3" s="37">
        <f>AVEDEV(U3:U4)</f>
        <v>6.9016072191605105E-2</v>
      </c>
      <c r="X3" s="38">
        <v>14.966340059976012</v>
      </c>
      <c r="Y3" s="36">
        <f>AVERAGE(X3:X4)</f>
        <v>14.878831452988006</v>
      </c>
      <c r="Z3" s="37">
        <f>AVEDEV(X3:X4)</f>
        <v>8.7508606988006221E-2</v>
      </c>
    </row>
    <row r="4" spans="1:26">
      <c r="B4" s="39">
        <v>2</v>
      </c>
      <c r="C4" s="40">
        <v>0.25</v>
      </c>
      <c r="D4" s="41">
        <v>50</v>
      </c>
      <c r="E4" s="42">
        <f>'[1]含水量 '!F3</f>
        <v>7.3007300730073403</v>
      </c>
      <c r="F4" s="35">
        <v>242.35718965946501</v>
      </c>
      <c r="G4" s="30">
        <v>1</v>
      </c>
      <c r="H4" s="30">
        <f t="shared" si="0"/>
        <v>78.433365176555995</v>
      </c>
      <c r="I4" s="43"/>
      <c r="J4" s="44"/>
      <c r="K4" s="35">
        <v>56.814853625860501</v>
      </c>
      <c r="L4" s="30">
        <v>2</v>
      </c>
      <c r="M4" s="30">
        <f t="shared" si="1"/>
        <v>24.515771772790131</v>
      </c>
      <c r="N4" s="43"/>
      <c r="O4" s="44"/>
      <c r="P4" s="45">
        <v>31.21968</v>
      </c>
      <c r="Q4" s="29">
        <v>2</v>
      </c>
      <c r="R4" s="30">
        <f t="shared" si="2"/>
        <v>13.471381176825984</v>
      </c>
      <c r="S4" s="43"/>
      <c r="T4" s="44"/>
      <c r="U4" s="35">
        <v>62.176805102400003</v>
      </c>
      <c r="V4" s="36"/>
      <c r="W4" s="37"/>
      <c r="X4" s="38">
        <v>14.791322846</v>
      </c>
      <c r="Y4" s="36"/>
      <c r="Z4" s="37"/>
    </row>
    <row r="5" spans="1:26">
      <c r="A5" s="18" t="s">
        <v>23</v>
      </c>
      <c r="B5" s="39">
        <v>1</v>
      </c>
      <c r="C5" s="40">
        <v>0.25019999999999998</v>
      </c>
      <c r="D5" s="41">
        <v>50</v>
      </c>
      <c r="E5" s="42">
        <f>'[1]含水量 '!F4</f>
        <v>7.7592240775922754</v>
      </c>
      <c r="F5" s="35">
        <v>201.125971855968</v>
      </c>
      <c r="G5" s="30">
        <v>1</v>
      </c>
      <c r="H5" s="30">
        <f t="shared" si="0"/>
        <v>65.361071940221379</v>
      </c>
      <c r="I5" s="36">
        <f>AVERAGE(H5:H6)</f>
        <v>68.231780383659867</v>
      </c>
      <c r="J5" s="44">
        <f>AVEDEV(H5:H6)</f>
        <v>2.8707084434384953</v>
      </c>
      <c r="K5" s="35">
        <v>57.831580204008603</v>
      </c>
      <c r="L5" s="30">
        <v>2</v>
      </c>
      <c r="M5" s="30">
        <f t="shared" si="1"/>
        <v>25.058484751290148</v>
      </c>
      <c r="N5" s="36">
        <f>AVERAGE(M5:M6)</f>
        <v>25.065231601905715</v>
      </c>
      <c r="O5" s="44">
        <f>AVEDEV(M5:M6)</f>
        <v>6.7468506155670127E-3</v>
      </c>
      <c r="P5" s="45">
        <v>30.500599999999999</v>
      </c>
      <c r="Q5" s="29">
        <v>2</v>
      </c>
      <c r="R5" s="30">
        <f t="shared" si="2"/>
        <v>13.215942177423379</v>
      </c>
      <c r="S5" s="36">
        <f>AVERAGE(R5:R6)</f>
        <v>13.744728718686169</v>
      </c>
      <c r="T5" s="44">
        <f>AVEDEV(R5:R6)</f>
        <v>0.52878654126278946</v>
      </c>
      <c r="U5" s="35">
        <v>59.724560118505202</v>
      </c>
      <c r="V5" s="36">
        <f>AVERAGE(U5:U6)</f>
        <v>59.972820769100778</v>
      </c>
      <c r="W5" s="37">
        <f>AVEDEV(U5:U6)</f>
        <v>0.24826065059557578</v>
      </c>
      <c r="X5" s="38">
        <v>13.333305022781778</v>
      </c>
      <c r="Y5" s="36">
        <f>AVERAGE(X5:X6)</f>
        <v>13.351246302441627</v>
      </c>
      <c r="Z5" s="37">
        <f>AVEDEV(X5:X6)</f>
        <v>1.7941279659850373E-2</v>
      </c>
    </row>
    <row r="6" spans="1:26">
      <c r="B6" s="39">
        <v>2</v>
      </c>
      <c r="C6" s="40">
        <v>0.25030000000000002</v>
      </c>
      <c r="D6" s="41">
        <v>50</v>
      </c>
      <c r="E6" s="42">
        <f>'[1]含水量 '!F5</f>
        <v>8.0000000000001847</v>
      </c>
      <c r="F6" s="35">
        <v>218.309289561985</v>
      </c>
      <c r="G6" s="30">
        <v>1</v>
      </c>
      <c r="H6" s="30">
        <f t="shared" si="0"/>
        <v>71.102488827098369</v>
      </c>
      <c r="I6" s="43"/>
      <c r="J6" s="44"/>
      <c r="K6" s="35">
        <v>57.7347491013278</v>
      </c>
      <c r="L6" s="30">
        <v>2</v>
      </c>
      <c r="M6" s="30">
        <f t="shared" si="1"/>
        <v>25.071978452521282</v>
      </c>
      <c r="N6" s="43"/>
      <c r="O6" s="44"/>
      <c r="P6" s="45">
        <v>32.868479999999998</v>
      </c>
      <c r="Q6" s="29">
        <v>2</v>
      </c>
      <c r="R6" s="30">
        <f t="shared" si="2"/>
        <v>14.273515259948958</v>
      </c>
      <c r="S6" s="43"/>
      <c r="T6" s="44"/>
      <c r="U6" s="35">
        <v>60.221081419696354</v>
      </c>
      <c r="V6" s="36"/>
      <c r="W6" s="37"/>
      <c r="X6" s="46">
        <v>13.369187582101478</v>
      </c>
      <c r="Y6" s="36"/>
      <c r="Z6" s="37"/>
    </row>
    <row r="7" spans="1:26">
      <c r="A7" s="18" t="s">
        <v>28</v>
      </c>
      <c r="B7" s="39">
        <v>1</v>
      </c>
      <c r="C7" s="40">
        <v>0.2505</v>
      </c>
      <c r="D7" s="41">
        <v>50</v>
      </c>
      <c r="E7" s="42">
        <f>'[1]含水量 '!F6</f>
        <v>5.7694230576942829</v>
      </c>
      <c r="F7" s="35">
        <v>247.516557316742</v>
      </c>
      <c r="G7" s="30">
        <v>1</v>
      </c>
      <c r="H7" s="30">
        <f t="shared" si="0"/>
        <v>78.64406235464358</v>
      </c>
      <c r="I7" s="36">
        <f>AVERAGE(H7:H8)</f>
        <v>76.822166592604162</v>
      </c>
      <c r="J7" s="44">
        <f>AVEDEV(H7:H8)</f>
        <v>1.8218957620394107</v>
      </c>
      <c r="K7" s="35">
        <v>62.213187600313098</v>
      </c>
      <c r="L7" s="30">
        <v>2</v>
      </c>
      <c r="M7" s="30">
        <f t="shared" si="1"/>
        <v>26.356204788671029</v>
      </c>
      <c r="N7" s="36">
        <f>AVERAGE(M7:M8)</f>
        <v>26.096385305061876</v>
      </c>
      <c r="O7" s="44">
        <f>AVEDEV(M7:M8)</f>
        <v>0.25981948360915297</v>
      </c>
      <c r="P7" s="45">
        <v>32.545430000000003</v>
      </c>
      <c r="Q7" s="29">
        <v>2</v>
      </c>
      <c r="R7" s="30">
        <f t="shared" si="2"/>
        <v>13.787655818668275</v>
      </c>
      <c r="S7" s="36">
        <f>AVERAGE(R7:R8)</f>
        <v>13.812181174727918</v>
      </c>
      <c r="T7" s="44">
        <f>AVEDEV(R7:R8)</f>
        <v>2.4525356059641901E-2</v>
      </c>
      <c r="U7" s="35">
        <v>65.044907050498992</v>
      </c>
      <c r="V7" s="36">
        <f>AVERAGE(U7:U8)</f>
        <v>64.132150808576156</v>
      </c>
      <c r="W7" s="37">
        <f>AVEDEV(U7:U8)</f>
        <v>0.91275624192283544</v>
      </c>
      <c r="X7" s="46">
        <v>14.108304401197605</v>
      </c>
      <c r="Y7" s="36">
        <f>AVERAGE(X7:X8)</f>
        <v>13.984417896155248</v>
      </c>
      <c r="Z7" s="37">
        <f>AVEDEV(X7:X8)</f>
        <v>0.12388650504235699</v>
      </c>
    </row>
    <row r="8" spans="1:26">
      <c r="B8" s="39">
        <v>2</v>
      </c>
      <c r="C8" s="40">
        <v>0.24979999999999999</v>
      </c>
      <c r="D8" s="41">
        <v>50</v>
      </c>
      <c r="E8" s="42">
        <f>'[1]含水量 '!F7</f>
        <v>7.8807880788079903</v>
      </c>
      <c r="F8" s="35">
        <v>230.114622337112</v>
      </c>
      <c r="G8" s="30">
        <v>1</v>
      </c>
      <c r="H8" s="30">
        <f t="shared" si="0"/>
        <v>75.000270830564759</v>
      </c>
      <c r="I8" s="43"/>
      <c r="J8" s="44"/>
      <c r="K8" s="35">
        <v>59.453501173911299</v>
      </c>
      <c r="L8" s="30">
        <v>2</v>
      </c>
      <c r="M8" s="30">
        <f t="shared" si="1"/>
        <v>25.836565821452723</v>
      </c>
      <c r="N8" s="43"/>
      <c r="O8" s="44"/>
      <c r="P8" s="45">
        <v>31.840170000000001</v>
      </c>
      <c r="Q8" s="29">
        <v>2</v>
      </c>
      <c r="R8" s="30">
        <f t="shared" si="2"/>
        <v>13.836706530787559</v>
      </c>
      <c r="S8" s="43"/>
      <c r="T8" s="44"/>
      <c r="U8" s="35">
        <v>63.219394566653321</v>
      </c>
      <c r="V8" s="36"/>
      <c r="W8" s="37"/>
      <c r="X8" s="46">
        <v>13.860531391112891</v>
      </c>
      <c r="Y8" s="36"/>
      <c r="Z8" s="37"/>
    </row>
    <row r="9" spans="1:26">
      <c r="A9" s="18" t="s">
        <v>49</v>
      </c>
      <c r="B9" s="39">
        <v>1</v>
      </c>
      <c r="C9" s="41">
        <v>0.25</v>
      </c>
      <c r="D9" s="41">
        <v>50</v>
      </c>
      <c r="E9" s="42">
        <f>'[1]含水量 '!F20</f>
        <v>7.4899999999999523</v>
      </c>
      <c r="F9" s="35">
        <v>345.63198971446002</v>
      </c>
      <c r="G9" s="30">
        <v>1</v>
      </c>
      <c r="H9" s="30">
        <f t="shared" ref="H9:H14" si="3">((F9*G9)*D9*0.001*1.5)/(C9*(1-(E9*0.01)))</f>
        <v>112.08474425936433</v>
      </c>
      <c r="I9" s="36">
        <f>AVERAGE(H9:H10)</f>
        <v>112.81453038571351</v>
      </c>
      <c r="J9" s="44">
        <f>AVEDEV(H9:H10)</f>
        <v>0.7297861263491896</v>
      </c>
      <c r="K9" s="35">
        <v>51.029195240684999</v>
      </c>
      <c r="L9" s="30">
        <v>2</v>
      </c>
      <c r="M9" s="30">
        <f t="shared" ref="M9:M14" si="4">((K9*L9)*D9*0.001)/(C9*(1-(E9*0.01)))</f>
        <v>22.064293693950916</v>
      </c>
      <c r="N9" s="36">
        <f>AVERAGE(M9:M10)</f>
        <v>22.279167438339122</v>
      </c>
      <c r="O9" s="44">
        <f>AVEDEV(M9:M10)</f>
        <v>0.21487374438820872</v>
      </c>
      <c r="P9" s="45">
        <v>21.684709999999999</v>
      </c>
      <c r="Q9" s="29">
        <v>2</v>
      </c>
      <c r="R9" s="30">
        <f t="shared" ref="R9:R14" si="5">((P9*Q9)*D9*0.001)/(C9*(1-(E9*0.01)))</f>
        <v>9.3761582531618171</v>
      </c>
      <c r="S9" s="36">
        <f>AVERAGE(R9:R10)</f>
        <v>9.4685668197126311</v>
      </c>
      <c r="T9" s="44">
        <f>AVEDEV(R9:R10)</f>
        <v>9.2408566550814975E-2</v>
      </c>
      <c r="U9" s="35">
        <v>125.7338324139033</v>
      </c>
      <c r="V9" s="36">
        <f>AVERAGE(U9:U10)</f>
        <v>122.91688610789127</v>
      </c>
      <c r="W9" s="37">
        <f>AVEDEV(U9:U10)</f>
        <v>2.8169463060120279</v>
      </c>
      <c r="X9" s="35">
        <v>21.958795901000002</v>
      </c>
      <c r="Y9" s="36">
        <f>AVERAGE(X9:X10)</f>
        <v>21.696781319147462</v>
      </c>
      <c r="Z9" s="37">
        <f>AVEDEV(X9:X10)</f>
        <v>0.26201458185254189</v>
      </c>
    </row>
    <row r="10" spans="1:26">
      <c r="B10" s="39">
        <v>2</v>
      </c>
      <c r="C10" s="41">
        <v>0.24990000000000001</v>
      </c>
      <c r="D10" s="41">
        <v>50</v>
      </c>
      <c r="E10" s="42">
        <f>'[1]含水量 '!F21</f>
        <v>7.4985002999399404</v>
      </c>
      <c r="F10" s="35">
        <v>349.96061173200599</v>
      </c>
      <c r="G10" s="30">
        <v>1</v>
      </c>
      <c r="H10" s="30">
        <f t="shared" si="3"/>
        <v>113.54431651206271</v>
      </c>
      <c r="I10" s="43"/>
      <c r="J10" s="44"/>
      <c r="K10" s="35">
        <v>51.997506267492597</v>
      </c>
      <c r="L10" s="30">
        <v>2</v>
      </c>
      <c r="M10" s="30">
        <f t="shared" si="4"/>
        <v>22.494041182727333</v>
      </c>
      <c r="N10" s="43"/>
      <c r="O10" s="44"/>
      <c r="P10" s="45">
        <v>22.10127</v>
      </c>
      <c r="Q10" s="29">
        <v>2</v>
      </c>
      <c r="R10" s="30">
        <f t="shared" si="5"/>
        <v>9.560975386263447</v>
      </c>
      <c r="S10" s="43"/>
      <c r="T10" s="44"/>
      <c r="U10" s="35">
        <v>120.09993980187924</v>
      </c>
      <c r="V10" s="36"/>
      <c r="W10" s="37"/>
      <c r="X10" s="35">
        <v>21.434766737294918</v>
      </c>
      <c r="Y10" s="36"/>
      <c r="Z10" s="37"/>
    </row>
    <row r="11" spans="1:26">
      <c r="A11" s="18" t="s">
        <v>33</v>
      </c>
      <c r="B11" s="39">
        <v>1</v>
      </c>
      <c r="C11" s="41">
        <v>0.25019999999999998</v>
      </c>
      <c r="D11" s="41">
        <v>50</v>
      </c>
      <c r="E11" s="42">
        <f>'[1]含水量 '!F22</f>
        <v>8.1016203240647648</v>
      </c>
      <c r="F11" s="35">
        <v>275.149780701483</v>
      </c>
      <c r="G11" s="30">
        <v>1</v>
      </c>
      <c r="H11" s="30">
        <f t="shared" si="3"/>
        <v>89.750168980621737</v>
      </c>
      <c r="I11" s="36">
        <f>AVERAGE(H11:H12)</f>
        <v>91.957149876395903</v>
      </c>
      <c r="J11" s="44">
        <f>AVEDEV(H11:H12)</f>
        <v>2.2069808957741728</v>
      </c>
      <c r="K11" s="35">
        <v>66.982119407340605</v>
      </c>
      <c r="L11" s="30">
        <v>2</v>
      </c>
      <c r="M11" s="30">
        <f t="shared" si="4"/>
        <v>29.131558916323236</v>
      </c>
      <c r="N11" s="36">
        <f>AVERAGE(M11:M12)</f>
        <v>28.937297784927424</v>
      </c>
      <c r="O11" s="44">
        <f>AVEDEV(M11:M12)</f>
        <v>0.19426113139581425</v>
      </c>
      <c r="P11" s="45">
        <v>27.270869999999999</v>
      </c>
      <c r="Q11" s="29">
        <v>2</v>
      </c>
      <c r="R11" s="30">
        <f t="shared" si="5"/>
        <v>11.860522825100819</v>
      </c>
      <c r="S11" s="36">
        <f>AVERAGE(R11:R12)</f>
        <v>12.114919702326844</v>
      </c>
      <c r="T11" s="44">
        <f>AVEDEV(R11:R12)</f>
        <v>0.254396877226025</v>
      </c>
      <c r="U11" s="35">
        <v>128.00793294164669</v>
      </c>
      <c r="V11" s="36">
        <f>AVERAGE(U11:U12)</f>
        <v>126.57073446602909</v>
      </c>
      <c r="W11" s="37">
        <f>AVEDEV(U11:U12)</f>
        <v>1.437198475617592</v>
      </c>
      <c r="X11" s="35">
        <v>17.007792497601923</v>
      </c>
      <c r="Y11" s="36">
        <f>AVERAGE(X11:X12)</f>
        <v>17.187560912535467</v>
      </c>
      <c r="Z11" s="37">
        <f>AVEDEV(X11:X12)</f>
        <v>0.17976841493354634</v>
      </c>
    </row>
    <row r="12" spans="1:26">
      <c r="B12" s="39">
        <v>2</v>
      </c>
      <c r="C12" s="41">
        <v>0.25009999999999999</v>
      </c>
      <c r="D12" s="41">
        <v>50</v>
      </c>
      <c r="E12" s="42">
        <f>'[1]含水量 '!F23</f>
        <v>8.1691830816919744</v>
      </c>
      <c r="F12" s="35">
        <v>288.35426402773498</v>
      </c>
      <c r="G12" s="30">
        <v>1</v>
      </c>
      <c r="H12" s="30">
        <f t="shared" si="3"/>
        <v>94.164130772170083</v>
      </c>
      <c r="I12" s="43"/>
      <c r="J12" s="44"/>
      <c r="K12" s="35">
        <v>66.013808380533007</v>
      </c>
      <c r="L12" s="30">
        <v>2</v>
      </c>
      <c r="M12" s="30">
        <f t="shared" si="4"/>
        <v>28.743036653531608</v>
      </c>
      <c r="N12" s="43"/>
      <c r="O12" s="44"/>
      <c r="P12" s="45">
        <v>28.408470000000001</v>
      </c>
      <c r="Q12" s="29">
        <v>2</v>
      </c>
      <c r="R12" s="30">
        <f t="shared" si="5"/>
        <v>12.369316579552869</v>
      </c>
      <c r="S12" s="43"/>
      <c r="T12" s="44"/>
      <c r="U12" s="35">
        <v>125.1335359904115</v>
      </c>
      <c r="V12" s="36"/>
      <c r="W12" s="37"/>
      <c r="X12" s="35">
        <v>17.367329327469015</v>
      </c>
      <c r="Y12" s="36"/>
      <c r="Z12" s="37"/>
    </row>
    <row r="13" spans="1:26">
      <c r="A13" s="18" t="s">
        <v>35</v>
      </c>
      <c r="B13" s="39">
        <v>1</v>
      </c>
      <c r="C13" s="41">
        <v>0.25009999999999999</v>
      </c>
      <c r="D13" s="41">
        <v>50</v>
      </c>
      <c r="E13" s="42">
        <f>'[1]含水量 '!F24</f>
        <v>8.1191880811917869</v>
      </c>
      <c r="F13" s="35">
        <v>343.62071079721602</v>
      </c>
      <c r="G13" s="30">
        <v>1</v>
      </c>
      <c r="H13" s="30">
        <f t="shared" si="3"/>
        <v>112.15072340906778</v>
      </c>
      <c r="I13" s="36">
        <f>AVERAGE(H13:H14)</f>
        <v>111.24163848597811</v>
      </c>
      <c r="J13" s="44">
        <f>AVEDEV(H13:H14)</f>
        <v>0.90908492308965805</v>
      </c>
      <c r="K13" s="35">
        <v>70.225961347146097</v>
      </c>
      <c r="L13" s="30">
        <v>2</v>
      </c>
      <c r="M13" s="30">
        <f t="shared" si="4"/>
        <v>30.560410047878005</v>
      </c>
      <c r="N13" s="36">
        <f>AVERAGE(M13:M14)</f>
        <v>30.407313219338125</v>
      </c>
      <c r="O13" s="44">
        <f>AVEDEV(M13:M14)</f>
        <v>0.15309682853987994</v>
      </c>
      <c r="P13" s="45">
        <v>29.81831</v>
      </c>
      <c r="Q13" s="29">
        <v>2</v>
      </c>
      <c r="R13" s="30">
        <f t="shared" si="5"/>
        <v>12.976109732839902</v>
      </c>
      <c r="S13" s="36">
        <f>AVERAGE(R13:R14)</f>
        <v>13.056872996471121</v>
      </c>
      <c r="T13" s="44">
        <f>AVEDEV(R13:R14)</f>
        <v>8.0763263631219218E-2</v>
      </c>
      <c r="U13" s="35">
        <v>126.82325320631749</v>
      </c>
      <c r="V13" s="36">
        <f>AVERAGE(U13:U14)</f>
        <v>127.37919769718351</v>
      </c>
      <c r="W13" s="37">
        <f>AVEDEV(U13:U14)</f>
        <v>0.55594449086603248</v>
      </c>
      <c r="X13" s="35">
        <v>21.064005877648945</v>
      </c>
      <c r="Y13" s="36">
        <f>AVERAGE(X13:X14)</f>
        <v>21.018340291624476</v>
      </c>
      <c r="Z13" s="37">
        <f>AVEDEV(X13:X14)</f>
        <v>4.5665586024471239E-2</v>
      </c>
    </row>
    <row r="14" spans="1:26">
      <c r="B14" s="48">
        <v>2</v>
      </c>
      <c r="C14" s="49">
        <v>0.25</v>
      </c>
      <c r="D14" s="49">
        <v>50</v>
      </c>
      <c r="E14" s="50">
        <f>'[1]含水量 '!F25</f>
        <v>8.2083583283340289</v>
      </c>
      <c r="F14" s="54">
        <v>337.58687404548499</v>
      </c>
      <c r="G14" s="51">
        <v>1</v>
      </c>
      <c r="H14" s="51">
        <f t="shared" si="3"/>
        <v>110.33255356288846</v>
      </c>
      <c r="I14" s="52"/>
      <c r="J14" s="53"/>
      <c r="K14" s="54">
        <v>69.427104750029898</v>
      </c>
      <c r="L14" s="51">
        <v>2</v>
      </c>
      <c r="M14" s="51">
        <f t="shared" si="4"/>
        <v>30.254216390798245</v>
      </c>
      <c r="N14" s="52"/>
      <c r="O14" s="53"/>
      <c r="P14" s="55">
        <v>30.148129999999998</v>
      </c>
      <c r="Q14" s="29">
        <v>2</v>
      </c>
      <c r="R14" s="51">
        <f t="shared" si="5"/>
        <v>13.13763626010234</v>
      </c>
      <c r="S14" s="52"/>
      <c r="T14" s="53"/>
      <c r="U14" s="54">
        <v>127.93514218804955</v>
      </c>
      <c r="V14" s="56"/>
      <c r="W14" s="57"/>
      <c r="X14" s="54">
        <v>20.972674705600003</v>
      </c>
      <c r="Y14" s="56"/>
      <c r="Z14" s="57"/>
    </row>
    <row r="15" spans="1:26">
      <c r="A15" s="18" t="s">
        <v>50</v>
      </c>
      <c r="B15" s="39">
        <v>1</v>
      </c>
      <c r="C15" s="47">
        <v>0.25</v>
      </c>
      <c r="D15" s="41">
        <v>50</v>
      </c>
      <c r="E15" s="42">
        <f>'[1]含水量 '!F8</f>
        <v>9.0309030903089464</v>
      </c>
      <c r="F15" s="35">
        <v>184.773399789682</v>
      </c>
      <c r="G15" s="30">
        <v>1</v>
      </c>
      <c r="H15" s="30">
        <f t="shared" si="0"/>
        <v>60.935000807949493</v>
      </c>
      <c r="I15" s="36">
        <f>AVERAGE(H15:H16)</f>
        <v>62.93456319937502</v>
      </c>
      <c r="J15" s="44">
        <f>AVEDEV(H15:H16)</f>
        <v>1.9995623914255276</v>
      </c>
      <c r="K15" s="35">
        <v>48.947326533048603</v>
      </c>
      <c r="L15" s="30">
        <v>2</v>
      </c>
      <c r="M15" s="30">
        <f t="shared" si="1"/>
        <v>21.522617326471089</v>
      </c>
      <c r="N15" s="36">
        <f>AVERAGE(M15:M16)</f>
        <v>21.727309776673223</v>
      </c>
      <c r="O15" s="44">
        <f>AVEDEV(M15:M16)</f>
        <v>0.204692450202133</v>
      </c>
      <c r="P15" s="35">
        <v>20.57808</v>
      </c>
      <c r="Q15" s="29">
        <v>2</v>
      </c>
      <c r="R15" s="30">
        <f t="shared" si="2"/>
        <v>9.0483826701846883</v>
      </c>
      <c r="S15" s="36">
        <f>AVERAGE(R15:R16)</f>
        <v>8.9527545313454784</v>
      </c>
      <c r="T15" s="44">
        <f>AVEDEV(R15:R16)</f>
        <v>9.5628138839209953E-2</v>
      </c>
      <c r="U15" s="35">
        <v>120.3866482478</v>
      </c>
      <c r="V15" s="36">
        <f>AVERAGE(U15:U16)</f>
        <v>119.30079316401604</v>
      </c>
      <c r="W15" s="37">
        <f>AVEDEV(U15:U16)</f>
        <v>1.0858550837839545</v>
      </c>
      <c r="X15" s="61">
        <v>14.356483976000002</v>
      </c>
      <c r="Y15" s="36">
        <f>AVERAGE(X15:X16)</f>
        <v>14.326316342258298</v>
      </c>
      <c r="Z15" s="37">
        <f>AVEDEV(X15:X16)</f>
        <v>3.016763374170317E-2</v>
      </c>
    </row>
    <row r="16" spans="1:26">
      <c r="B16" s="39">
        <v>2</v>
      </c>
      <c r="C16" s="47">
        <v>0.25009999999999999</v>
      </c>
      <c r="D16" s="41">
        <v>50</v>
      </c>
      <c r="E16" s="42">
        <f>'[1]含水量 '!F9</f>
        <v>9.8819763952791231</v>
      </c>
      <c r="F16" s="35">
        <v>195.135858558959</v>
      </c>
      <c r="G16" s="30">
        <v>1</v>
      </c>
      <c r="H16" s="30">
        <f t="shared" si="0"/>
        <v>64.934125590800548</v>
      </c>
      <c r="I16" s="43"/>
      <c r="J16" s="44"/>
      <c r="K16" s="35">
        <v>49.431482046452402</v>
      </c>
      <c r="L16" s="30">
        <v>2</v>
      </c>
      <c r="M16" s="30">
        <f t="shared" si="1"/>
        <v>21.932002226875355</v>
      </c>
      <c r="N16" s="43"/>
      <c r="O16" s="44"/>
      <c r="P16" s="35">
        <v>19.96265</v>
      </c>
      <c r="Q16" s="29">
        <v>2</v>
      </c>
      <c r="R16" s="30">
        <f t="shared" si="2"/>
        <v>8.8571263925062684</v>
      </c>
      <c r="S16" s="43"/>
      <c r="T16" s="44"/>
      <c r="U16" s="35">
        <v>118.21493808023209</v>
      </c>
      <c r="V16" s="36"/>
      <c r="W16" s="37"/>
      <c r="X16" s="61">
        <v>14.296148708516595</v>
      </c>
      <c r="Y16" s="36"/>
      <c r="Z16" s="37"/>
    </row>
    <row r="17" spans="1:26">
      <c r="A17" s="18" t="s">
        <v>39</v>
      </c>
      <c r="B17" s="39">
        <v>1</v>
      </c>
      <c r="C17" s="47">
        <v>0.25</v>
      </c>
      <c r="D17" s="41">
        <v>50</v>
      </c>
      <c r="E17" s="42">
        <f>'[1]含水量 '!F10</f>
        <v>9.2318463692740149</v>
      </c>
      <c r="F17" s="35">
        <v>180.051266679631</v>
      </c>
      <c r="G17" s="30">
        <v>1</v>
      </c>
      <c r="H17" s="30">
        <f t="shared" si="0"/>
        <v>59.509175678114183</v>
      </c>
      <c r="I17" s="36">
        <f>AVERAGE(H17:H18)</f>
        <v>61.499037184619212</v>
      </c>
      <c r="J17" s="44">
        <f>AVEDEV(H17:H18)</f>
        <v>1.9898615065050294</v>
      </c>
      <c r="K17" s="35">
        <v>51.440727427078201</v>
      </c>
      <c r="L17" s="30">
        <v>2</v>
      </c>
      <c r="M17" s="30">
        <f t="shared" si="1"/>
        <v>22.669064146156639</v>
      </c>
      <c r="N17" s="36">
        <f>AVERAGE(M17:M18)</f>
        <v>22.797174889091799</v>
      </c>
      <c r="O17" s="44">
        <f>AVEDEV(M17:M18)</f>
        <v>0.12811074293516178</v>
      </c>
      <c r="P17" s="35">
        <v>21.172599999999999</v>
      </c>
      <c r="Q17" s="29">
        <v>2</v>
      </c>
      <c r="R17" s="30">
        <f t="shared" si="2"/>
        <v>9.3304090269972608</v>
      </c>
      <c r="S17" s="36">
        <f>AVERAGE(R17:R18)</f>
        <v>9.2156201261478241</v>
      </c>
      <c r="T17" s="44">
        <f>AVEDEV(R17:R18)</f>
        <v>0.11478890084943671</v>
      </c>
      <c r="U17" s="35">
        <v>96.052842916266997</v>
      </c>
      <c r="V17" s="36">
        <f>AVERAGE(U17:U18)</f>
        <v>97.750844402055932</v>
      </c>
      <c r="W17" s="37">
        <f>AVEDEV(U17:U18)</f>
        <v>1.6980014857889358</v>
      </c>
      <c r="X17" s="61">
        <v>13.650189872800002</v>
      </c>
      <c r="Y17" s="36">
        <f>AVERAGE(X17:X18)</f>
        <v>13.83660163475869</v>
      </c>
      <c r="Z17" s="37">
        <f>AVEDEV(X17:X18)</f>
        <v>0.18641176195868692</v>
      </c>
    </row>
    <row r="18" spans="1:26">
      <c r="B18" s="39">
        <v>2</v>
      </c>
      <c r="C18" s="47">
        <v>0.24979999999999999</v>
      </c>
      <c r="D18" s="41">
        <v>50</v>
      </c>
      <c r="E18" s="42">
        <f>'[1]含水量 '!F11</f>
        <v>9.4981003799239012</v>
      </c>
      <c r="F18" s="35">
        <v>191.375641452808</v>
      </c>
      <c r="G18" s="30">
        <v>1</v>
      </c>
      <c r="H18" s="30">
        <f t="shared" si="0"/>
        <v>63.488898691124241</v>
      </c>
      <c r="I18" s="43"/>
      <c r="J18" s="44"/>
      <c r="K18" s="35">
        <v>51.828051837801297</v>
      </c>
      <c r="L18" s="30">
        <v>2</v>
      </c>
      <c r="M18" s="30">
        <f t="shared" si="1"/>
        <v>22.925285632026963</v>
      </c>
      <c r="N18" s="43"/>
      <c r="O18" s="44"/>
      <c r="P18" s="35">
        <v>20.574590000000001</v>
      </c>
      <c r="Q18" s="29">
        <v>2</v>
      </c>
      <c r="R18" s="30">
        <f t="shared" si="2"/>
        <v>9.1008312252983874</v>
      </c>
      <c r="S18" s="43"/>
      <c r="T18" s="44"/>
      <c r="U18" s="35">
        <v>99.448845887844868</v>
      </c>
      <c r="V18" s="36"/>
      <c r="W18" s="37"/>
      <c r="X18" s="61">
        <v>14.023013396717376</v>
      </c>
      <c r="Y18" s="36"/>
      <c r="Z18" s="37"/>
    </row>
    <row r="19" spans="1:26">
      <c r="A19" s="18" t="s">
        <v>41</v>
      </c>
      <c r="B19" s="39">
        <v>1</v>
      </c>
      <c r="C19" s="47">
        <v>0.24979999999999999</v>
      </c>
      <c r="D19" s="41">
        <v>50</v>
      </c>
      <c r="E19" s="42">
        <f>'[1]含水量 '!F12</f>
        <v>8.0875737278816118</v>
      </c>
      <c r="F19" s="35">
        <v>208.952470251329</v>
      </c>
      <c r="G19" s="30">
        <v>1</v>
      </c>
      <c r="H19" s="30">
        <f t="shared" si="0"/>
        <v>68.256200346095127</v>
      </c>
      <c r="I19" s="36">
        <f>AVERAGE(H19:H20)</f>
        <v>68.021494415956738</v>
      </c>
      <c r="J19" s="44">
        <f>AVEDEV(H19:H20)</f>
        <v>0.23470593013839647</v>
      </c>
      <c r="K19" s="35">
        <v>54.757192693894297</v>
      </c>
      <c r="L19" s="30">
        <v>2</v>
      </c>
      <c r="M19" s="30">
        <f t="shared" si="1"/>
        <v>23.849238125197765</v>
      </c>
      <c r="N19" s="36">
        <f>AVERAGE(M19:M20)</f>
        <v>17.758380579499033</v>
      </c>
      <c r="O19" s="44">
        <f>AVEDEV(M19:M20)</f>
        <v>6.0908575456987322</v>
      </c>
      <c r="P19" s="35">
        <v>25.771139999999999</v>
      </c>
      <c r="Q19" s="29">
        <v>2</v>
      </c>
      <c r="R19" s="30">
        <f t="shared" si="2"/>
        <v>11.224498999678312</v>
      </c>
      <c r="S19" s="36">
        <f>AVERAGE(R19:R20)</f>
        <v>11.034902768583063</v>
      </c>
      <c r="T19" s="44">
        <f>AVEDEV(R19:R20)</f>
        <v>0.18959623109524859</v>
      </c>
      <c r="U19" s="35">
        <v>115.27269538784486</v>
      </c>
      <c r="V19" s="36">
        <f>AVERAGE(U19:U20)</f>
        <v>114.51041757532244</v>
      </c>
      <c r="W19" s="37">
        <f>AVEDEV(U19:U20)</f>
        <v>0.76227781252242721</v>
      </c>
      <c r="X19" s="61">
        <v>16.116345378702963</v>
      </c>
      <c r="Y19" s="36">
        <f>AVERAGE(X19:X20)</f>
        <v>16.199047132328673</v>
      </c>
      <c r="Z19" s="37">
        <f>AVEDEV(X19:X20)</f>
        <v>8.2701753625709529E-2</v>
      </c>
    </row>
    <row r="20" spans="1:26">
      <c r="B20" s="39">
        <v>2</v>
      </c>
      <c r="C20" s="47">
        <v>0.24990000000000001</v>
      </c>
      <c r="D20" s="41">
        <v>50</v>
      </c>
      <c r="E20" s="42">
        <f>'[1]含水量 '!F13</f>
        <v>8.0108010801081715</v>
      </c>
      <c r="F20" s="35">
        <v>207.77193697381699</v>
      </c>
      <c r="G20" s="30">
        <v>1</v>
      </c>
      <c r="H20" s="30">
        <f t="shared" si="0"/>
        <v>67.786788485818334</v>
      </c>
      <c r="I20" s="43"/>
      <c r="J20" s="44"/>
      <c r="K20" s="35">
        <v>26.821419570494299</v>
      </c>
      <c r="L20" s="30">
        <v>2</v>
      </c>
      <c r="M20" s="30">
        <f t="shared" si="1"/>
        <v>11.6675230338003</v>
      </c>
      <c r="N20" s="43"/>
      <c r="O20" s="44"/>
      <c r="P20" s="35">
        <v>24.9313</v>
      </c>
      <c r="Q20" s="29">
        <v>2</v>
      </c>
      <c r="R20" s="30">
        <f t="shared" si="2"/>
        <v>10.845306537487815</v>
      </c>
      <c r="S20" s="43"/>
      <c r="T20" s="44"/>
      <c r="U20" s="35">
        <v>113.74813976280001</v>
      </c>
      <c r="V20" s="36"/>
      <c r="W20" s="37"/>
      <c r="X20" s="61">
        <v>16.281748885954382</v>
      </c>
      <c r="Y20" s="36"/>
      <c r="Z20" s="37"/>
    </row>
    <row r="21" spans="1:26">
      <c r="A21" s="18" t="s">
        <v>51</v>
      </c>
      <c r="B21" s="39">
        <v>1</v>
      </c>
      <c r="C21" s="41">
        <v>0.25030000000000002</v>
      </c>
      <c r="D21" s="41">
        <v>50</v>
      </c>
      <c r="E21" s="42">
        <f>'[1]含水量 '!F14</f>
        <v>7.2327672327674133</v>
      </c>
      <c r="F21" s="35">
        <v>374.05223528420902</v>
      </c>
      <c r="G21" s="30">
        <v>1</v>
      </c>
      <c r="H21" s="30">
        <f t="shared" si="0"/>
        <v>120.81978715337866</v>
      </c>
      <c r="I21" s="36">
        <f>AVERAGE(H21:H22)</f>
        <v>120.39734965863425</v>
      </c>
      <c r="J21" s="44">
        <f>AVEDEV(H21:H22)</f>
        <v>0.42243749474440762</v>
      </c>
      <c r="K21" s="35">
        <v>53.982543872448197</v>
      </c>
      <c r="L21" s="30">
        <v>2</v>
      </c>
      <c r="M21" s="30">
        <f t="shared" si="1"/>
        <v>23.248658326063321</v>
      </c>
      <c r="N21" s="36">
        <f>AVERAGE(M21:M22)</f>
        <v>23.190896722085945</v>
      </c>
      <c r="O21" s="44">
        <f>AVEDEV(M21:M22)</f>
        <v>5.7761603977375842E-2</v>
      </c>
      <c r="P21" s="35">
        <v>21.4984</v>
      </c>
      <c r="Q21" s="29">
        <v>2</v>
      </c>
      <c r="R21" s="30">
        <f t="shared" si="2"/>
        <v>9.2587143973430628</v>
      </c>
      <c r="S21" s="36">
        <f>AVERAGE(R21:R22)</f>
        <v>9.4078090669803913</v>
      </c>
      <c r="T21" s="44">
        <f>AVEDEV(R21:R22)</f>
        <v>0.14909466963732854</v>
      </c>
      <c r="U21" s="35">
        <v>57.686653339599992</v>
      </c>
      <c r="V21" s="36">
        <f>AVERAGE(U21:U22)</f>
        <v>58.434210994570087</v>
      </c>
      <c r="W21" s="37">
        <f>AVEDEV(U21:U22)</f>
        <v>0.74755765497009463</v>
      </c>
      <c r="X21" s="35">
        <v>26.909019718537753</v>
      </c>
      <c r="Y21" s="36">
        <f>AVERAGE(X21:X22)</f>
        <v>26.695881968425216</v>
      </c>
      <c r="Z21" s="37">
        <f>AVEDEV(X21:X22)</f>
        <v>0.21313775011253711</v>
      </c>
    </row>
    <row r="22" spans="1:26">
      <c r="B22" s="39">
        <v>2</v>
      </c>
      <c r="C22" s="41">
        <v>0.25009999999999999</v>
      </c>
      <c r="D22" s="41">
        <v>50</v>
      </c>
      <c r="E22" s="42">
        <f>'[1]含水量 '!F15</f>
        <v>7.2807280728070118</v>
      </c>
      <c r="F22" s="35">
        <v>370.947869998898</v>
      </c>
      <c r="G22" s="30">
        <v>1</v>
      </c>
      <c r="H22" s="30">
        <f t="shared" si="0"/>
        <v>119.97491216388984</v>
      </c>
      <c r="I22" s="43"/>
      <c r="J22" s="44"/>
      <c r="K22" s="35">
        <v>53.643635013065598</v>
      </c>
      <c r="L22" s="30">
        <v>2</v>
      </c>
      <c r="M22" s="30">
        <f t="shared" si="1"/>
        <v>23.133135118108569</v>
      </c>
      <c r="N22" s="43"/>
      <c r="O22" s="44"/>
      <c r="P22" s="35">
        <v>22.16159</v>
      </c>
      <c r="Q22" s="29">
        <v>2</v>
      </c>
      <c r="R22" s="30">
        <f t="shared" si="2"/>
        <v>9.5569037366177199</v>
      </c>
      <c r="S22" s="43"/>
      <c r="T22" s="44"/>
      <c r="U22" s="35">
        <v>59.181768649540182</v>
      </c>
      <c r="V22" s="36"/>
      <c r="W22" s="37"/>
      <c r="X22" s="35">
        <v>26.482744218312678</v>
      </c>
      <c r="Y22" s="36"/>
      <c r="Z22" s="37"/>
    </row>
    <row r="23" spans="1:26">
      <c r="A23" s="18" t="s">
        <v>45</v>
      </c>
      <c r="B23" s="39">
        <v>1</v>
      </c>
      <c r="C23" s="41">
        <v>0.25019999999999998</v>
      </c>
      <c r="D23" s="41">
        <v>50</v>
      </c>
      <c r="E23" s="42">
        <f>'[1]含水量 '!F16</f>
        <v>7.2992700729927407</v>
      </c>
      <c r="F23" s="35">
        <v>385.20171623849501</v>
      </c>
      <c r="G23" s="30">
        <v>1</v>
      </c>
      <c r="H23" s="30">
        <f t="shared" si="0"/>
        <v>124.56011991510847</v>
      </c>
      <c r="I23" s="36">
        <f>AVERAGE(H23:H24)</f>
        <v>116.51376119005866</v>
      </c>
      <c r="J23" s="44">
        <f>AVEDEV(H23:H24)</f>
        <v>8.0463587250498207</v>
      </c>
      <c r="K23" s="35">
        <v>52.457454005226197</v>
      </c>
      <c r="L23" s="30">
        <v>2</v>
      </c>
      <c r="M23" s="30">
        <f t="shared" si="1"/>
        <v>22.617091204881742</v>
      </c>
      <c r="N23" s="36">
        <f>AVERAGE(M23:M24)</f>
        <v>21.797611695667921</v>
      </c>
      <c r="O23" s="44">
        <f>AVEDEV(M23:M24)</f>
        <v>0.81947950921382073</v>
      </c>
      <c r="P23" s="35">
        <v>23.09515</v>
      </c>
      <c r="Q23" s="29">
        <v>2</v>
      </c>
      <c r="R23" s="30">
        <f t="shared" si="2"/>
        <v>9.9575002989734234</v>
      </c>
      <c r="S23" s="36">
        <f>AVERAGE(R23:R24)</f>
        <v>9.7485180369856614</v>
      </c>
      <c r="T23" s="44">
        <f>AVEDEV(R23:R24)</f>
        <v>0.20898226198776104</v>
      </c>
      <c r="U23" s="35">
        <v>51.057892727200013</v>
      </c>
      <c r="V23" s="36">
        <f>AVERAGE(U23:U24)</f>
        <v>51.334020248507933</v>
      </c>
      <c r="W23" s="37">
        <f>AVEDEV(U23:U24)</f>
        <v>0.27612752130792018</v>
      </c>
      <c r="X23" s="35">
        <v>27.495581659672265</v>
      </c>
      <c r="Y23" s="36">
        <f>AVERAGE(X23:X24)</f>
        <v>27.258600312456988</v>
      </c>
      <c r="Z23" s="37">
        <f>AVEDEV(X23:X24)</f>
        <v>0.23698134721527708</v>
      </c>
    </row>
    <row r="24" spans="1:26">
      <c r="B24" s="39">
        <v>2</v>
      </c>
      <c r="C24" s="41">
        <v>0.25030000000000002</v>
      </c>
      <c r="D24" s="41">
        <v>50</v>
      </c>
      <c r="E24" s="42">
        <f>'[1]含水量 '!F17</f>
        <v>7.6115223044609204</v>
      </c>
      <c r="F24" s="35">
        <v>334.43878530545101</v>
      </c>
      <c r="G24" s="30">
        <v>1</v>
      </c>
      <c r="H24" s="30">
        <f t="shared" si="0"/>
        <v>108.46740246500883</v>
      </c>
      <c r="I24" s="43"/>
      <c r="J24" s="44"/>
      <c r="K24" s="35">
        <v>48.511586570985202</v>
      </c>
      <c r="L24" s="30">
        <v>2</v>
      </c>
      <c r="M24" s="30">
        <f t="shared" si="1"/>
        <v>20.978132186454101</v>
      </c>
      <c r="N24" s="43"/>
      <c r="O24" s="44"/>
      <c r="P24" s="35">
        <v>22.060020000000002</v>
      </c>
      <c r="Q24" s="29">
        <v>2</v>
      </c>
      <c r="R24" s="30">
        <f t="shared" si="2"/>
        <v>9.5395357749979013</v>
      </c>
      <c r="S24" s="43"/>
      <c r="T24" s="44"/>
      <c r="U24" s="35">
        <v>51.610147769815853</v>
      </c>
      <c r="V24" s="36"/>
      <c r="W24" s="37"/>
      <c r="X24" s="35">
        <v>27.021618965241711</v>
      </c>
      <c r="Y24" s="36"/>
      <c r="Z24" s="37"/>
    </row>
    <row r="25" spans="1:26">
      <c r="A25" s="18" t="s">
        <v>47</v>
      </c>
      <c r="B25" s="39">
        <v>1</v>
      </c>
      <c r="C25" s="41">
        <v>0.25009999999999999</v>
      </c>
      <c r="D25" s="41">
        <v>50</v>
      </c>
      <c r="E25" s="42">
        <f>'[1]含水量 '!F18</f>
        <v>7.7600000000000335</v>
      </c>
      <c r="F25" s="35">
        <v>392.02257517523401</v>
      </c>
      <c r="G25" s="30">
        <v>1</v>
      </c>
      <c r="H25" s="30">
        <f t="shared" si="0"/>
        <v>127.44985760311036</v>
      </c>
      <c r="I25" s="36">
        <f>AVERAGE(H25:H26)</f>
        <v>126.51812102652745</v>
      </c>
      <c r="J25" s="44">
        <f>AVEDEV(H25:H26)</f>
        <v>0.93173657658290665</v>
      </c>
      <c r="K25" s="35">
        <v>49.431482046452402</v>
      </c>
      <c r="L25" s="30">
        <v>2</v>
      </c>
      <c r="M25" s="30">
        <f t="shared" si="1"/>
        <v>21.427457658069653</v>
      </c>
      <c r="N25" s="36">
        <f>AVERAGE(M25:M26)</f>
        <v>21.93566960598455</v>
      </c>
      <c r="O25" s="44">
        <f>AVEDEV(M25:M26)</f>
        <v>0.50821194791489788</v>
      </c>
      <c r="P25" s="35">
        <v>21.469889999999999</v>
      </c>
      <c r="Q25" s="29">
        <v>2</v>
      </c>
      <c r="R25" s="30">
        <f t="shared" si="2"/>
        <v>9.3067239712961349</v>
      </c>
      <c r="S25" s="36">
        <f>AVERAGE(R25:R26)</f>
        <v>9.435510586248089</v>
      </c>
      <c r="T25" s="44">
        <f>AVEDEV(R25:R26)</f>
        <v>0.12878661495195409</v>
      </c>
      <c r="U25" s="35">
        <v>60.055160706164934</v>
      </c>
      <c r="V25" s="36">
        <f>AVERAGE(U25:U26)</f>
        <v>60.442114630793547</v>
      </c>
      <c r="W25" s="37">
        <f>AVEDEV(U25:U26)</f>
        <v>0.38695392462861378</v>
      </c>
      <c r="X25" s="35">
        <v>26.612821268692525</v>
      </c>
      <c r="Y25" s="36">
        <f>AVERAGE(X25:X26)</f>
        <v>26.622827987463772</v>
      </c>
      <c r="Z25" s="37">
        <f>AVEDEV(X25:X26)</f>
        <v>1.0006718771245815E-2</v>
      </c>
    </row>
    <row r="26" spans="1:26">
      <c r="B26" s="39">
        <v>2</v>
      </c>
      <c r="C26" s="41">
        <v>0.25019999999999998</v>
      </c>
      <c r="D26" s="41">
        <v>50</v>
      </c>
      <c r="E26" s="42">
        <f>'[1]含水量 '!F19</f>
        <v>7.6184763047387012</v>
      </c>
      <c r="F26" s="35">
        <v>387.038101336848</v>
      </c>
      <c r="G26" s="30">
        <v>1</v>
      </c>
      <c r="H26" s="30">
        <f t="shared" si="0"/>
        <v>125.58638444994455</v>
      </c>
      <c r="I26" s="43"/>
      <c r="J26" s="44"/>
      <c r="K26" s="35">
        <v>51.876467389141702</v>
      </c>
      <c r="L26" s="30">
        <v>2</v>
      </c>
      <c r="M26" s="30">
        <f t="shared" si="1"/>
        <v>22.443881553899448</v>
      </c>
      <c r="N26" s="43"/>
      <c r="O26" s="44"/>
      <c r="P26" s="35">
        <v>22.106780000000001</v>
      </c>
      <c r="Q26" s="29">
        <v>2</v>
      </c>
      <c r="R26" s="30">
        <f t="shared" si="2"/>
        <v>9.5642972012000431</v>
      </c>
      <c r="S26" s="43"/>
      <c r="T26" s="44"/>
      <c r="U26" s="35">
        <v>60.829068555422161</v>
      </c>
      <c r="V26" s="36"/>
      <c r="W26" s="37"/>
      <c r="X26" s="35">
        <v>26.632834706235016</v>
      </c>
      <c r="Y26" s="36"/>
      <c r="Z26" s="37"/>
    </row>
    <row r="27" spans="1:26">
      <c r="G27" s="30"/>
      <c r="U27" s="30"/>
      <c r="V27" s="36"/>
      <c r="W27" s="36"/>
      <c r="X27" s="30"/>
      <c r="Y27" s="36"/>
      <c r="Z27" s="36"/>
    </row>
    <row r="28" spans="1:26">
      <c r="G28" s="30"/>
      <c r="U28" s="30"/>
      <c r="V28" s="36"/>
      <c r="W28" s="36"/>
      <c r="X28" s="30"/>
      <c r="Y28" s="36"/>
      <c r="Z28" s="36"/>
    </row>
    <row r="29" spans="1:26">
      <c r="U29" s="30"/>
      <c r="V29" s="36"/>
      <c r="W29" s="36"/>
      <c r="X29" s="30"/>
      <c r="Y29" s="36"/>
      <c r="Z29" s="36"/>
    </row>
    <row r="30" spans="1:26">
      <c r="U30" s="30"/>
      <c r="V30" s="36"/>
      <c r="W30" s="36"/>
      <c r="X30" s="30"/>
      <c r="Y30" s="36"/>
      <c r="Z30" s="36"/>
    </row>
    <row r="31" spans="1:26">
      <c r="U31" s="30"/>
      <c r="V31" s="36"/>
      <c r="W31" s="36"/>
      <c r="X31" s="30"/>
      <c r="Y31" s="36"/>
      <c r="Z31" s="36"/>
    </row>
    <row r="32" spans="1:26">
      <c r="U32" s="30"/>
      <c r="V32" s="36"/>
      <c r="W32" s="36"/>
      <c r="X32" s="30"/>
      <c r="Y32" s="36"/>
      <c r="Z32" s="36"/>
    </row>
    <row r="33" spans="21:26">
      <c r="U33" s="30"/>
      <c r="V33" s="36"/>
      <c r="W33" s="36"/>
      <c r="X33" s="59"/>
      <c r="Y33" s="36"/>
      <c r="Z33" s="36"/>
    </row>
    <row r="34" spans="21:26">
      <c r="U34" s="30"/>
      <c r="V34" s="36"/>
      <c r="W34" s="36"/>
      <c r="X34" s="59"/>
      <c r="Y34" s="36"/>
      <c r="Z34" s="36"/>
    </row>
    <row r="35" spans="21:26">
      <c r="U35" s="30"/>
      <c r="V35" s="36"/>
      <c r="W35" s="36"/>
      <c r="X35" s="36"/>
      <c r="Y35" s="36"/>
      <c r="Z35" s="36"/>
    </row>
    <row r="36" spans="21:26">
      <c r="U36" s="30"/>
      <c r="V36" s="36"/>
      <c r="W36" s="36"/>
      <c r="X36" s="36"/>
      <c r="Y36" s="36"/>
      <c r="Z36" s="36"/>
    </row>
    <row r="37" spans="21:26">
      <c r="U37" s="30"/>
      <c r="V37" s="36"/>
      <c r="W37" s="36"/>
      <c r="X37" s="36"/>
      <c r="Y37" s="36"/>
      <c r="Z37" s="36"/>
    </row>
    <row r="38" spans="21:26">
      <c r="U38" s="30"/>
      <c r="V38" s="36"/>
      <c r="W38" s="36"/>
      <c r="X38" s="36"/>
      <c r="Y38" s="36"/>
      <c r="Z38" s="36"/>
    </row>
  </sheetData>
  <mergeCells count="10">
    <mergeCell ref="K1:O1"/>
    <mergeCell ref="P1:T1"/>
    <mergeCell ref="U1:W1"/>
    <mergeCell ref="X1:Z1"/>
    <mergeCell ref="A1:A2"/>
    <mergeCell ref="B1:B2"/>
    <mergeCell ref="C1:C2"/>
    <mergeCell ref="D1:D2"/>
    <mergeCell ref="E1:E2"/>
    <mergeCell ref="F1:J1"/>
  </mergeCells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workbookViewId="0">
      <pane xSplit="1" topLeftCell="F1" activePane="topRight" state="frozen"/>
      <selection activeCell="O13" sqref="O13"/>
      <selection pane="topRight" activeCell="X3" sqref="X3:X26"/>
    </sheetView>
  </sheetViews>
  <sheetFormatPr defaultRowHeight="13.2"/>
  <cols>
    <col min="1" max="1" width="8.88671875" style="28"/>
    <col min="2" max="20" width="8.88671875" style="28" customWidth="1"/>
    <col min="21" max="21" width="13.44140625" style="28" bestFit="1" customWidth="1"/>
    <col min="22" max="22" width="10.21875" style="28" bestFit="1" customWidth="1"/>
    <col min="23" max="16384" width="8.88671875" style="28"/>
  </cols>
  <sheetData>
    <row r="1" spans="1:26" s="18" customFormat="1" ht="16.2">
      <c r="A1" s="79" t="s">
        <v>52</v>
      </c>
      <c r="B1" s="80" t="s">
        <v>53</v>
      </c>
      <c r="C1" s="81" t="s">
        <v>72</v>
      </c>
      <c r="D1" s="83" t="s">
        <v>73</v>
      </c>
      <c r="E1" s="84" t="s">
        <v>74</v>
      </c>
      <c r="F1" s="72" t="s">
        <v>54</v>
      </c>
      <c r="G1" s="73"/>
      <c r="H1" s="73"/>
      <c r="I1" s="73"/>
      <c r="J1" s="74"/>
      <c r="K1" s="72" t="s">
        <v>55</v>
      </c>
      <c r="L1" s="73"/>
      <c r="M1" s="73"/>
      <c r="N1" s="73"/>
      <c r="O1" s="74"/>
      <c r="P1" s="75" t="s">
        <v>56</v>
      </c>
      <c r="Q1" s="76"/>
      <c r="R1" s="76"/>
      <c r="S1" s="76"/>
      <c r="T1" s="77"/>
      <c r="U1" s="78" t="s">
        <v>75</v>
      </c>
      <c r="V1" s="78"/>
      <c r="W1" s="78"/>
      <c r="X1" s="78" t="s">
        <v>76</v>
      </c>
      <c r="Y1" s="78"/>
      <c r="Z1" s="78"/>
    </row>
    <row r="2" spans="1:26" s="18" customFormat="1" ht="32.4">
      <c r="A2" s="79"/>
      <c r="B2" s="80"/>
      <c r="C2" s="82"/>
      <c r="D2" s="83"/>
      <c r="E2" s="85"/>
      <c r="F2" s="19" t="s">
        <v>57</v>
      </c>
      <c r="G2" s="21" t="s">
        <v>58</v>
      </c>
      <c r="H2" s="19" t="s">
        <v>59</v>
      </c>
      <c r="I2" s="19" t="s">
        <v>77</v>
      </c>
      <c r="J2" s="20" t="s">
        <v>60</v>
      </c>
      <c r="K2" s="19" t="s">
        <v>57</v>
      </c>
      <c r="L2" s="21" t="s">
        <v>58</v>
      </c>
      <c r="M2" s="19" t="s">
        <v>61</v>
      </c>
      <c r="N2" s="19" t="s">
        <v>77</v>
      </c>
      <c r="O2" s="20" t="s">
        <v>60</v>
      </c>
      <c r="P2" s="22" t="s">
        <v>62</v>
      </c>
      <c r="Q2" s="22" t="s">
        <v>58</v>
      </c>
      <c r="R2" s="22" t="s">
        <v>61</v>
      </c>
      <c r="S2" s="19" t="s">
        <v>77</v>
      </c>
      <c r="T2" s="20" t="s">
        <v>60</v>
      </c>
      <c r="U2" s="19" t="s">
        <v>78</v>
      </c>
      <c r="V2" s="19" t="s">
        <v>77</v>
      </c>
      <c r="W2" s="20" t="s">
        <v>60</v>
      </c>
      <c r="X2" s="19" t="s">
        <v>78</v>
      </c>
      <c r="Y2" s="19" t="s">
        <v>77</v>
      </c>
      <c r="Z2" s="20" t="s">
        <v>60</v>
      </c>
    </row>
    <row r="3" spans="1:26" s="18" customFormat="1" ht="16.2">
      <c r="A3" s="18" t="s">
        <v>79</v>
      </c>
      <c r="B3" s="24">
        <v>1</v>
      </c>
      <c r="C3" s="25">
        <v>0.24979999999999999</v>
      </c>
      <c r="D3" s="26">
        <v>50</v>
      </c>
      <c r="E3" s="27">
        <f>'[1]含水量 '!F26</f>
        <v>2.5794841031793911</v>
      </c>
      <c r="F3" s="33">
        <v>109.53605836685099</v>
      </c>
      <c r="G3" s="29">
        <v>1</v>
      </c>
      <c r="H3" s="29">
        <f t="shared" ref="H3:H26" si="0">((F3*G3)*D3*0.001*1.5)/(C3*(1-(E3*0.01)))</f>
        <v>33.757907057950668</v>
      </c>
      <c r="I3" s="31">
        <f>AVERAGE(H3:H4)</f>
        <v>33.927341709394796</v>
      </c>
      <c r="J3" s="32">
        <f>AVEDEV(H3:H4)</f>
        <v>0.16943465144412428</v>
      </c>
      <c r="K3" s="33">
        <v>49.164843905349002</v>
      </c>
      <c r="L3" s="29">
        <v>2</v>
      </c>
      <c r="M3" s="29">
        <f t="shared" ref="M3:M26" si="1">((K3*L3)*D3*0.001)/(C3*(1-(E3*0.01)))</f>
        <v>20.202811212077251</v>
      </c>
      <c r="N3" s="31">
        <f>AVERAGE(M3:M4)</f>
        <v>20.375731266976921</v>
      </c>
      <c r="O3" s="32">
        <f>AVEDEV(M3:M4)</f>
        <v>0.17292005489966833</v>
      </c>
      <c r="P3" s="33">
        <v>15.18017</v>
      </c>
      <c r="Q3" s="29">
        <v>2</v>
      </c>
      <c r="R3" s="29">
        <f t="shared" ref="R3:R26" si="2">((P3*Q3)*D3*0.001)/(C3*(1-(E3*0.01)))</f>
        <v>6.2378334662804162</v>
      </c>
      <c r="S3" s="31">
        <f>AVERAGE(R3:R4)</f>
        <v>6.3969910571133939</v>
      </c>
      <c r="T3" s="32">
        <f>AVEDEV(R3:R4)</f>
        <v>0.15915759083297765</v>
      </c>
      <c r="U3" s="35">
        <v>0</v>
      </c>
      <c r="V3" s="36">
        <f>AVERAGE(U3:U4)</f>
        <v>0</v>
      </c>
      <c r="W3" s="37">
        <f>AVEDEV(U3:U4)</f>
        <v>0</v>
      </c>
      <c r="X3" s="38">
        <v>8.5884894395516405</v>
      </c>
      <c r="Y3" s="36">
        <f>AVERAGE(X3:X4)</f>
        <v>8.7725042503391428</v>
      </c>
      <c r="Z3" s="37">
        <f>AVEDEV(X3:X4)</f>
        <v>0.18401481078750326</v>
      </c>
    </row>
    <row r="4" spans="1:26" s="18" customFormat="1" ht="16.2">
      <c r="B4" s="39">
        <v>2</v>
      </c>
      <c r="C4" s="47">
        <v>0.25030000000000002</v>
      </c>
      <c r="D4" s="41">
        <v>50</v>
      </c>
      <c r="E4" s="42">
        <f>'[1]含水量 '!F27</f>
        <v>2.7402740274027493</v>
      </c>
      <c r="F4" s="35">
        <v>110.674087238487</v>
      </c>
      <c r="G4" s="30">
        <v>1</v>
      </c>
      <c r="H4" s="30">
        <f t="shared" si="0"/>
        <v>34.096776360838916</v>
      </c>
      <c r="I4" s="43"/>
      <c r="J4" s="44"/>
      <c r="K4" s="35">
        <v>50.023861602704301</v>
      </c>
      <c r="L4" s="30">
        <v>2</v>
      </c>
      <c r="M4" s="30">
        <f t="shared" si="1"/>
        <v>20.548651321876587</v>
      </c>
      <c r="N4" s="43"/>
      <c r="O4" s="44"/>
      <c r="P4" s="35">
        <v>15.96036</v>
      </c>
      <c r="Q4" s="29">
        <v>2</v>
      </c>
      <c r="R4" s="30">
        <f t="shared" si="2"/>
        <v>6.5561486479463715</v>
      </c>
      <c r="S4" s="43"/>
      <c r="T4" s="44"/>
      <c r="U4" s="35">
        <v>0</v>
      </c>
      <c r="V4" s="36"/>
      <c r="W4" s="37"/>
      <c r="X4" s="38">
        <v>8.956519061126647</v>
      </c>
      <c r="Y4" s="36"/>
      <c r="Z4" s="37"/>
    </row>
    <row r="5" spans="1:26" s="18" customFormat="1" ht="16.2">
      <c r="A5" s="18" t="s">
        <v>25</v>
      </c>
      <c r="B5" s="39">
        <v>1</v>
      </c>
      <c r="C5" s="47">
        <v>0.25030000000000002</v>
      </c>
      <c r="D5" s="41">
        <v>50</v>
      </c>
      <c r="E5" s="42">
        <f>'[1]含水量 '!F28</f>
        <v>2.8497150284972581</v>
      </c>
      <c r="F5" s="35">
        <v>111.33064235673901</v>
      </c>
      <c r="G5" s="30">
        <v>1</v>
      </c>
      <c r="H5" s="30">
        <f t="shared" si="0"/>
        <v>34.337687967411973</v>
      </c>
      <c r="I5" s="36">
        <f>AVERAGE(H5:H6)</f>
        <v>34.000091619568146</v>
      </c>
      <c r="J5" s="44">
        <f>AVEDEV(H5:H6)</f>
        <v>0.33759634784382797</v>
      </c>
      <c r="K5" s="35">
        <v>51.3839729568503</v>
      </c>
      <c r="L5" s="30">
        <v>2</v>
      </c>
      <c r="M5" s="30">
        <f t="shared" si="1"/>
        <v>21.13113146650781</v>
      </c>
      <c r="N5" s="36">
        <f>AVERAGE(M5:M6)</f>
        <v>20.99168724220943</v>
      </c>
      <c r="O5" s="44">
        <f>AVEDEV(M5:M6)</f>
        <v>0.13944422429838177</v>
      </c>
      <c r="P5" s="35">
        <v>15.42643</v>
      </c>
      <c r="Q5" s="29">
        <v>2</v>
      </c>
      <c r="R5" s="30">
        <f t="shared" si="2"/>
        <v>6.3439609985514362</v>
      </c>
      <c r="S5" s="36">
        <f>AVERAGE(R5:R6)</f>
        <v>6.3299904149876092</v>
      </c>
      <c r="T5" s="44">
        <f>AVEDEV(R5:R6)</f>
        <v>1.3970583563827521E-2</v>
      </c>
      <c r="U5" s="35">
        <v>0</v>
      </c>
      <c r="V5" s="36">
        <f>AVERAGE(U5:U6)</f>
        <v>0</v>
      </c>
      <c r="W5" s="37">
        <f>AVEDEV(U5:U6)</f>
        <v>0</v>
      </c>
      <c r="X5" s="38">
        <v>8.9795723292049523</v>
      </c>
      <c r="Y5" s="36">
        <f>AVERAGE(X5:X6)</f>
        <v>8.961261747301716</v>
      </c>
      <c r="Z5" s="37">
        <f>AVEDEV(X5:X6)</f>
        <v>1.83105819032372E-2</v>
      </c>
    </row>
    <row r="6" spans="1:26" s="18" customFormat="1" ht="16.2">
      <c r="B6" s="39">
        <v>2</v>
      </c>
      <c r="C6" s="47">
        <v>0.24970000000000001</v>
      </c>
      <c r="D6" s="41">
        <v>50</v>
      </c>
      <c r="E6" s="42">
        <f>'[1]含水量 '!F29</f>
        <v>2.4595080983802751</v>
      </c>
      <c r="F6" s="35">
        <v>109.317206660767</v>
      </c>
      <c r="G6" s="30">
        <v>1</v>
      </c>
      <c r="H6" s="30">
        <f t="shared" si="0"/>
        <v>33.662495271724318</v>
      </c>
      <c r="I6" s="43"/>
      <c r="J6" s="44"/>
      <c r="K6" s="35">
        <v>50.787432889242403</v>
      </c>
      <c r="L6" s="30">
        <v>2</v>
      </c>
      <c r="M6" s="30">
        <f t="shared" si="1"/>
        <v>20.852243017911047</v>
      </c>
      <c r="N6" s="43"/>
      <c r="O6" s="44"/>
      <c r="P6" s="35">
        <v>15.38321</v>
      </c>
      <c r="Q6" s="29">
        <v>2</v>
      </c>
      <c r="R6" s="30">
        <f t="shared" si="2"/>
        <v>6.3160198314237812</v>
      </c>
      <c r="S6" s="43"/>
      <c r="T6" s="44"/>
      <c r="U6" s="35">
        <v>0</v>
      </c>
      <c r="V6" s="36"/>
      <c r="W6" s="37"/>
      <c r="X6" s="46">
        <v>8.9429511653984779</v>
      </c>
      <c r="Y6" s="36"/>
      <c r="Z6" s="37"/>
    </row>
    <row r="7" spans="1:26" s="18" customFormat="1" ht="16.2">
      <c r="A7" s="18" t="s">
        <v>29</v>
      </c>
      <c r="B7" s="39">
        <v>1</v>
      </c>
      <c r="C7" s="47">
        <v>0.25019999999999998</v>
      </c>
      <c r="D7" s="41">
        <v>50</v>
      </c>
      <c r="E7" s="42">
        <f>'[1]含水量 '!F30</f>
        <v>2.3695260947812047</v>
      </c>
      <c r="F7" s="35">
        <v>114.91981033651599</v>
      </c>
      <c r="G7" s="30">
        <v>1</v>
      </c>
      <c r="H7" s="30">
        <f t="shared" si="0"/>
        <v>35.284458853373067</v>
      </c>
      <c r="I7" s="36">
        <f>AVERAGE(H7:H8)</f>
        <v>36.216578174427276</v>
      </c>
      <c r="J7" s="44">
        <f>AVEDEV(H7:H8)</f>
        <v>0.93211932105420914</v>
      </c>
      <c r="K7" s="35">
        <v>49.642075959435303</v>
      </c>
      <c r="L7" s="30">
        <v>2</v>
      </c>
      <c r="M7" s="30">
        <f t="shared" si="1"/>
        <v>20.322504668923248</v>
      </c>
      <c r="N7" s="36">
        <f>AVERAGE(M7:M8)</f>
        <v>20.166974693585068</v>
      </c>
      <c r="O7" s="44">
        <f>AVEDEV(M7:M8)</f>
        <v>0.15552997533818136</v>
      </c>
      <c r="P7" s="35">
        <v>15.189220000000001</v>
      </c>
      <c r="Q7" s="29">
        <v>2</v>
      </c>
      <c r="R7" s="30">
        <f t="shared" si="2"/>
        <v>6.2181725562714307</v>
      </c>
      <c r="S7" s="36">
        <f>AVERAGE(R7:R8)</f>
        <v>6.2173367242561657</v>
      </c>
      <c r="T7" s="44">
        <f>AVEDEV(R7:R8)</f>
        <v>8.3583201526549189E-4</v>
      </c>
      <c r="U7" s="35">
        <v>0</v>
      </c>
      <c r="V7" s="36">
        <f>AVERAGE(U7:U8)</f>
        <v>0</v>
      </c>
      <c r="W7" s="37">
        <f>AVEDEV(U7:U8)</f>
        <v>0</v>
      </c>
      <c r="X7" s="46">
        <v>8.9292887689848115</v>
      </c>
      <c r="Y7" s="36">
        <f>AVERAGE(X7:X8)</f>
        <v>8.9294029801775814</v>
      </c>
      <c r="Z7" s="37">
        <f>AVEDEV(X7:X8)</f>
        <v>1.1421119277077452E-4</v>
      </c>
    </row>
    <row r="8" spans="1:26" s="18" customFormat="1" ht="16.2">
      <c r="B8" s="39">
        <v>2</v>
      </c>
      <c r="C8" s="47">
        <v>0.25030000000000002</v>
      </c>
      <c r="D8" s="41">
        <v>50</v>
      </c>
      <c r="E8" s="42">
        <f>'[1]含水量 '!F31</f>
        <v>1.9396120775845804</v>
      </c>
      <c r="F8" s="35">
        <v>121.572902201468</v>
      </c>
      <c r="G8" s="30">
        <v>1</v>
      </c>
      <c r="H8" s="30">
        <f t="shared" si="0"/>
        <v>37.148697495481485</v>
      </c>
      <c r="I8" s="43"/>
      <c r="J8" s="44"/>
      <c r="K8" s="35">
        <v>49.117120699940301</v>
      </c>
      <c r="L8" s="30">
        <v>2</v>
      </c>
      <c r="M8" s="30">
        <f t="shared" si="1"/>
        <v>20.011444718246885</v>
      </c>
      <c r="N8" s="43"/>
      <c r="O8" s="44"/>
      <c r="P8" s="35">
        <v>15.258100000000001</v>
      </c>
      <c r="Q8" s="29">
        <v>2</v>
      </c>
      <c r="R8" s="30">
        <f t="shared" si="2"/>
        <v>6.2165008922408997</v>
      </c>
      <c r="S8" s="43"/>
      <c r="T8" s="44"/>
      <c r="U8" s="35">
        <v>0</v>
      </c>
      <c r="V8" s="36"/>
      <c r="W8" s="37"/>
      <c r="X8" s="46">
        <v>8.929517191370353</v>
      </c>
      <c r="Y8" s="36"/>
      <c r="Z8" s="37"/>
    </row>
    <row r="9" spans="1:26" s="18" customFormat="1" ht="16.2">
      <c r="A9" s="18" t="s">
        <v>81</v>
      </c>
      <c r="B9" s="39">
        <v>1</v>
      </c>
      <c r="C9" s="62">
        <v>0.24979999999999999</v>
      </c>
      <c r="D9" s="41">
        <v>50</v>
      </c>
      <c r="E9" s="42">
        <f>'[1]含水量 '!F44</f>
        <v>3.2396760323970248</v>
      </c>
      <c r="F9" s="35">
        <v>166.91897570206399</v>
      </c>
      <c r="G9" s="30">
        <v>1</v>
      </c>
      <c r="H9" s="30">
        <f t="shared" ref="H9:H14" si="3">((F9*G9)*D9*0.001*1.5)/(C9*(1-(E9*0.01)))</f>
        <v>51.793734543168682</v>
      </c>
      <c r="I9" s="36">
        <f>AVERAGE(H9:H10)</f>
        <v>52.083873112714258</v>
      </c>
      <c r="J9" s="44">
        <f>AVEDEV(H9:H10)</f>
        <v>0.29013856954557937</v>
      </c>
      <c r="K9" s="35">
        <v>74.004772320540894</v>
      </c>
      <c r="L9" s="30">
        <v>2</v>
      </c>
      <c r="M9" s="30">
        <f t="shared" ref="M9:M14" si="4">((K9*L9)*D9*0.001)/(C9*(1-(E9*0.01)))</f>
        <v>30.617517801685043</v>
      </c>
      <c r="N9" s="36">
        <f>AVERAGE(M9:M10)</f>
        <v>31.054489214919055</v>
      </c>
      <c r="O9" s="44">
        <f>AVEDEV(M9:M10)</f>
        <v>0.43697141323401212</v>
      </c>
      <c r="P9" s="35">
        <v>21.492730000000002</v>
      </c>
      <c r="Q9" s="29">
        <v>2</v>
      </c>
      <c r="R9" s="30">
        <f t="shared" ref="R9:R14" si="5">((P9*Q9)*D9*0.001)/(C9*(1-(E9*0.01)))</f>
        <v>8.8920487523634932</v>
      </c>
      <c r="S9" s="36">
        <f>AVERAGE(R9:R10)</f>
        <v>8.7522585458969218</v>
      </c>
      <c r="T9" s="44">
        <f>AVEDEV(R9:R10)</f>
        <v>0.13979020646657236</v>
      </c>
      <c r="U9" s="35">
        <v>0</v>
      </c>
      <c r="V9" s="36">
        <f>AVERAGE(U9:U10)</f>
        <v>0</v>
      </c>
      <c r="W9" s="37">
        <f>AVEDEV(U9:U10)</f>
        <v>0</v>
      </c>
      <c r="X9" s="35">
        <v>11.201635512409927</v>
      </c>
      <c r="Y9" s="36">
        <f>AVERAGE(X9:X10)</f>
        <v>11.201429157886981</v>
      </c>
      <c r="Z9" s="37">
        <f>AVEDEV(X9:X10)</f>
        <v>2.0635452294737178E-4</v>
      </c>
    </row>
    <row r="10" spans="1:26" s="18" customFormat="1" ht="16.2">
      <c r="B10" s="39">
        <v>2</v>
      </c>
      <c r="C10" s="62">
        <v>0.24970000000000001</v>
      </c>
      <c r="D10" s="41">
        <v>50</v>
      </c>
      <c r="E10" s="42">
        <f>'[1]含水量 '!F45</f>
        <v>3.5203520352034881</v>
      </c>
      <c r="F10" s="35">
        <v>168.23208593856799</v>
      </c>
      <c r="G10" s="30">
        <v>1</v>
      </c>
      <c r="H10" s="30">
        <f t="shared" si="3"/>
        <v>52.374011682259841</v>
      </c>
      <c r="I10" s="43"/>
      <c r="J10" s="44"/>
      <c r="K10" s="35">
        <v>75.865977331477396</v>
      </c>
      <c r="L10" s="30">
        <v>2</v>
      </c>
      <c r="M10" s="30">
        <f t="shared" si="4"/>
        <v>31.491460628153067</v>
      </c>
      <c r="N10" s="43"/>
      <c r="O10" s="44"/>
      <c r="P10" s="35">
        <v>20.748270000000002</v>
      </c>
      <c r="Q10" s="29">
        <v>2</v>
      </c>
      <c r="R10" s="30">
        <f t="shared" si="5"/>
        <v>8.6124683394303485</v>
      </c>
      <c r="S10" s="43"/>
      <c r="T10" s="44"/>
      <c r="U10" s="35">
        <v>0</v>
      </c>
      <c r="V10" s="36"/>
      <c r="W10" s="37"/>
      <c r="X10" s="35">
        <v>11.201222803364033</v>
      </c>
      <c r="Y10" s="36"/>
      <c r="Z10" s="37"/>
    </row>
    <row r="11" spans="1:26" s="18" customFormat="1" ht="16.2">
      <c r="A11" s="18" t="s">
        <v>82</v>
      </c>
      <c r="B11" s="39">
        <v>1</v>
      </c>
      <c r="C11" s="62">
        <v>0.25030000000000002</v>
      </c>
      <c r="D11" s="41">
        <v>50</v>
      </c>
      <c r="E11" s="42">
        <f>'[1]含水量 '!F46</f>
        <v>3.5892821435714457</v>
      </c>
      <c r="F11" s="35">
        <v>167.619301161533</v>
      </c>
      <c r="G11" s="30">
        <v>1</v>
      </c>
      <c r="H11" s="30">
        <f t="shared" si="3"/>
        <v>52.095369520621382</v>
      </c>
      <c r="I11" s="36">
        <f>AVERAGE(H11:H12)</f>
        <v>52.546141899619542</v>
      </c>
      <c r="J11" s="44">
        <f>AVEDEV(H11:H12)</f>
        <v>0.4507723789981597</v>
      </c>
      <c r="K11" s="35">
        <v>75.078544442235</v>
      </c>
      <c r="L11" s="30">
        <v>2</v>
      </c>
      <c r="M11" s="30">
        <f t="shared" si="4"/>
        <v>31.112125224126391</v>
      </c>
      <c r="N11" s="36">
        <f>AVERAGE(M11:M12)</f>
        <v>30.458963467565123</v>
      </c>
      <c r="O11" s="44">
        <f>AVEDEV(M11:M12)</f>
        <v>0.65316175656126774</v>
      </c>
      <c r="P11" s="35">
        <v>23.712980000000002</v>
      </c>
      <c r="Q11" s="29">
        <v>2</v>
      </c>
      <c r="R11" s="30">
        <f t="shared" si="5"/>
        <v>9.8265251234969533</v>
      </c>
      <c r="S11" s="36">
        <f>AVERAGE(R11:R12)</f>
        <v>9.6730636533714254</v>
      </c>
      <c r="T11" s="44">
        <f>AVEDEV(R11:R12)</f>
        <v>0.1534614701255288</v>
      </c>
      <c r="U11" s="35">
        <v>0</v>
      </c>
      <c r="V11" s="36">
        <f>AVERAGE(U11:U12)</f>
        <v>0</v>
      </c>
      <c r="W11" s="37">
        <f>AVEDEV(U11:U12)</f>
        <v>0</v>
      </c>
      <c r="X11" s="35">
        <v>11.333792796644024</v>
      </c>
      <c r="Y11" s="36">
        <f>AVERAGE(X11:X12)</f>
        <v>11.419832583269971</v>
      </c>
      <c r="Z11" s="37">
        <f>AVEDEV(X11:X12)</f>
        <v>8.6039786625946135E-2</v>
      </c>
    </row>
    <row r="12" spans="1:26" s="18" customFormat="1" ht="16.2">
      <c r="B12" s="39">
        <v>2</v>
      </c>
      <c r="C12" s="62">
        <v>0.24979999999999999</v>
      </c>
      <c r="D12" s="41">
        <v>50</v>
      </c>
      <c r="E12" s="42">
        <f>'[1]含水量 '!F47</f>
        <v>3.3286685325866658</v>
      </c>
      <c r="F12" s="35">
        <v>170.639454705492</v>
      </c>
      <c r="G12" s="30">
        <v>1</v>
      </c>
      <c r="H12" s="30">
        <f t="shared" si="3"/>
        <v>52.996914278617702</v>
      </c>
      <c r="I12" s="43"/>
      <c r="J12" s="44"/>
      <c r="K12" s="35">
        <v>71.976536090674102</v>
      </c>
      <c r="L12" s="30">
        <v>2</v>
      </c>
      <c r="M12" s="30">
        <f t="shared" si="4"/>
        <v>29.805801711003856</v>
      </c>
      <c r="N12" s="43"/>
      <c r="O12" s="44"/>
      <c r="P12" s="35">
        <v>22.988409999999998</v>
      </c>
      <c r="Q12" s="29">
        <v>2</v>
      </c>
      <c r="R12" s="30">
        <f t="shared" si="5"/>
        <v>9.5196021832458957</v>
      </c>
      <c r="S12" s="43"/>
      <c r="T12" s="44"/>
      <c r="U12" s="35">
        <v>0</v>
      </c>
      <c r="V12" s="36"/>
      <c r="W12" s="37"/>
      <c r="X12" s="35">
        <v>11.505872369895917</v>
      </c>
      <c r="Y12" s="36"/>
      <c r="Z12" s="37"/>
    </row>
    <row r="13" spans="1:26" s="18" customFormat="1" ht="16.2">
      <c r="A13" s="18" t="s">
        <v>83</v>
      </c>
      <c r="B13" s="39">
        <v>1</v>
      </c>
      <c r="C13" s="62">
        <v>0.25030000000000002</v>
      </c>
      <c r="D13" s="41">
        <v>50</v>
      </c>
      <c r="E13" s="42">
        <f>'[1]含水量 '!F48</f>
        <v>3.159368126374821</v>
      </c>
      <c r="F13" s="35">
        <v>151.42427491132</v>
      </c>
      <c r="G13" s="30">
        <v>1</v>
      </c>
      <c r="H13" s="30">
        <f t="shared" si="3"/>
        <v>46.853096880368291</v>
      </c>
      <c r="I13" s="36">
        <f>AVERAGE(H13:H14)</f>
        <v>46.12151968320417</v>
      </c>
      <c r="J13" s="44">
        <f>AVEDEV(H13:H14)</f>
        <v>0.73157719716412473</v>
      </c>
      <c r="K13" s="35">
        <v>74.147941936766699</v>
      </c>
      <c r="L13" s="30">
        <v>2</v>
      </c>
      <c r="M13" s="30">
        <f t="shared" si="4"/>
        <v>30.590081712044295</v>
      </c>
      <c r="N13" s="36">
        <f>AVERAGE(M13:M14)</f>
        <v>29.780301288735981</v>
      </c>
      <c r="O13" s="44">
        <f>AVEDEV(M13:M14)</f>
        <v>0.80978042330831457</v>
      </c>
      <c r="P13" s="35">
        <v>22.58323</v>
      </c>
      <c r="Q13" s="29">
        <v>2</v>
      </c>
      <c r="R13" s="30">
        <f t="shared" si="5"/>
        <v>9.3168176078443707</v>
      </c>
      <c r="S13" s="36">
        <f>AVERAGE(R13:R14)</f>
        <v>9.1983717413549897</v>
      </c>
      <c r="T13" s="44">
        <f>AVEDEV(R13:R14)</f>
        <v>0.11844586648938193</v>
      </c>
      <c r="U13" s="35">
        <v>0</v>
      </c>
      <c r="V13" s="36">
        <f>AVERAGE(U13:U14)</f>
        <v>0</v>
      </c>
      <c r="W13" s="37">
        <f>AVEDEV(U13:U14)</f>
        <v>0</v>
      </c>
      <c r="X13" s="35">
        <v>11.127320930882938</v>
      </c>
      <c r="Y13" s="36">
        <f>AVERAGE(X13:X14)</f>
        <v>10.713219410597596</v>
      </c>
      <c r="Z13" s="37">
        <f>AVEDEV(X13:X14)</f>
        <v>0.41410152028534331</v>
      </c>
    </row>
    <row r="14" spans="1:26" s="18" customFormat="1" ht="16.2">
      <c r="B14" s="48">
        <v>2</v>
      </c>
      <c r="C14" s="63">
        <v>0.24979999999999999</v>
      </c>
      <c r="D14" s="49">
        <v>50</v>
      </c>
      <c r="E14" s="50">
        <f>'[1]含水量 '!F49</f>
        <v>3.0803080308030073</v>
      </c>
      <c r="F14" s="54">
        <v>146.52199669503901</v>
      </c>
      <c r="G14" s="51">
        <v>1</v>
      </c>
      <c r="H14" s="51">
        <f t="shared" si="3"/>
        <v>45.389942486040042</v>
      </c>
      <c r="I14" s="52"/>
      <c r="J14" s="53"/>
      <c r="K14" s="54">
        <v>70.139192682441802</v>
      </c>
      <c r="L14" s="51">
        <v>2</v>
      </c>
      <c r="M14" s="51">
        <f t="shared" si="4"/>
        <v>28.970520865427666</v>
      </c>
      <c r="N14" s="52"/>
      <c r="O14" s="53"/>
      <c r="P14" s="54">
        <v>21.982990000000001</v>
      </c>
      <c r="Q14" s="29">
        <v>2</v>
      </c>
      <c r="R14" s="51">
        <f t="shared" si="5"/>
        <v>9.0799258748656069</v>
      </c>
      <c r="S14" s="52"/>
      <c r="T14" s="53"/>
      <c r="U14" s="54">
        <v>0</v>
      </c>
      <c r="V14" s="56"/>
      <c r="W14" s="57"/>
      <c r="X14" s="54">
        <v>10.299117890312251</v>
      </c>
      <c r="Y14" s="56"/>
      <c r="Z14" s="57"/>
    </row>
    <row r="15" spans="1:26" s="18" customFormat="1" ht="16.2">
      <c r="A15" s="18" t="s">
        <v>63</v>
      </c>
      <c r="B15" s="39">
        <v>1</v>
      </c>
      <c r="C15" s="62">
        <v>0.25</v>
      </c>
      <c r="D15" s="41">
        <v>50</v>
      </c>
      <c r="E15" s="42">
        <f>'[1]含水量 '!F32</f>
        <v>3.8292341531693217</v>
      </c>
      <c r="F15" s="35">
        <v>91.721529491616494</v>
      </c>
      <c r="G15" s="30">
        <v>1</v>
      </c>
      <c r="H15" s="30">
        <f t="shared" si="0"/>
        <v>28.612082481811449</v>
      </c>
      <c r="I15" s="36">
        <f>AVERAGE(H15:H16)</f>
        <v>27.261474569863143</v>
      </c>
      <c r="J15" s="44">
        <f>AVEDEV(H15:H16)</f>
        <v>1.3506079119483054</v>
      </c>
      <c r="K15" s="35">
        <v>56.275601511234797</v>
      </c>
      <c r="L15" s="30">
        <v>2</v>
      </c>
      <c r="M15" s="30">
        <f t="shared" si="1"/>
        <v>23.406531502874319</v>
      </c>
      <c r="N15" s="36">
        <f>AVERAGE(M15:M16)</f>
        <v>23.379760354002215</v>
      </c>
      <c r="O15" s="44">
        <f>AVEDEV(M15:M16)</f>
        <v>2.6771148872102302E-2</v>
      </c>
      <c r="P15" s="35">
        <v>17.777280000000001</v>
      </c>
      <c r="Q15" s="29">
        <v>2</v>
      </c>
      <c r="R15" s="30">
        <f t="shared" si="2"/>
        <v>7.3940473878781559</v>
      </c>
      <c r="S15" s="36">
        <f>AVERAGE(R15:R16)</f>
        <v>7.362635289635314</v>
      </c>
      <c r="T15" s="44">
        <f>AVEDEV(R15:R16)</f>
        <v>3.1412098242842301E-2</v>
      </c>
      <c r="U15" s="35">
        <v>0</v>
      </c>
      <c r="V15" s="36">
        <f>AVERAGE(U15:U16)</f>
        <v>0</v>
      </c>
      <c r="W15" s="37">
        <f>AVEDEV(U15:U16)</f>
        <v>0</v>
      </c>
      <c r="X15" s="61">
        <v>7.4276252559999989</v>
      </c>
      <c r="Y15" s="36">
        <f>AVERAGE(X15:X16)</f>
        <v>7.4537725520607507</v>
      </c>
      <c r="Z15" s="37">
        <f>AVEDEV(X15:X16)</f>
        <v>2.6147296060751835E-2</v>
      </c>
    </row>
    <row r="16" spans="1:26" s="18" customFormat="1" ht="16.2">
      <c r="B16" s="39">
        <v>2</v>
      </c>
      <c r="C16" s="62">
        <v>0.25019999999999998</v>
      </c>
      <c r="D16" s="41">
        <v>50</v>
      </c>
      <c r="E16" s="42">
        <f>'[1]含水量 '!F33</f>
        <v>4.4208841768353686</v>
      </c>
      <c r="F16" s="35">
        <v>82.617298518523896</v>
      </c>
      <c r="G16" s="30">
        <v>1</v>
      </c>
      <c r="H16" s="30">
        <f t="shared" si="0"/>
        <v>25.910866657914838</v>
      </c>
      <c r="I16" s="43"/>
      <c r="J16" s="44"/>
      <c r="K16" s="35">
        <v>55.846092662557197</v>
      </c>
      <c r="L16" s="30">
        <v>2</v>
      </c>
      <c r="M16" s="30">
        <f t="shared" si="1"/>
        <v>23.352989205130115</v>
      </c>
      <c r="N16" s="43"/>
      <c r="O16" s="44"/>
      <c r="P16" s="35">
        <v>17.53181</v>
      </c>
      <c r="Q16" s="29">
        <v>2</v>
      </c>
      <c r="R16" s="30">
        <f t="shared" si="2"/>
        <v>7.3312231913924713</v>
      </c>
      <c r="S16" s="43"/>
      <c r="T16" s="44"/>
      <c r="U16" s="35">
        <v>0</v>
      </c>
      <c r="V16" s="36"/>
      <c r="W16" s="37"/>
      <c r="X16" s="61">
        <v>7.4799198481215026</v>
      </c>
      <c r="Y16" s="36"/>
      <c r="Z16" s="37"/>
    </row>
    <row r="17" spans="1:26" s="18" customFormat="1" ht="16.2">
      <c r="A17" s="18" t="s">
        <v>40</v>
      </c>
      <c r="B17" s="39">
        <v>1</v>
      </c>
      <c r="C17" s="62">
        <v>0.25009999999999999</v>
      </c>
      <c r="D17" s="41">
        <v>50</v>
      </c>
      <c r="E17" s="42">
        <f>'[1]含水量 '!F34</f>
        <v>4.1999999999998039</v>
      </c>
      <c r="F17" s="35">
        <v>82.923690907041404</v>
      </c>
      <c r="G17" s="30">
        <v>1</v>
      </c>
      <c r="H17" s="30">
        <f t="shared" si="0"/>
        <v>25.957369945667214</v>
      </c>
      <c r="I17" s="36">
        <f>AVERAGE(H17:H18)</f>
        <v>26.122984386864616</v>
      </c>
      <c r="J17" s="44">
        <f>AVEDEV(H17:H18)</f>
        <v>0.16561444119740187</v>
      </c>
      <c r="K17" s="35">
        <v>54.987074965201799</v>
      </c>
      <c r="L17" s="30">
        <v>2</v>
      </c>
      <c r="M17" s="30">
        <f t="shared" si="1"/>
        <v>22.949932747235842</v>
      </c>
      <c r="N17" s="36">
        <f>AVERAGE(M17:M18)</f>
        <v>23.023383405675006</v>
      </c>
      <c r="O17" s="44">
        <f>AVEDEV(M17:M18)</f>
        <v>7.3450658439163874E-2</v>
      </c>
      <c r="P17" s="35">
        <v>17.601459999999999</v>
      </c>
      <c r="Q17" s="29">
        <v>2</v>
      </c>
      <c r="R17" s="30">
        <f t="shared" si="2"/>
        <v>7.3463140839697383</v>
      </c>
      <c r="S17" s="36">
        <f>AVERAGE(R17:R18)</f>
        <v>7.7802060127459782</v>
      </c>
      <c r="T17" s="44">
        <f>AVEDEV(R17:R18)</f>
        <v>0.4338919287762395</v>
      </c>
      <c r="U17" s="35">
        <v>0</v>
      </c>
      <c r="V17" s="36">
        <f>AVERAGE(U17:U18)</f>
        <v>0</v>
      </c>
      <c r="W17" s="37">
        <f>AVEDEV(U17:U18)</f>
        <v>0</v>
      </c>
      <c r="X17" s="61">
        <v>7.3681208556577369</v>
      </c>
      <c r="Y17" s="36">
        <f>AVERAGE(X17:X18)</f>
        <v>7.3637867133146742</v>
      </c>
      <c r="Z17" s="37">
        <f>AVEDEV(X17:X18)</f>
        <v>4.3341423430627302E-3</v>
      </c>
    </row>
    <row r="18" spans="1:26" s="18" customFormat="1" ht="16.2">
      <c r="B18" s="39">
        <v>2</v>
      </c>
      <c r="C18" s="62">
        <v>0.25009999999999999</v>
      </c>
      <c r="D18" s="41">
        <v>50</v>
      </c>
      <c r="E18" s="42">
        <f>'[1]含水量 '!F35</f>
        <v>3.8592281543690121</v>
      </c>
      <c r="F18" s="35">
        <v>84.280571484762007</v>
      </c>
      <c r="G18" s="30">
        <v>1</v>
      </c>
      <c r="H18" s="30">
        <f t="shared" si="0"/>
        <v>26.288598828062018</v>
      </c>
      <c r="I18" s="43"/>
      <c r="J18" s="44"/>
      <c r="K18" s="35">
        <v>55.535891827401102</v>
      </c>
      <c r="L18" s="30">
        <v>2</v>
      </c>
      <c r="M18" s="30">
        <f t="shared" si="1"/>
        <v>23.096834064114169</v>
      </c>
      <c r="N18" s="43"/>
      <c r="O18" s="44"/>
      <c r="P18" s="35">
        <v>19.750640000000001</v>
      </c>
      <c r="Q18" s="29">
        <v>2</v>
      </c>
      <c r="R18" s="30">
        <f t="shared" si="2"/>
        <v>8.2140979415222173</v>
      </c>
      <c r="S18" s="43"/>
      <c r="T18" s="44"/>
      <c r="U18" s="35">
        <v>0</v>
      </c>
      <c r="V18" s="36"/>
      <c r="W18" s="37"/>
      <c r="X18" s="61">
        <v>7.3594525709716114</v>
      </c>
      <c r="Y18" s="36"/>
      <c r="Z18" s="37"/>
    </row>
    <row r="19" spans="1:26" s="18" customFormat="1" ht="16.2">
      <c r="A19" s="18" t="s">
        <v>42</v>
      </c>
      <c r="B19" s="39">
        <v>1</v>
      </c>
      <c r="C19" s="62">
        <v>0.24979999999999999</v>
      </c>
      <c r="D19" s="41">
        <v>50</v>
      </c>
      <c r="E19" s="42">
        <f>'[1]含水量 '!F36</f>
        <v>2.8294341131775194</v>
      </c>
      <c r="F19" s="35">
        <v>83.930408755027599</v>
      </c>
      <c r="G19" s="30">
        <v>1</v>
      </c>
      <c r="H19" s="30">
        <f t="shared" si="0"/>
        <v>25.933040342175609</v>
      </c>
      <c r="I19" s="36">
        <f>AVERAGE(H19:H20)</f>
        <v>26.400503383758952</v>
      </c>
      <c r="J19" s="44">
        <f>AVEDEV(H19:H20)</f>
        <v>0.46746304158334162</v>
      </c>
      <c r="K19" s="35">
        <v>47.924040564724599</v>
      </c>
      <c r="L19" s="30">
        <v>2</v>
      </c>
      <c r="M19" s="30">
        <f t="shared" si="1"/>
        <v>19.743596244559235</v>
      </c>
      <c r="N19" s="36">
        <f>AVERAGE(M19:M20)</f>
        <v>19.626297919522187</v>
      </c>
      <c r="O19" s="44">
        <f>AVEDEV(M19:M20)</f>
        <v>0.11729832503704962</v>
      </c>
      <c r="P19" s="35">
        <v>13.72321</v>
      </c>
      <c r="Q19" s="29">
        <v>2</v>
      </c>
      <c r="R19" s="30">
        <f t="shared" si="2"/>
        <v>5.6536451064339577</v>
      </c>
      <c r="S19" s="36">
        <f>AVERAGE(R19:R20)</f>
        <v>5.6595186123727856</v>
      </c>
      <c r="T19" s="44">
        <f>AVEDEV(R19:R20)</f>
        <v>5.8735059388275168E-3</v>
      </c>
      <c r="U19" s="35">
        <v>0</v>
      </c>
      <c r="V19" s="36">
        <f>AVERAGE(U19:U20)</f>
        <v>0</v>
      </c>
      <c r="W19" s="37">
        <f>AVEDEV(U19:U20)</f>
        <v>0</v>
      </c>
      <c r="X19" s="61">
        <v>7.8736550720576455</v>
      </c>
      <c r="Y19" s="36">
        <f>AVERAGE(X19:X20)</f>
        <v>7.9097799720288222</v>
      </c>
      <c r="Z19" s="37">
        <f>AVEDEV(X19:X20)</f>
        <v>3.6124899971176294E-2</v>
      </c>
    </row>
    <row r="20" spans="1:26" s="18" customFormat="1" ht="16.2">
      <c r="B20" s="39">
        <v>2</v>
      </c>
      <c r="C20" s="62">
        <v>0.25</v>
      </c>
      <c r="D20" s="41">
        <v>50</v>
      </c>
      <c r="E20" s="42">
        <f>'[1]含水量 '!F37</f>
        <v>2.620262026202909</v>
      </c>
      <c r="F20" s="35">
        <v>87.213184346286994</v>
      </c>
      <c r="G20" s="30">
        <v>1</v>
      </c>
      <c r="H20" s="30">
        <f t="shared" si="0"/>
        <v>26.867966425342292</v>
      </c>
      <c r="I20" s="43"/>
      <c r="J20" s="44"/>
      <c r="K20" s="35">
        <v>47.4945317160469</v>
      </c>
      <c r="L20" s="30">
        <v>2</v>
      </c>
      <c r="M20" s="30">
        <f t="shared" si="1"/>
        <v>19.508999594485136</v>
      </c>
      <c r="N20" s="43"/>
      <c r="O20" s="44"/>
      <c r="P20" s="35">
        <v>13.79236</v>
      </c>
      <c r="Q20" s="29">
        <v>2</v>
      </c>
      <c r="R20" s="30">
        <f t="shared" si="2"/>
        <v>5.6653921183116127</v>
      </c>
      <c r="S20" s="43"/>
      <c r="T20" s="44"/>
      <c r="U20" s="35">
        <v>0</v>
      </c>
      <c r="V20" s="36"/>
      <c r="W20" s="37"/>
      <c r="X20" s="61">
        <v>7.9459048719999981</v>
      </c>
      <c r="Y20" s="36"/>
      <c r="Z20" s="37"/>
    </row>
    <row r="21" spans="1:26" s="18" customFormat="1" ht="16.2">
      <c r="A21" s="18" t="s">
        <v>80</v>
      </c>
      <c r="B21" s="39">
        <v>1</v>
      </c>
      <c r="C21" s="62">
        <v>0.25009999999999999</v>
      </c>
      <c r="D21" s="41">
        <v>50</v>
      </c>
      <c r="E21" s="42">
        <f>'[1]含水量 '!F38</f>
        <v>4.1991601679662107</v>
      </c>
      <c r="F21" s="35">
        <v>220.71272505750099</v>
      </c>
      <c r="G21" s="30">
        <v>1</v>
      </c>
      <c r="H21" s="30">
        <f t="shared" si="0"/>
        <v>69.088478447854428</v>
      </c>
      <c r="I21" s="36">
        <f>AVERAGE(H21:H22)</f>
        <v>68.385354891717483</v>
      </c>
      <c r="J21" s="44">
        <f>AVEDEV(H21:H22)</f>
        <v>0.70312355613694422</v>
      </c>
      <c r="K21" s="35">
        <v>67.514416384967205</v>
      </c>
      <c r="L21" s="30">
        <v>2</v>
      </c>
      <c r="M21" s="30">
        <f t="shared" si="1"/>
        <v>28.178217032220328</v>
      </c>
      <c r="N21" s="36">
        <f>AVERAGE(M21:M22)</f>
        <v>28.01219014081309</v>
      </c>
      <c r="O21" s="44">
        <f>AVEDEV(M21:M22)</f>
        <v>0.16602689140723648</v>
      </c>
      <c r="P21" s="35">
        <v>30.228549999999998</v>
      </c>
      <c r="Q21" s="29">
        <v>2</v>
      </c>
      <c r="R21" s="30">
        <f t="shared" si="2"/>
        <v>12.616366815828435</v>
      </c>
      <c r="S21" s="36">
        <f>AVERAGE(R21:R22)</f>
        <v>12.333144857385429</v>
      </c>
      <c r="T21" s="44">
        <f>AVEDEV(R21:R22)</f>
        <v>0.28322195844300602</v>
      </c>
      <c r="U21" s="35">
        <v>3.7056667788884448</v>
      </c>
      <c r="V21" s="36">
        <f>AVERAGE(U21:U22)</f>
        <v>3.7305604813339546</v>
      </c>
      <c r="W21" s="37">
        <f>AVEDEV(U21:U22)</f>
        <v>2.4893702445510035E-2</v>
      </c>
      <c r="X21" s="35">
        <v>14.377596289484206</v>
      </c>
      <c r="Y21" s="36">
        <f>AVERAGE(X21:X22)</f>
        <v>14.457276454770069</v>
      </c>
      <c r="Z21" s="37">
        <f>AVEDEV(X21:X22)</f>
        <v>7.9680165285862969E-2</v>
      </c>
    </row>
    <row r="22" spans="1:26" s="18" customFormat="1" ht="16.2">
      <c r="B22" s="39">
        <v>2</v>
      </c>
      <c r="C22" s="62">
        <v>0.25030000000000002</v>
      </c>
      <c r="D22" s="41">
        <v>50</v>
      </c>
      <c r="E22" s="42">
        <f>'[1]含水量 '!F39</f>
        <v>4.7090581883623637</v>
      </c>
      <c r="F22" s="35">
        <v>215.24143240540201</v>
      </c>
      <c r="G22" s="30">
        <v>1</v>
      </c>
      <c r="H22" s="30">
        <f t="shared" si="0"/>
        <v>67.682231335580539</v>
      </c>
      <c r="I22" s="43"/>
      <c r="J22" s="44"/>
      <c r="K22" s="35">
        <v>66.4167826605687</v>
      </c>
      <c r="L22" s="30">
        <v>2</v>
      </c>
      <c r="M22" s="30">
        <f t="shared" si="1"/>
        <v>27.846163249405855</v>
      </c>
      <c r="N22" s="43"/>
      <c r="O22" s="44"/>
      <c r="P22" s="35">
        <v>28.740659999999998</v>
      </c>
      <c r="Q22" s="29">
        <v>2</v>
      </c>
      <c r="R22" s="30">
        <f t="shared" si="2"/>
        <v>12.049922898942423</v>
      </c>
      <c r="S22" s="43"/>
      <c r="T22" s="44"/>
      <c r="U22" s="35">
        <v>3.7554541837794648</v>
      </c>
      <c r="V22" s="36"/>
      <c r="W22" s="37"/>
      <c r="X22" s="35">
        <v>14.536956620055932</v>
      </c>
      <c r="Y22" s="36"/>
      <c r="Z22" s="37"/>
    </row>
    <row r="23" spans="1:26" s="18" customFormat="1" ht="16.2">
      <c r="A23" s="18" t="s">
        <v>46</v>
      </c>
      <c r="B23" s="39">
        <v>1</v>
      </c>
      <c r="C23" s="62">
        <v>0.25040000000000001</v>
      </c>
      <c r="D23" s="41">
        <v>50</v>
      </c>
      <c r="E23" s="42">
        <f>'[1]含水量 '!F40</f>
        <v>4.8885334399679818</v>
      </c>
      <c r="F23" s="35">
        <v>208.58834054044999</v>
      </c>
      <c r="G23" s="30">
        <v>1</v>
      </c>
      <c r="H23" s="30">
        <f t="shared" si="0"/>
        <v>65.687705129836843</v>
      </c>
      <c r="I23" s="36">
        <f>AVERAGE(H23:H24)</f>
        <v>65.795513702636981</v>
      </c>
      <c r="J23" s="44">
        <f>AVEDEV(H23:H24)</f>
        <v>0.10780857280014544</v>
      </c>
      <c r="K23" s="35">
        <v>67.132630741698094</v>
      </c>
      <c r="L23" s="30">
        <v>2</v>
      </c>
      <c r="M23" s="30">
        <f t="shared" si="1"/>
        <v>28.188142835629726</v>
      </c>
      <c r="N23" s="36">
        <f>AVERAGE(M23:M24)</f>
        <v>29.06620523129402</v>
      </c>
      <c r="O23" s="44">
        <f>AVEDEV(M23:M24)</f>
        <v>0.87806239566429589</v>
      </c>
      <c r="P23" s="35">
        <v>29.829249999999998</v>
      </c>
      <c r="Q23" s="29">
        <v>2</v>
      </c>
      <c r="R23" s="30">
        <f t="shared" si="2"/>
        <v>12.52492491937222</v>
      </c>
      <c r="S23" s="36">
        <f>AVERAGE(R23:R24)</f>
        <v>12.480135339300215</v>
      </c>
      <c r="T23" s="44">
        <f>AVEDEV(R23:R24)</f>
        <v>4.4789580072004398E-2</v>
      </c>
      <c r="U23" s="35">
        <v>3.701988904952076</v>
      </c>
      <c r="V23" s="36">
        <f>AVERAGE(U23:U24)</f>
        <v>3.6866182808760382</v>
      </c>
      <c r="W23" s="37">
        <f>AVEDEV(U23:U24)</f>
        <v>1.5370624076038064E-2</v>
      </c>
      <c r="X23" s="35">
        <v>13.963203574281149</v>
      </c>
      <c r="Y23" s="36">
        <f>AVERAGE(X23:X24)</f>
        <v>13.911843469140575</v>
      </c>
      <c r="Z23" s="37">
        <f>AVEDEV(X23:X24)</f>
        <v>5.1360105140575207E-2</v>
      </c>
    </row>
    <row r="24" spans="1:26" s="18" customFormat="1" ht="16.2">
      <c r="B24" s="39">
        <v>2</v>
      </c>
      <c r="C24" s="62">
        <v>0.25</v>
      </c>
      <c r="D24" s="41">
        <v>50</v>
      </c>
      <c r="E24" s="42">
        <f>'[1]含水量 '!F41</f>
        <v>4.6495350464955267</v>
      </c>
      <c r="F24" s="35">
        <v>209.463747364786</v>
      </c>
      <c r="G24" s="30">
        <v>1</v>
      </c>
      <c r="H24" s="30">
        <f t="shared" si="0"/>
        <v>65.903322275437134</v>
      </c>
      <c r="I24" s="43"/>
      <c r="J24" s="44"/>
      <c r="K24" s="35">
        <v>71.379996023066198</v>
      </c>
      <c r="L24" s="30">
        <v>2</v>
      </c>
      <c r="M24" s="30">
        <f t="shared" si="1"/>
        <v>29.944267626958318</v>
      </c>
      <c r="N24" s="43"/>
      <c r="O24" s="44"/>
      <c r="P24" s="35">
        <v>29.642900000000001</v>
      </c>
      <c r="Q24" s="29">
        <v>2</v>
      </c>
      <c r="R24" s="30">
        <f t="shared" si="2"/>
        <v>12.435345759228211</v>
      </c>
      <c r="S24" s="43"/>
      <c r="T24" s="44"/>
      <c r="U24" s="35">
        <v>3.6712476567999999</v>
      </c>
      <c r="V24" s="36"/>
      <c r="W24" s="37"/>
      <c r="X24" s="35">
        <v>13.860483363999998</v>
      </c>
      <c r="Y24" s="36"/>
      <c r="Z24" s="37"/>
    </row>
    <row r="25" spans="1:26" s="18" customFormat="1" ht="16.2">
      <c r="A25" s="18" t="s">
        <v>48</v>
      </c>
      <c r="B25" s="39">
        <v>1</v>
      </c>
      <c r="C25" s="62">
        <v>0.25</v>
      </c>
      <c r="D25" s="41">
        <v>50</v>
      </c>
      <c r="E25" s="42">
        <f>'[1]含水量 '!F42</f>
        <v>4.1891621675663142</v>
      </c>
      <c r="F25" s="35">
        <v>201.10361219237799</v>
      </c>
      <c r="G25" s="30">
        <v>1</v>
      </c>
      <c r="H25" s="30">
        <f t="shared" si="0"/>
        <v>62.968955310909763</v>
      </c>
      <c r="I25" s="36">
        <f>AVERAGE(H25:H26)</f>
        <v>64.07627007934363</v>
      </c>
      <c r="J25" s="44">
        <f>AVEDEV(H25:H26)</f>
        <v>1.1073147684338593</v>
      </c>
      <c r="K25" s="35">
        <v>69.685822231059802</v>
      </c>
      <c r="L25" s="30">
        <v>2</v>
      </c>
      <c r="M25" s="30">
        <f t="shared" si="1"/>
        <v>29.093085420225773</v>
      </c>
      <c r="N25" s="36">
        <f>AVERAGE(M25:M26)</f>
        <v>28.850602556400922</v>
      </c>
      <c r="O25" s="44">
        <f>AVEDEV(M25:M26)</f>
        <v>0.24248286382485063</v>
      </c>
      <c r="P25" s="35">
        <v>28.936640000000001</v>
      </c>
      <c r="Q25" s="29">
        <v>2</v>
      </c>
      <c r="R25" s="30">
        <f t="shared" si="2"/>
        <v>12.080737692997998</v>
      </c>
      <c r="S25" s="36">
        <f>AVERAGE(R25:R26)</f>
        <v>11.734607622876455</v>
      </c>
      <c r="T25" s="44">
        <f>AVEDEV(R25:R26)</f>
        <v>0.34613007012154284</v>
      </c>
      <c r="U25" s="35">
        <v>3.6315944631999999</v>
      </c>
      <c r="V25" s="36">
        <f>AVERAGE(U25:U26)</f>
        <v>3.6701522991999997</v>
      </c>
      <c r="W25" s="37">
        <f>AVEDEV(U25:U26)</f>
        <v>3.8557835999999845E-2</v>
      </c>
      <c r="X25" s="35">
        <v>13.558521087999997</v>
      </c>
      <c r="Y25" s="36">
        <f>AVERAGE(X25:X26)</f>
        <v>13.675834845999997</v>
      </c>
      <c r="Z25" s="37">
        <f>AVEDEV(X25:X26)</f>
        <v>0.11731375800000077</v>
      </c>
    </row>
    <row r="26" spans="1:26" s="18" customFormat="1" ht="16.2">
      <c r="B26" s="39">
        <v>2</v>
      </c>
      <c r="C26" s="62">
        <v>0.25</v>
      </c>
      <c r="D26" s="41">
        <v>50</v>
      </c>
      <c r="E26" s="42">
        <f>'[1]含水量 '!F43</f>
        <v>3.9996000399959151</v>
      </c>
      <c r="F26" s="35">
        <v>208.58834054044999</v>
      </c>
      <c r="G26" s="30">
        <v>1</v>
      </c>
      <c r="H26" s="30">
        <f t="shared" si="0"/>
        <v>65.183584847777482</v>
      </c>
      <c r="I26" s="43"/>
      <c r="J26" s="44"/>
      <c r="K26" s="35">
        <v>68.659773314774299</v>
      </c>
      <c r="L26" s="30">
        <v>2</v>
      </c>
      <c r="M26" s="30">
        <f t="shared" si="1"/>
        <v>28.608119692576071</v>
      </c>
      <c r="N26" s="43"/>
      <c r="O26" s="44"/>
      <c r="P26" s="35">
        <v>27.332460000000001</v>
      </c>
      <c r="Q26" s="29">
        <v>2</v>
      </c>
      <c r="R26" s="30">
        <f t="shared" si="2"/>
        <v>11.388477552754912</v>
      </c>
      <c r="S26" s="43"/>
      <c r="T26" s="44"/>
      <c r="U26" s="35">
        <v>3.7087101351999996</v>
      </c>
      <c r="V26" s="36"/>
      <c r="W26" s="37"/>
      <c r="X26" s="35">
        <v>13.793148603999999</v>
      </c>
      <c r="Y26" s="36"/>
      <c r="Z26" s="37"/>
    </row>
  </sheetData>
  <mergeCells count="10">
    <mergeCell ref="K1:O1"/>
    <mergeCell ref="P1:T1"/>
    <mergeCell ref="U1:W1"/>
    <mergeCell ref="X1:Z1"/>
    <mergeCell ref="A1:A2"/>
    <mergeCell ref="B1:B2"/>
    <mergeCell ref="C1:C2"/>
    <mergeCell ref="D1:D2"/>
    <mergeCell ref="E1:E2"/>
    <mergeCell ref="F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8"/>
  <sheetViews>
    <sheetView topLeftCell="I1" workbookViewId="0">
      <selection activeCell="P3" sqref="P3:P26"/>
    </sheetView>
  </sheetViews>
  <sheetFormatPr defaultRowHeight="16.2"/>
  <cols>
    <col min="13" max="13" width="8.88671875" style="64"/>
    <col min="26" max="26" width="8.88671875" style="64"/>
  </cols>
  <sheetData>
    <row r="1" spans="1:26">
      <c r="A1" t="s">
        <v>0</v>
      </c>
      <c r="N1" t="s">
        <v>1</v>
      </c>
    </row>
    <row r="2" spans="1:26">
      <c r="A2" s="1" t="s">
        <v>2</v>
      </c>
      <c r="B2" s="2"/>
      <c r="C2" s="3" t="s">
        <v>3</v>
      </c>
      <c r="D2" s="3" t="s">
        <v>5</v>
      </c>
      <c r="F2" s="3" t="s">
        <v>4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2"/>
      <c r="N2" s="1" t="s">
        <v>12</v>
      </c>
      <c r="O2" s="2"/>
      <c r="P2" s="3" t="s">
        <v>13</v>
      </c>
      <c r="Q2" s="3" t="s">
        <v>5</v>
      </c>
      <c r="S2" s="3" t="s">
        <v>4</v>
      </c>
      <c r="T2" s="3" t="s">
        <v>14</v>
      </c>
      <c r="U2" s="3" t="s">
        <v>7</v>
      </c>
      <c r="V2" s="3" t="s">
        <v>15</v>
      </c>
      <c r="W2" s="3" t="s">
        <v>9</v>
      </c>
      <c r="X2" s="3" t="s">
        <v>16</v>
      </c>
      <c r="Y2" s="4" t="s">
        <v>17</v>
      </c>
    </row>
    <row r="3" spans="1:26">
      <c r="A3" s="5" t="s">
        <v>18</v>
      </c>
      <c r="B3" s="6" t="s">
        <v>19</v>
      </c>
      <c r="C3" s="7">
        <v>14.966340059976012</v>
      </c>
      <c r="D3" s="7">
        <v>0.98788525469812083</v>
      </c>
      <c r="F3" s="7">
        <v>8.1067572970811672E-2</v>
      </c>
      <c r="G3" s="7">
        <v>5.1764206981207517</v>
      </c>
      <c r="H3" s="7">
        <v>12.787824056377451</v>
      </c>
      <c r="I3" s="7">
        <v>4.6160067403038791</v>
      </c>
      <c r="J3" s="7">
        <v>29.495544950619752</v>
      </c>
      <c r="K3" s="7">
        <v>2.6948618892443021</v>
      </c>
      <c r="L3" s="7">
        <v>7.1870470503798494</v>
      </c>
      <c r="M3" s="65">
        <f t="shared" ref="M3:M26" si="0">SUM(F3:L3)</f>
        <v>62.038772958016793</v>
      </c>
      <c r="N3" s="5" t="s">
        <v>20</v>
      </c>
      <c r="O3" s="6" t="s">
        <v>19</v>
      </c>
      <c r="P3" s="8">
        <v>8.5884894395516405</v>
      </c>
      <c r="Q3" s="8">
        <v>1.1488647419935949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0">
        <v>0</v>
      </c>
      <c r="Z3" s="65">
        <f t="shared" ref="Z3:Z26" si="1">SUM(S3:Y3)</f>
        <v>0</v>
      </c>
    </row>
    <row r="4" spans="1:26">
      <c r="A4" s="11"/>
      <c r="B4" s="6" t="s">
        <v>21</v>
      </c>
      <c r="C4" s="7">
        <v>14.791322846</v>
      </c>
      <c r="D4" s="7">
        <v>1.0021741136000002</v>
      </c>
      <c r="F4" s="7">
        <v>8.1099999999999992E-2</v>
      </c>
      <c r="G4" s="7">
        <v>5.2474854191999993</v>
      </c>
      <c r="H4" s="7">
        <v>13.006864520800002</v>
      </c>
      <c r="I4" s="7">
        <v>4.598365749600001</v>
      </c>
      <c r="J4" s="7">
        <v>29.227976573799999</v>
      </c>
      <c r="K4" s="7">
        <v>2.9434650339999999</v>
      </c>
      <c r="L4" s="7">
        <v>7.0715478049999998</v>
      </c>
      <c r="M4" s="65">
        <f t="shared" si="0"/>
        <v>62.176805102400003</v>
      </c>
      <c r="O4" s="6" t="s">
        <v>22</v>
      </c>
      <c r="P4" s="8">
        <v>8.956519061126647</v>
      </c>
      <c r="Q4" s="8">
        <v>1.1738819133040352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0">
        <v>0</v>
      </c>
      <c r="Z4" s="65">
        <f t="shared" si="1"/>
        <v>0</v>
      </c>
    </row>
    <row r="5" spans="1:26">
      <c r="A5" s="5" t="s">
        <v>23</v>
      </c>
      <c r="B5" s="6" t="s">
        <v>24</v>
      </c>
      <c r="C5" s="7">
        <v>13.333305022781778</v>
      </c>
      <c r="D5" s="7">
        <v>0.75927155315747419</v>
      </c>
      <c r="F5" s="7">
        <v>8.1035171862509997E-2</v>
      </c>
      <c r="G5" s="7">
        <v>5.3712187889688252</v>
      </c>
      <c r="H5" s="7">
        <v>12.820357629696245</v>
      </c>
      <c r="I5" s="7">
        <v>4.1718702356115109</v>
      </c>
      <c r="J5" s="7">
        <v>28.087484100519585</v>
      </c>
      <c r="K5" s="7">
        <v>2.8310721262989613</v>
      </c>
      <c r="L5" s="12">
        <v>6.3615220655475628</v>
      </c>
      <c r="M5" s="65">
        <f t="shared" si="0"/>
        <v>59.724560118505202</v>
      </c>
      <c r="N5" s="5" t="s">
        <v>25</v>
      </c>
      <c r="O5" s="6" t="s">
        <v>26</v>
      </c>
      <c r="P5" s="8">
        <v>8.9795723292049523</v>
      </c>
      <c r="Q5" s="10">
        <v>1.190711004194966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0">
        <v>0</v>
      </c>
      <c r="Z5" s="65">
        <f t="shared" si="1"/>
        <v>0</v>
      </c>
    </row>
    <row r="6" spans="1:26">
      <c r="A6" s="11"/>
      <c r="B6" s="6" t="s">
        <v>21</v>
      </c>
      <c r="C6" s="7">
        <v>13.369187582101478</v>
      </c>
      <c r="D6" s="7">
        <v>0.76400648781462233</v>
      </c>
      <c r="F6" s="7">
        <v>8.1002796644027153E-2</v>
      </c>
      <c r="G6" s="7">
        <v>5.6706390471434274</v>
      </c>
      <c r="H6" s="7">
        <v>13.267336884538553</v>
      </c>
      <c r="I6" s="7">
        <v>4.6282652732720733</v>
      </c>
      <c r="J6" s="7">
        <v>27.622048526967632</v>
      </c>
      <c r="K6" s="7">
        <v>2.8433679404714338</v>
      </c>
      <c r="L6" s="7">
        <v>6.1084209506592089</v>
      </c>
      <c r="M6" s="65">
        <f t="shared" si="0"/>
        <v>60.221081419696354</v>
      </c>
      <c r="O6" s="6" t="s">
        <v>27</v>
      </c>
      <c r="P6" s="8">
        <v>8.9429511653984779</v>
      </c>
      <c r="Q6" s="8">
        <v>1.1946600302362835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0">
        <v>0</v>
      </c>
      <c r="Z6" s="65">
        <f t="shared" si="1"/>
        <v>0</v>
      </c>
    </row>
    <row r="7" spans="1:26">
      <c r="A7" s="5" t="s">
        <v>28</v>
      </c>
      <c r="B7" s="6" t="s">
        <v>26</v>
      </c>
      <c r="C7" s="7">
        <v>14.108304401197605</v>
      </c>
      <c r="D7" s="7">
        <v>0.6330835113772455</v>
      </c>
      <c r="F7" s="7">
        <v>8.0938123752494998E-2</v>
      </c>
      <c r="G7" s="7">
        <v>5.7734708518962075</v>
      </c>
      <c r="H7" s="7">
        <v>13.975854750299405</v>
      </c>
      <c r="I7" s="7">
        <v>4.368522947904192</v>
      </c>
      <c r="J7" s="7">
        <v>31.029246385029936</v>
      </c>
      <c r="K7" s="7">
        <v>3.0924525009980033</v>
      </c>
      <c r="L7" s="7">
        <v>6.7244214906187629</v>
      </c>
      <c r="M7" s="65">
        <f t="shared" si="0"/>
        <v>65.044907050498992</v>
      </c>
      <c r="N7" s="5" t="s">
        <v>29</v>
      </c>
      <c r="O7" s="6" t="s">
        <v>19</v>
      </c>
      <c r="P7" s="8">
        <v>8.9292887689848115</v>
      </c>
      <c r="Q7" s="8">
        <v>1.1847950733413268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0">
        <v>0</v>
      </c>
      <c r="Z7" s="65">
        <f t="shared" si="1"/>
        <v>0</v>
      </c>
    </row>
    <row r="8" spans="1:26">
      <c r="A8" s="13"/>
      <c r="B8" s="6" t="s">
        <v>21</v>
      </c>
      <c r="C8" s="7">
        <v>13.860531391112891</v>
      </c>
      <c r="D8" s="7">
        <v>0.61837276120896723</v>
      </c>
      <c r="F8" s="7">
        <v>8.1164931945556434E-2</v>
      </c>
      <c r="G8" s="7">
        <v>5.5994174287429948</v>
      </c>
      <c r="H8" s="7">
        <v>13.636356259207368</v>
      </c>
      <c r="I8" s="7">
        <v>4.380336094275421</v>
      </c>
      <c r="J8" s="7">
        <v>30.032625123298637</v>
      </c>
      <c r="K8" s="7">
        <v>2.9329832586068858</v>
      </c>
      <c r="L8" s="12">
        <v>6.5565114705764609</v>
      </c>
      <c r="M8" s="65">
        <f t="shared" si="0"/>
        <v>63.219394566653321</v>
      </c>
      <c r="O8" s="6" t="s">
        <v>22</v>
      </c>
      <c r="P8" s="8">
        <v>8.929517191370353</v>
      </c>
      <c r="Q8" s="8">
        <v>1.1695265791050737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0">
        <v>0</v>
      </c>
      <c r="Z8" s="65">
        <f t="shared" si="1"/>
        <v>0</v>
      </c>
    </row>
    <row r="9" spans="1:26">
      <c r="A9" s="5" t="s">
        <v>30</v>
      </c>
      <c r="B9" s="6" t="s">
        <v>24</v>
      </c>
      <c r="C9" s="14">
        <v>21.958795901000002</v>
      </c>
      <c r="D9" s="9">
        <v>1.067094298</v>
      </c>
      <c r="F9" s="9">
        <v>1.9621116000000001E-2</v>
      </c>
      <c r="G9" s="9">
        <v>9.478526543200001</v>
      </c>
      <c r="H9" s="9">
        <v>25.697475822799998</v>
      </c>
      <c r="I9" s="9">
        <v>3.3979419880000004</v>
      </c>
      <c r="J9" s="9">
        <v>65.665632020399997</v>
      </c>
      <c r="K9" s="9">
        <v>5.5166483637999999</v>
      </c>
      <c r="L9" s="9">
        <v>10.6108023936</v>
      </c>
      <c r="M9" s="65">
        <f t="shared" si="0"/>
        <v>120.3866482478</v>
      </c>
      <c r="N9" s="5" t="s">
        <v>31</v>
      </c>
      <c r="O9" s="6" t="s">
        <v>24</v>
      </c>
      <c r="P9" s="8">
        <v>11.201635512409927</v>
      </c>
      <c r="Q9" s="8">
        <v>1.8180793686949561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10">
        <v>0</v>
      </c>
      <c r="Z9" s="65">
        <f t="shared" si="1"/>
        <v>0</v>
      </c>
    </row>
    <row r="10" spans="1:26">
      <c r="B10" s="6" t="s">
        <v>32</v>
      </c>
      <c r="C10" s="14">
        <v>21.434766737294918</v>
      </c>
      <c r="D10" s="9">
        <v>1.0725942456982791</v>
      </c>
      <c r="F10" s="9">
        <v>2.4036128451380558E-2</v>
      </c>
      <c r="G10" s="9">
        <v>9.6275897062825102</v>
      </c>
      <c r="H10" s="9">
        <v>25.814853154061627</v>
      </c>
      <c r="I10" s="9">
        <v>3.5108733013205282</v>
      </c>
      <c r="J10" s="9">
        <v>63.402651787715087</v>
      </c>
      <c r="K10" s="9">
        <v>5.7034717935174069</v>
      </c>
      <c r="L10" s="9">
        <v>10.131462208883553</v>
      </c>
      <c r="M10" s="65">
        <f t="shared" si="0"/>
        <v>118.21493808023209</v>
      </c>
      <c r="O10" s="6" t="s">
        <v>21</v>
      </c>
      <c r="P10" s="8">
        <v>11.201222803364033</v>
      </c>
      <c r="Q10" s="8">
        <v>1.8028549237084504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10">
        <v>0</v>
      </c>
      <c r="Z10" s="65">
        <f t="shared" si="1"/>
        <v>0</v>
      </c>
    </row>
    <row r="11" spans="1:26">
      <c r="A11" s="5" t="s">
        <v>33</v>
      </c>
      <c r="B11" s="6" t="s">
        <v>26</v>
      </c>
      <c r="C11" s="14">
        <v>17.007792497601923</v>
      </c>
      <c r="D11" s="14">
        <v>1.06807698441247</v>
      </c>
      <c r="F11" s="14">
        <v>2.037485611510792E-2</v>
      </c>
      <c r="G11" s="14">
        <v>8.2348937785771383</v>
      </c>
      <c r="H11" s="14">
        <v>22.388186254996004</v>
      </c>
      <c r="I11" s="14">
        <v>3.0873463709032771</v>
      </c>
      <c r="J11" s="14">
        <v>48.365661939848131</v>
      </c>
      <c r="K11" s="14">
        <v>5.9001257637889699</v>
      </c>
      <c r="L11" s="14">
        <v>8.0562539520383698</v>
      </c>
      <c r="M11" s="65">
        <f t="shared" si="0"/>
        <v>96.052842916266997</v>
      </c>
      <c r="N11" s="5" t="s">
        <v>34</v>
      </c>
      <c r="O11" s="6" t="s">
        <v>19</v>
      </c>
      <c r="P11" s="8">
        <v>11.333792796644024</v>
      </c>
      <c r="Q11" s="8">
        <v>1.8413348961246503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10">
        <v>0</v>
      </c>
      <c r="Z11" s="65">
        <f t="shared" si="1"/>
        <v>0</v>
      </c>
    </row>
    <row r="12" spans="1:26">
      <c r="B12" s="6" t="s">
        <v>27</v>
      </c>
      <c r="C12" s="14">
        <v>17.367329327469015</v>
      </c>
      <c r="D12" s="14">
        <v>1.0856839264294282</v>
      </c>
      <c r="F12" s="14">
        <v>2.131037584966014E-2</v>
      </c>
      <c r="G12" s="14">
        <v>8.5189054682127132</v>
      </c>
      <c r="H12" s="14">
        <v>22.741868177528993</v>
      </c>
      <c r="I12" s="14">
        <v>3.0839707277089161</v>
      </c>
      <c r="J12" s="14">
        <v>50.399094899440229</v>
      </c>
      <c r="K12" s="14">
        <v>6.2003083206717315</v>
      </c>
      <c r="L12" s="14">
        <v>8.4833879184326264</v>
      </c>
      <c r="M12" s="65">
        <f t="shared" si="0"/>
        <v>99.448845887844868</v>
      </c>
      <c r="O12" s="6" t="s">
        <v>21</v>
      </c>
      <c r="P12" s="8">
        <v>11.505872369895917</v>
      </c>
      <c r="Q12" s="10">
        <v>1.8516976701361088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10">
        <v>0</v>
      </c>
      <c r="Z12" s="65">
        <f t="shared" si="1"/>
        <v>0</v>
      </c>
    </row>
    <row r="13" spans="1:26">
      <c r="A13" s="5" t="s">
        <v>35</v>
      </c>
      <c r="B13" s="6" t="s">
        <v>26</v>
      </c>
      <c r="C13" s="14">
        <v>21.064005877648945</v>
      </c>
      <c r="D13" s="9">
        <v>0.98238230907636948</v>
      </c>
      <c r="F13" s="9">
        <v>1.8423130747700918E-2</v>
      </c>
      <c r="G13" s="9">
        <v>9.3169633042782891</v>
      </c>
      <c r="H13" s="9">
        <v>24.447689408236705</v>
      </c>
      <c r="I13" s="9">
        <v>3.3574224590163939</v>
      </c>
      <c r="J13" s="9">
        <v>62.931940913234712</v>
      </c>
      <c r="K13" s="9">
        <v>5.4282474382247106</v>
      </c>
      <c r="L13" s="9">
        <v>9.7720087341063575</v>
      </c>
      <c r="M13" s="65">
        <f t="shared" si="0"/>
        <v>115.27269538784486</v>
      </c>
      <c r="N13" s="5" t="s">
        <v>36</v>
      </c>
      <c r="O13" s="6" t="s">
        <v>26</v>
      </c>
      <c r="P13" s="8">
        <v>11.127320930882938</v>
      </c>
      <c r="Q13" s="10">
        <v>1.8046064013184178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10">
        <v>0</v>
      </c>
      <c r="Z13" s="65">
        <f t="shared" si="1"/>
        <v>0</v>
      </c>
    </row>
    <row r="14" spans="1:26">
      <c r="A14" s="5"/>
      <c r="B14" s="6" t="s">
        <v>21</v>
      </c>
      <c r="C14" s="14">
        <v>20.972674705600003</v>
      </c>
      <c r="D14" s="14">
        <v>1.0075996359999999</v>
      </c>
      <c r="F14" s="14">
        <v>1.7855855999999996E-2</v>
      </c>
      <c r="G14" s="14">
        <v>9.3034597575999989</v>
      </c>
      <c r="H14" s="9">
        <v>24.310218685200002</v>
      </c>
      <c r="I14" s="9">
        <v>3.2765689280000005</v>
      </c>
      <c r="J14" s="9">
        <v>61.580009733799997</v>
      </c>
      <c r="K14" s="9">
        <v>5.5715782149999997</v>
      </c>
      <c r="L14" s="9">
        <v>9.6884485871999999</v>
      </c>
      <c r="M14" s="65">
        <f t="shared" si="0"/>
        <v>113.74813976280001</v>
      </c>
      <c r="N14" s="5"/>
      <c r="O14" s="6" t="s">
        <v>27</v>
      </c>
      <c r="P14" s="8">
        <v>10.299117890312251</v>
      </c>
      <c r="Q14" s="8">
        <v>1.6793603138510809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0">
        <v>0</v>
      </c>
      <c r="Z14" s="65">
        <f t="shared" si="1"/>
        <v>0</v>
      </c>
    </row>
    <row r="15" spans="1:26">
      <c r="A15" s="5" t="s">
        <v>37</v>
      </c>
      <c r="B15" s="6" t="s">
        <v>19</v>
      </c>
      <c r="C15" s="7">
        <v>14.356483976000002</v>
      </c>
      <c r="D15" s="7">
        <v>0.85311967240000008</v>
      </c>
      <c r="F15" s="7">
        <v>8.1099999999999992E-2</v>
      </c>
      <c r="G15" s="7">
        <v>9.8454199376000009</v>
      </c>
      <c r="H15" s="7">
        <v>14.753764063399998</v>
      </c>
      <c r="I15" s="7">
        <v>3.517352298</v>
      </c>
      <c r="J15" s="7">
        <v>22.595209447399998</v>
      </c>
      <c r="K15" s="7">
        <v>2.4888425199999999</v>
      </c>
      <c r="L15" s="12">
        <v>4.4049650732000005</v>
      </c>
      <c r="M15" s="65">
        <f t="shared" si="0"/>
        <v>57.686653339599992</v>
      </c>
      <c r="N15" s="5" t="s">
        <v>38</v>
      </c>
      <c r="O15" s="6" t="s">
        <v>24</v>
      </c>
      <c r="P15" s="8">
        <v>7.4276252559999989</v>
      </c>
      <c r="Q15" s="10">
        <v>0.94575963739999991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0">
        <v>0</v>
      </c>
      <c r="Z15" s="65">
        <f t="shared" si="1"/>
        <v>0</v>
      </c>
    </row>
    <row r="16" spans="1:26">
      <c r="A16" s="11"/>
      <c r="B16" s="6" t="s">
        <v>21</v>
      </c>
      <c r="C16" s="7">
        <v>14.296148708516595</v>
      </c>
      <c r="D16" s="7">
        <v>0.8360599796081567</v>
      </c>
      <c r="F16" s="7">
        <v>8.1067572970811672E-2</v>
      </c>
      <c r="G16" s="7">
        <v>9.864248626149541</v>
      </c>
      <c r="H16" s="7">
        <v>14.910933141143543</v>
      </c>
      <c r="I16" s="7">
        <v>3.7722706505397845</v>
      </c>
      <c r="J16" s="7">
        <v>23.201767217313073</v>
      </c>
      <c r="K16" s="7">
        <v>2.7370611515393848</v>
      </c>
      <c r="L16" s="12">
        <v>4.6144202898840465</v>
      </c>
      <c r="M16" s="65">
        <f t="shared" si="0"/>
        <v>59.181768649540182</v>
      </c>
      <c r="O16" s="6" t="s">
        <v>21</v>
      </c>
      <c r="P16" s="8">
        <v>7.4799198481215026</v>
      </c>
      <c r="Q16" s="10">
        <v>0.96273411830535571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10">
        <v>0</v>
      </c>
      <c r="Z16" s="65">
        <f t="shared" si="1"/>
        <v>0</v>
      </c>
    </row>
    <row r="17" spans="1:26">
      <c r="A17" s="5" t="s">
        <v>39</v>
      </c>
      <c r="B17" s="6" t="s">
        <v>26</v>
      </c>
      <c r="C17" s="7">
        <v>13.650189872800002</v>
      </c>
      <c r="D17" s="7">
        <v>0.72276010580000005</v>
      </c>
      <c r="F17" s="7">
        <v>8.1099999999999992E-2</v>
      </c>
      <c r="G17" s="7">
        <v>5.6200735952</v>
      </c>
      <c r="H17" s="7">
        <v>13.751347892000002</v>
      </c>
      <c r="I17" s="7">
        <v>3.1081444986000002</v>
      </c>
      <c r="J17" s="7">
        <v>21.610613455799999</v>
      </c>
      <c r="K17" s="7">
        <v>2.4409824000000002</v>
      </c>
      <c r="L17" s="12">
        <v>4.4456308856</v>
      </c>
      <c r="M17" s="65">
        <f t="shared" si="0"/>
        <v>51.057892727200013</v>
      </c>
      <c r="N17" s="5" t="s">
        <v>40</v>
      </c>
      <c r="O17" s="6" t="s">
        <v>19</v>
      </c>
      <c r="P17" s="8">
        <v>7.3681208556577369</v>
      </c>
      <c r="Q17" s="8">
        <v>0.95867137504998001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10">
        <v>0</v>
      </c>
      <c r="Z17" s="65">
        <f t="shared" si="1"/>
        <v>0</v>
      </c>
    </row>
    <row r="18" spans="1:26">
      <c r="A18" s="11"/>
      <c r="B18" s="6" t="s">
        <v>22</v>
      </c>
      <c r="C18" s="7">
        <v>14.023013396717376</v>
      </c>
      <c r="D18" s="7">
        <v>0.74189348678943157</v>
      </c>
      <c r="F18" s="7">
        <v>8.1164931945556434E-2</v>
      </c>
      <c r="G18" s="7">
        <v>5.7831116116893515</v>
      </c>
      <c r="H18" s="7">
        <v>14.12772447898319</v>
      </c>
      <c r="I18" s="7">
        <v>3.117635446957566</v>
      </c>
      <c r="J18" s="7">
        <v>21.669774297037627</v>
      </c>
      <c r="K18" s="7">
        <v>2.438262618094476</v>
      </c>
      <c r="L18" s="7">
        <v>4.3924743851080876</v>
      </c>
      <c r="M18" s="65">
        <f t="shared" si="0"/>
        <v>51.610147769815853</v>
      </c>
      <c r="O18" s="6" t="s">
        <v>27</v>
      </c>
      <c r="P18" s="8">
        <v>7.3594525709716114</v>
      </c>
      <c r="Q18" s="8">
        <v>0.94443600919632165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0">
        <v>0</v>
      </c>
      <c r="Z18" s="65">
        <f t="shared" si="1"/>
        <v>0</v>
      </c>
    </row>
    <row r="19" spans="1:26">
      <c r="A19" s="5" t="s">
        <v>41</v>
      </c>
      <c r="B19" s="6" t="s">
        <v>26</v>
      </c>
      <c r="C19" s="7">
        <v>16.116345378702963</v>
      </c>
      <c r="D19" s="7">
        <v>0.76596163210568458</v>
      </c>
      <c r="F19" s="7">
        <v>8.1164931945556434E-2</v>
      </c>
      <c r="G19" s="7">
        <v>6.033445275020016</v>
      </c>
      <c r="H19" s="7">
        <v>15.762787059647719</v>
      </c>
      <c r="I19" s="7">
        <v>4.174058852281826</v>
      </c>
      <c r="J19" s="7">
        <v>25.66657139611689</v>
      </c>
      <c r="K19" s="7">
        <v>3.1456150360288229</v>
      </c>
      <c r="L19" s="7">
        <v>5.1915181551240996</v>
      </c>
      <c r="M19" s="65">
        <f t="shared" si="0"/>
        <v>60.055160706164934</v>
      </c>
      <c r="N19" s="5" t="s">
        <v>42</v>
      </c>
      <c r="O19" s="6" t="s">
        <v>19</v>
      </c>
      <c r="P19" s="8">
        <v>7.8736550720576455</v>
      </c>
      <c r="Q19" s="10">
        <v>0.97513690072057646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0">
        <v>0</v>
      </c>
      <c r="Z19" s="65">
        <f t="shared" si="1"/>
        <v>0</v>
      </c>
    </row>
    <row r="20" spans="1:26">
      <c r="A20" s="15"/>
      <c r="B20" s="6" t="s">
        <v>21</v>
      </c>
      <c r="C20" s="7">
        <v>16.281748885954382</v>
      </c>
      <c r="D20" s="7">
        <v>0.7863439535814325</v>
      </c>
      <c r="F20" s="7">
        <v>8.1132452981192468E-2</v>
      </c>
      <c r="G20" s="7">
        <v>6.1777426054421767</v>
      </c>
      <c r="H20" s="7">
        <v>15.976515038215286</v>
      </c>
      <c r="I20" s="7">
        <v>4.2421092737094845</v>
      </c>
      <c r="J20" s="7">
        <v>25.927924323529407</v>
      </c>
      <c r="K20" s="7">
        <v>3.1878914285714282</v>
      </c>
      <c r="L20" s="12">
        <v>5.2357534329731896</v>
      </c>
      <c r="M20" s="65">
        <f t="shared" si="0"/>
        <v>60.829068555422161</v>
      </c>
      <c r="N20" s="5"/>
      <c r="O20" s="6" t="s">
        <v>22</v>
      </c>
      <c r="P20" s="8">
        <v>7.9459048719999981</v>
      </c>
      <c r="Q20" s="8">
        <v>0.98837568920000007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0">
        <v>0</v>
      </c>
      <c r="Z20" s="65">
        <f t="shared" si="1"/>
        <v>0</v>
      </c>
    </row>
    <row r="21" spans="1:26">
      <c r="A21" s="5" t="s">
        <v>43</v>
      </c>
      <c r="B21" s="6" t="s">
        <v>19</v>
      </c>
      <c r="C21" s="14">
        <v>26.909019718537753</v>
      </c>
      <c r="D21" s="14">
        <v>1.3503002397123451</v>
      </c>
      <c r="F21" s="14">
        <v>6.4301368357970429E-2</v>
      </c>
      <c r="G21" s="14">
        <v>13.824451312824609</v>
      </c>
      <c r="H21" s="9">
        <v>20.663275851777865</v>
      </c>
      <c r="I21" s="9">
        <v>5.0094593008389934</v>
      </c>
      <c r="J21" s="9">
        <v>63.849394237115447</v>
      </c>
      <c r="K21" s="9">
        <v>7.4851232043547737</v>
      </c>
      <c r="L21" s="9">
        <v>14.83782713863364</v>
      </c>
      <c r="M21" s="65">
        <f t="shared" si="0"/>
        <v>125.7338324139033</v>
      </c>
      <c r="N21" s="5" t="s">
        <v>44</v>
      </c>
      <c r="O21" s="6" t="s">
        <v>24</v>
      </c>
      <c r="P21" s="8">
        <v>14.377596289484206</v>
      </c>
      <c r="Q21" s="8">
        <v>1.8875281921231508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8">
        <v>3.7056667788884448</v>
      </c>
      <c r="Z21" s="65">
        <f t="shared" si="1"/>
        <v>3.7056667788884448</v>
      </c>
    </row>
    <row r="22" spans="1:26">
      <c r="B22" s="6" t="s">
        <v>22</v>
      </c>
      <c r="C22" s="14">
        <v>26.482744218312678</v>
      </c>
      <c r="D22" s="14">
        <v>1.3289465633746502</v>
      </c>
      <c r="F22" s="14">
        <v>6.3878144742103141E-2</v>
      </c>
      <c r="G22" s="14">
        <v>13.384536615753698</v>
      </c>
      <c r="H22" s="14">
        <v>19.995971794882053</v>
      </c>
      <c r="I22" s="14">
        <v>4.8759116593362659</v>
      </c>
      <c r="J22" s="14">
        <v>60.412356837864849</v>
      </c>
      <c r="K22" s="14">
        <v>6.9942686517393051</v>
      </c>
      <c r="L22" s="14">
        <v>14.373016097560978</v>
      </c>
      <c r="M22" s="65">
        <f t="shared" si="0"/>
        <v>120.09993980187924</v>
      </c>
      <c r="O22" s="6" t="s">
        <v>22</v>
      </c>
      <c r="P22" s="8">
        <v>14.536956620055932</v>
      </c>
      <c r="Q22" s="10">
        <v>2.0308381590091886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0">
        <v>3.7554541837794648</v>
      </c>
      <c r="Z22" s="65">
        <f t="shared" si="1"/>
        <v>3.7554541837794648</v>
      </c>
    </row>
    <row r="23" spans="1:26">
      <c r="A23" s="5" t="s">
        <v>45</v>
      </c>
      <c r="B23" s="6" t="s">
        <v>26</v>
      </c>
      <c r="C23" s="14">
        <v>27.495581659672265</v>
      </c>
      <c r="D23" s="14">
        <v>1.2708418405275779</v>
      </c>
      <c r="F23" s="14">
        <v>6.818921462829737E-2</v>
      </c>
      <c r="G23" s="14">
        <v>14.144318068745005</v>
      </c>
      <c r="H23" s="14">
        <v>21.469634826938453</v>
      </c>
      <c r="I23" s="14">
        <v>5.1987647961630703</v>
      </c>
      <c r="J23" s="14">
        <v>64.614800625499598</v>
      </c>
      <c r="K23" s="14">
        <v>7.6194783353317357</v>
      </c>
      <c r="L23" s="14">
        <v>14.892747074340527</v>
      </c>
      <c r="M23" s="65">
        <f t="shared" si="0"/>
        <v>128.00793294164669</v>
      </c>
      <c r="N23" s="5" t="s">
        <v>46</v>
      </c>
      <c r="O23" s="6" t="s">
        <v>26</v>
      </c>
      <c r="P23" s="8">
        <v>13.963203574281149</v>
      </c>
      <c r="Q23" s="8">
        <v>1.8350876138178913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3.701988904952076</v>
      </c>
      <c r="Z23" s="65">
        <f t="shared" si="1"/>
        <v>3.701988904952076</v>
      </c>
    </row>
    <row r="24" spans="1:26">
      <c r="B24" s="6" t="s">
        <v>21</v>
      </c>
      <c r="C24" s="14">
        <v>27.021618965241711</v>
      </c>
      <c r="D24" s="9">
        <v>1.2138299500599279</v>
      </c>
      <c r="F24" s="9">
        <v>6.3462273272073516E-2</v>
      </c>
      <c r="G24" s="9">
        <v>13.816409579704354</v>
      </c>
      <c r="H24" s="9">
        <v>21.036513064322815</v>
      </c>
      <c r="I24" s="9">
        <v>5.0597962165401515</v>
      </c>
      <c r="J24" s="9">
        <v>62.981925909109059</v>
      </c>
      <c r="K24" s="9">
        <v>7.3114278383939277</v>
      </c>
      <c r="L24" s="9">
        <v>14.864001109069116</v>
      </c>
      <c r="M24" s="65">
        <f t="shared" si="0"/>
        <v>125.1335359904115</v>
      </c>
      <c r="O24" s="6" t="s">
        <v>21</v>
      </c>
      <c r="P24" s="8">
        <v>13.860483363999998</v>
      </c>
      <c r="Q24" s="10">
        <v>1.7969072774000001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0">
        <v>3.6712476567999999</v>
      </c>
      <c r="Z24" s="65">
        <f t="shared" si="1"/>
        <v>3.6712476567999999</v>
      </c>
    </row>
    <row r="25" spans="1:26">
      <c r="A25" s="5" t="s">
        <v>47</v>
      </c>
      <c r="B25" s="6" t="s">
        <v>26</v>
      </c>
      <c r="C25" s="14">
        <v>26.612821268692525</v>
      </c>
      <c r="D25" s="9">
        <v>1.2224141483406636</v>
      </c>
      <c r="F25" s="14">
        <v>6.5413710515793699E-2</v>
      </c>
      <c r="G25" s="9">
        <v>14.004455238704519</v>
      </c>
      <c r="H25" s="9">
        <v>21.246249529388248</v>
      </c>
      <c r="I25" s="9">
        <v>5.0741816353458624</v>
      </c>
      <c r="J25" s="9">
        <v>64.383733321271492</v>
      </c>
      <c r="K25" s="9">
        <v>7.2245761261495405</v>
      </c>
      <c r="L25" s="9">
        <v>14.824643644942023</v>
      </c>
      <c r="M25" s="65">
        <f t="shared" si="0"/>
        <v>126.82325320631749</v>
      </c>
      <c r="N25" s="5" t="s">
        <v>48</v>
      </c>
      <c r="O25" s="6" t="s">
        <v>24</v>
      </c>
      <c r="P25" s="8">
        <v>13.558521087999997</v>
      </c>
      <c r="Q25" s="8">
        <v>1.7948805889999999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8">
        <v>3.6315944631999999</v>
      </c>
      <c r="Z25" s="65">
        <f t="shared" si="1"/>
        <v>3.6315944631999999</v>
      </c>
    </row>
    <row r="26" spans="1:26">
      <c r="A26" s="5"/>
      <c r="B26" s="6" t="s">
        <v>22</v>
      </c>
      <c r="C26" s="14">
        <v>26.632834706235016</v>
      </c>
      <c r="D26" s="14">
        <v>1.2259147761790568</v>
      </c>
      <c r="F26" s="14">
        <v>6.770628896882494E-2</v>
      </c>
      <c r="G26" s="14">
        <v>14.292430027977618</v>
      </c>
      <c r="H26" s="9">
        <v>21.580427330535574</v>
      </c>
      <c r="I26" s="9">
        <v>5.0231164668265391</v>
      </c>
      <c r="J26" s="9">
        <v>64.737460835731412</v>
      </c>
      <c r="K26" s="9">
        <v>7.3756890125899304</v>
      </c>
      <c r="L26" s="9">
        <v>14.858312225419663</v>
      </c>
      <c r="M26" s="65">
        <f t="shared" si="0"/>
        <v>127.93514218804955</v>
      </c>
      <c r="O26" s="6" t="s">
        <v>21</v>
      </c>
      <c r="P26" s="8">
        <v>13.793148603999999</v>
      </c>
      <c r="Q26" s="8">
        <v>1.8147739334000001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8">
        <v>3.7087101351999996</v>
      </c>
      <c r="Z26" s="65">
        <f t="shared" si="1"/>
        <v>3.7087101351999996</v>
      </c>
    </row>
    <row r="33" spans="1:12">
      <c r="A33" s="5"/>
      <c r="B33" s="6"/>
      <c r="C33" s="16"/>
      <c r="D33" s="16"/>
      <c r="F33" s="16"/>
      <c r="G33" s="16"/>
      <c r="H33" s="16"/>
      <c r="I33" s="16"/>
      <c r="J33" s="16"/>
      <c r="K33" s="16"/>
      <c r="L33" s="16"/>
    </row>
    <row r="34" spans="1:12">
      <c r="A34" s="11"/>
      <c r="B34" s="6"/>
      <c r="C34" s="16"/>
      <c r="D34" s="16"/>
      <c r="F34" s="16"/>
      <c r="G34" s="16"/>
      <c r="H34" s="16"/>
      <c r="I34" s="16"/>
      <c r="J34" s="16"/>
      <c r="K34" s="16"/>
      <c r="L34" s="16"/>
    </row>
    <row r="35" spans="1:12">
      <c r="A35" s="5"/>
      <c r="B35" s="6"/>
      <c r="C35" s="16"/>
      <c r="D35" s="16"/>
      <c r="F35" s="16"/>
      <c r="G35" s="16"/>
      <c r="H35" s="16"/>
      <c r="I35" s="16"/>
      <c r="J35" s="16"/>
      <c r="K35" s="16"/>
      <c r="L35" s="17"/>
    </row>
    <row r="36" spans="1:12">
      <c r="A36" s="11"/>
      <c r="B36" s="6"/>
      <c r="C36" s="16"/>
      <c r="D36" s="16"/>
      <c r="F36" s="16"/>
      <c r="G36" s="16"/>
      <c r="H36" s="16"/>
      <c r="I36" s="16"/>
      <c r="J36" s="16"/>
      <c r="K36" s="16"/>
      <c r="L36" s="16"/>
    </row>
    <row r="37" spans="1:12">
      <c r="A37" s="5"/>
      <c r="B37" s="6"/>
      <c r="C37" s="16"/>
      <c r="D37" s="16"/>
      <c r="F37" s="16"/>
      <c r="G37" s="16"/>
      <c r="H37" s="16"/>
      <c r="I37" s="16"/>
      <c r="J37" s="16"/>
      <c r="K37" s="16"/>
      <c r="L37" s="16"/>
    </row>
    <row r="38" spans="1:12">
      <c r="A38" s="13"/>
      <c r="B38" s="6"/>
      <c r="C38" s="16"/>
      <c r="D38" s="16"/>
      <c r="F38" s="16"/>
      <c r="G38" s="16"/>
      <c r="H38" s="16"/>
      <c r="I38" s="16"/>
      <c r="J38" s="16"/>
      <c r="K38" s="16"/>
      <c r="L38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統計</vt:lpstr>
      <vt:lpstr>第四水含量總整理</vt:lpstr>
      <vt:lpstr>第四水茶乾含量總整理</vt:lpstr>
      <vt:lpstr>第四水個別兒茶素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504</dc:creator>
  <cp:lastModifiedBy>和本科</cp:lastModifiedBy>
  <dcterms:created xsi:type="dcterms:W3CDTF">2020-04-08T09:09:32Z</dcterms:created>
  <dcterms:modified xsi:type="dcterms:W3CDTF">2022-03-02T01:14:44Z</dcterms:modified>
</cp:coreProperties>
</file>