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40D0F23B-5F33-4DEB-A3EF-CC4832182B82}" xr6:coauthVersionLast="36" xr6:coauthVersionMax="36" xr10:uidLastSave="{00000000-0000-0000-0000-000000000000}"/>
  <bookViews>
    <workbookView xWindow="-12" yWindow="-12" windowWidth="11520" windowHeight="9576" tabRatio="368" xr2:uid="{00000000-000D-0000-FFFF-FFFF00000000}"/>
  </bookViews>
  <sheets>
    <sheet name="統計" sheetId="9" r:id="rId1"/>
    <sheet name="第2水茶菁" sheetId="3" r:id="rId2"/>
    <sheet name="第2水茶乾" sheetId="7" r:id="rId3"/>
    <sheet name="工作表2" sheetId="10" r:id="rId4"/>
    <sheet name="含水量 " sheetId="5" r:id="rId5"/>
    <sheet name="含量總整理" sheetId="8" r:id="rId6"/>
  </sheets>
  <definedNames>
    <definedName name="_AMO_UniqueIdentifier" hidden="1">"'53ab29c1-a10b-45c3-b909-ea80d1ca0a24'"</definedName>
  </definedNames>
  <calcPr calcId="191029"/>
</workbook>
</file>

<file path=xl/calcChain.xml><?xml version="1.0" encoding="utf-8"?>
<calcChain xmlns="http://schemas.openxmlformats.org/spreadsheetml/2006/main">
  <c r="Z31" i="7" l="1"/>
  <c r="Y31" i="7"/>
  <c r="Z29" i="7"/>
  <c r="Y29" i="7"/>
  <c r="Z27" i="7"/>
  <c r="Y27" i="7"/>
  <c r="W31" i="7"/>
  <c r="V31" i="7"/>
  <c r="W29" i="7"/>
  <c r="V29" i="7"/>
  <c r="W27" i="7"/>
  <c r="V27" i="7"/>
  <c r="Z31" i="3"/>
  <c r="Y31" i="3"/>
  <c r="Z29" i="3"/>
  <c r="Y29" i="3"/>
  <c r="Z27" i="3"/>
  <c r="Y27" i="3"/>
  <c r="W31" i="3"/>
  <c r="V31" i="3"/>
  <c r="W29" i="3"/>
  <c r="V29" i="3"/>
  <c r="W27" i="3"/>
  <c r="V27" i="3"/>
  <c r="F56" i="5" l="1"/>
  <c r="F57" i="5"/>
  <c r="F58" i="5"/>
  <c r="F59" i="5"/>
  <c r="F60" i="5"/>
  <c r="F61" i="5"/>
  <c r="F20" i="5" l="1"/>
  <c r="E21" i="3" s="1"/>
  <c r="H21" i="3" s="1"/>
  <c r="F21" i="5"/>
  <c r="E22" i="3" s="1"/>
  <c r="H22" i="3" s="1"/>
  <c r="F22" i="5"/>
  <c r="E23" i="3" s="1"/>
  <c r="H23" i="3" s="1"/>
  <c r="F23" i="5"/>
  <c r="E24" i="3" s="1"/>
  <c r="H24" i="3" s="1"/>
  <c r="F24" i="5"/>
  <c r="E25" i="3" s="1"/>
  <c r="H25" i="3" s="1"/>
  <c r="F25" i="5"/>
  <c r="E26" i="3" s="1"/>
  <c r="H26" i="3" s="1"/>
  <c r="F26" i="5"/>
  <c r="E27" i="3" s="1"/>
  <c r="F27" i="5"/>
  <c r="E28" i="3" s="1"/>
  <c r="F28" i="5"/>
  <c r="E29" i="3" s="1"/>
  <c r="F29" i="5"/>
  <c r="E30" i="3" s="1"/>
  <c r="F30" i="5"/>
  <c r="E31" i="3" s="1"/>
  <c r="F31" i="5"/>
  <c r="E32" i="3" s="1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E21" i="7" s="1"/>
  <c r="H21" i="7" s="1"/>
  <c r="F51" i="5"/>
  <c r="E22" i="7" s="1"/>
  <c r="H22" i="7" s="1"/>
  <c r="F52" i="5"/>
  <c r="E23" i="7" s="1"/>
  <c r="H23" i="7" s="1"/>
  <c r="F53" i="5"/>
  <c r="E24" i="7" s="1"/>
  <c r="H24" i="7" s="1"/>
  <c r="F54" i="5"/>
  <c r="E25" i="7" s="1"/>
  <c r="H25" i="7" s="1"/>
  <c r="F55" i="5"/>
  <c r="E26" i="7" s="1"/>
  <c r="H26" i="7" s="1"/>
  <c r="E27" i="7"/>
  <c r="E28" i="7"/>
  <c r="E29" i="7"/>
  <c r="E30" i="7"/>
  <c r="E31" i="7"/>
  <c r="E32" i="7"/>
  <c r="R32" i="3" l="1"/>
  <c r="M32" i="3"/>
  <c r="H32" i="3"/>
  <c r="R31" i="3"/>
  <c r="M31" i="3"/>
  <c r="H31" i="3"/>
  <c r="R28" i="3"/>
  <c r="M28" i="3"/>
  <c r="H28" i="3"/>
  <c r="R30" i="3"/>
  <c r="M30" i="3"/>
  <c r="H30" i="3"/>
  <c r="R29" i="3"/>
  <c r="M29" i="3"/>
  <c r="H29" i="3"/>
  <c r="R27" i="3"/>
  <c r="M27" i="3"/>
  <c r="H27" i="3"/>
  <c r="H31" i="7"/>
  <c r="R31" i="7"/>
  <c r="M31" i="7"/>
  <c r="H30" i="7"/>
  <c r="J29" i="7" s="1"/>
  <c r="R30" i="7"/>
  <c r="M30" i="7"/>
  <c r="H29" i="7"/>
  <c r="R29" i="7"/>
  <c r="M29" i="7"/>
  <c r="H28" i="7"/>
  <c r="R28" i="7"/>
  <c r="M28" i="7"/>
  <c r="H27" i="7"/>
  <c r="R27" i="7"/>
  <c r="M27" i="7"/>
  <c r="H32" i="7"/>
  <c r="R32" i="7"/>
  <c r="M32" i="7"/>
  <c r="I25" i="7"/>
  <c r="J25" i="7"/>
  <c r="I23" i="7"/>
  <c r="J23" i="7"/>
  <c r="I21" i="7"/>
  <c r="J21" i="7"/>
  <c r="Z25" i="7"/>
  <c r="Y25" i="7"/>
  <c r="W25" i="7"/>
  <c r="V25" i="7"/>
  <c r="Z23" i="7"/>
  <c r="Y23" i="7"/>
  <c r="W23" i="7"/>
  <c r="V23" i="7"/>
  <c r="Z21" i="7"/>
  <c r="Y21" i="7"/>
  <c r="W21" i="7"/>
  <c r="V21" i="7"/>
  <c r="Z19" i="7"/>
  <c r="Y19" i="7"/>
  <c r="W19" i="7"/>
  <c r="V19" i="7"/>
  <c r="Z17" i="7"/>
  <c r="Y17" i="7"/>
  <c r="W17" i="7"/>
  <c r="V17" i="7"/>
  <c r="Z15" i="7"/>
  <c r="Y15" i="7"/>
  <c r="W15" i="7"/>
  <c r="V15" i="7"/>
  <c r="Z13" i="7"/>
  <c r="Y13" i="7"/>
  <c r="W13" i="7"/>
  <c r="V13" i="7"/>
  <c r="Z11" i="7"/>
  <c r="Y11" i="7"/>
  <c r="W11" i="7"/>
  <c r="V11" i="7"/>
  <c r="Z9" i="7"/>
  <c r="Y9" i="7"/>
  <c r="W9" i="7"/>
  <c r="V9" i="7"/>
  <c r="Z7" i="7"/>
  <c r="Y7" i="7"/>
  <c r="W7" i="7"/>
  <c r="V7" i="7"/>
  <c r="Z5" i="7"/>
  <c r="Y5" i="7"/>
  <c r="W5" i="7"/>
  <c r="V5" i="7"/>
  <c r="Z3" i="7"/>
  <c r="Y3" i="7"/>
  <c r="W3" i="7"/>
  <c r="V3" i="7"/>
  <c r="Z25" i="3"/>
  <c r="Y25" i="3"/>
  <c r="W25" i="3"/>
  <c r="V25" i="3"/>
  <c r="Z23" i="3"/>
  <c r="Y23" i="3"/>
  <c r="W23" i="3"/>
  <c r="V23" i="3"/>
  <c r="Z21" i="3"/>
  <c r="Y21" i="3"/>
  <c r="W21" i="3"/>
  <c r="V21" i="3"/>
  <c r="Z19" i="3"/>
  <c r="Y19" i="3"/>
  <c r="W19" i="3"/>
  <c r="V19" i="3"/>
  <c r="Z17" i="3"/>
  <c r="Y17" i="3"/>
  <c r="W17" i="3"/>
  <c r="V17" i="3"/>
  <c r="Z15" i="3"/>
  <c r="Y15" i="3"/>
  <c r="W15" i="3"/>
  <c r="V15" i="3"/>
  <c r="Z13" i="3"/>
  <c r="Y13" i="3"/>
  <c r="W13" i="3"/>
  <c r="V13" i="3"/>
  <c r="Z11" i="3"/>
  <c r="Y11" i="3"/>
  <c r="W11" i="3"/>
  <c r="V11" i="3"/>
  <c r="Z9" i="3"/>
  <c r="Y9" i="3"/>
  <c r="W9" i="3"/>
  <c r="V9" i="3"/>
  <c r="Z7" i="3"/>
  <c r="Y7" i="3"/>
  <c r="W7" i="3"/>
  <c r="V7" i="3"/>
  <c r="Z5" i="3"/>
  <c r="Y5" i="3"/>
  <c r="W5" i="3"/>
  <c r="V5" i="3"/>
  <c r="Z3" i="3"/>
  <c r="Y3" i="3"/>
  <c r="W3" i="3"/>
  <c r="V3" i="3"/>
  <c r="I29" i="7" l="1"/>
  <c r="I27" i="7"/>
  <c r="J31" i="7"/>
  <c r="T27" i="3"/>
  <c r="S27" i="3"/>
  <c r="J27" i="7"/>
  <c r="I27" i="3"/>
  <c r="J27" i="3"/>
  <c r="J31" i="3"/>
  <c r="I31" i="3"/>
  <c r="O27" i="3"/>
  <c r="N27" i="3"/>
  <c r="O31" i="3"/>
  <c r="N31" i="3"/>
  <c r="O27" i="7"/>
  <c r="N27" i="7"/>
  <c r="O29" i="7"/>
  <c r="N29" i="7"/>
  <c r="O31" i="7"/>
  <c r="N31" i="7"/>
  <c r="J29" i="3"/>
  <c r="I29" i="3"/>
  <c r="T31" i="3"/>
  <c r="S31" i="3"/>
  <c r="I31" i="7"/>
  <c r="S27" i="7"/>
  <c r="T27" i="7"/>
  <c r="T29" i="7"/>
  <c r="S29" i="7"/>
  <c r="T31" i="7"/>
  <c r="S31" i="7"/>
  <c r="O29" i="3"/>
  <c r="N29" i="3"/>
  <c r="T29" i="3"/>
  <c r="S29" i="3"/>
  <c r="F9" i="5"/>
  <c r="E10" i="3" l="1"/>
  <c r="H10" i="3" s="1"/>
  <c r="F19" i="5" l="1"/>
  <c r="F18" i="5"/>
  <c r="F17" i="5"/>
  <c r="E18" i="3" s="1"/>
  <c r="H18" i="3" s="1"/>
  <c r="F16" i="5"/>
  <c r="F15" i="5"/>
  <c r="F14" i="5"/>
  <c r="F13" i="5"/>
  <c r="F12" i="5"/>
  <c r="F11" i="5"/>
  <c r="F10" i="5"/>
  <c r="M10" i="3"/>
  <c r="F8" i="5"/>
  <c r="F7" i="5"/>
  <c r="F6" i="5"/>
  <c r="F5" i="5"/>
  <c r="F4" i="5"/>
  <c r="F3" i="5"/>
  <c r="F2" i="5"/>
  <c r="E4" i="7" l="1"/>
  <c r="E8" i="7"/>
  <c r="E12" i="7"/>
  <c r="M22" i="7"/>
  <c r="E16" i="7"/>
  <c r="R16" i="7" s="1"/>
  <c r="M26" i="7"/>
  <c r="E20" i="7"/>
  <c r="H20" i="7" s="1"/>
  <c r="E5" i="7"/>
  <c r="E9" i="7"/>
  <c r="E13" i="7"/>
  <c r="M23" i="7"/>
  <c r="E17" i="7"/>
  <c r="R17" i="7" s="1"/>
  <c r="E6" i="7"/>
  <c r="E10" i="7"/>
  <c r="E14" i="7"/>
  <c r="M24" i="7"/>
  <c r="E18" i="7"/>
  <c r="M18" i="7" s="1"/>
  <c r="E3" i="7"/>
  <c r="H3" i="7" s="1"/>
  <c r="E7" i="7"/>
  <c r="H7" i="7" s="1"/>
  <c r="E11" i="7"/>
  <c r="M21" i="7"/>
  <c r="N21" i="7" s="1"/>
  <c r="E15" i="7"/>
  <c r="H15" i="7" s="1"/>
  <c r="M25" i="7"/>
  <c r="E19" i="7"/>
  <c r="M19" i="7" s="1"/>
  <c r="E8" i="3"/>
  <c r="H8" i="3" s="1"/>
  <c r="E16" i="3"/>
  <c r="H16" i="3" s="1"/>
  <c r="E5" i="3"/>
  <c r="H5" i="3" s="1"/>
  <c r="E13" i="3"/>
  <c r="E17" i="3"/>
  <c r="H17" i="3" s="1"/>
  <c r="E6" i="3"/>
  <c r="H6" i="3" s="1"/>
  <c r="E14" i="3"/>
  <c r="E3" i="3"/>
  <c r="H3" i="3" s="1"/>
  <c r="E7" i="3"/>
  <c r="H7" i="3" s="1"/>
  <c r="E11" i="3"/>
  <c r="E15" i="3"/>
  <c r="H15" i="3" s="1"/>
  <c r="E19" i="3"/>
  <c r="H19" i="3" s="1"/>
  <c r="E4" i="3"/>
  <c r="H4" i="3" s="1"/>
  <c r="E12" i="3"/>
  <c r="H12" i="3" s="1"/>
  <c r="E20" i="3"/>
  <c r="H20" i="3" s="1"/>
  <c r="E9" i="3"/>
  <c r="R24" i="7"/>
  <c r="R21" i="7"/>
  <c r="R25" i="7"/>
  <c r="R22" i="7"/>
  <c r="R26" i="7"/>
  <c r="R7" i="7"/>
  <c r="R23" i="7"/>
  <c r="M26" i="3"/>
  <c r="R10" i="3"/>
  <c r="R22" i="3"/>
  <c r="R26" i="3"/>
  <c r="R25" i="3"/>
  <c r="M25" i="3"/>
  <c r="R18" i="3"/>
  <c r="M18" i="3"/>
  <c r="R21" i="3"/>
  <c r="M21" i="3"/>
  <c r="R20" i="7" l="1"/>
  <c r="M9" i="3"/>
  <c r="H9" i="3"/>
  <c r="I9" i="3" s="1"/>
  <c r="M11" i="3"/>
  <c r="H11" i="3"/>
  <c r="I11" i="3" s="1"/>
  <c r="R13" i="3"/>
  <c r="H13" i="3"/>
  <c r="M13" i="7"/>
  <c r="N13" i="7" s="1"/>
  <c r="H13" i="7"/>
  <c r="M14" i="7"/>
  <c r="H14" i="7"/>
  <c r="R9" i="7"/>
  <c r="H9" i="7"/>
  <c r="M12" i="7"/>
  <c r="H12" i="7"/>
  <c r="R14" i="3"/>
  <c r="H14" i="3"/>
  <c r="M11" i="7"/>
  <c r="H11" i="7"/>
  <c r="M10" i="7"/>
  <c r="H10" i="7"/>
  <c r="M5" i="7"/>
  <c r="H5" i="7"/>
  <c r="R8" i="7"/>
  <c r="S7" i="7" s="1"/>
  <c r="H8" i="7"/>
  <c r="I7" i="7"/>
  <c r="J7" i="7"/>
  <c r="M6" i="7"/>
  <c r="H6" i="7"/>
  <c r="R4" i="7"/>
  <c r="H4" i="7"/>
  <c r="I3" i="7" s="1"/>
  <c r="R18" i="7"/>
  <c r="S17" i="7" s="1"/>
  <c r="H18" i="7"/>
  <c r="M15" i="7"/>
  <c r="R15" i="7"/>
  <c r="T15" i="7" s="1"/>
  <c r="R12" i="7"/>
  <c r="R11" i="7"/>
  <c r="M20" i="7"/>
  <c r="R19" i="7"/>
  <c r="T19" i="7" s="1"/>
  <c r="R10" i="7"/>
  <c r="S9" i="7" s="1"/>
  <c r="H17" i="7"/>
  <c r="M17" i="7"/>
  <c r="O17" i="7" s="1"/>
  <c r="R14" i="7"/>
  <c r="M9" i="7"/>
  <c r="O9" i="7" s="1"/>
  <c r="M7" i="7"/>
  <c r="M4" i="7"/>
  <c r="M3" i="7"/>
  <c r="O3" i="7" s="1"/>
  <c r="R3" i="7"/>
  <c r="T3" i="7" s="1"/>
  <c r="H19" i="7"/>
  <c r="I19" i="7" s="1"/>
  <c r="R5" i="7"/>
  <c r="H16" i="7"/>
  <c r="I15" i="7" s="1"/>
  <c r="R6" i="7"/>
  <c r="R13" i="7"/>
  <c r="M16" i="7"/>
  <c r="O15" i="7" s="1"/>
  <c r="M8" i="7"/>
  <c r="M22" i="3"/>
  <c r="O21" i="3" s="1"/>
  <c r="M20" i="3"/>
  <c r="R16" i="3"/>
  <c r="M5" i="3"/>
  <c r="M23" i="3"/>
  <c r="R23" i="3"/>
  <c r="R15" i="3"/>
  <c r="I15" i="3"/>
  <c r="R4" i="3"/>
  <c r="R7" i="3"/>
  <c r="J7" i="3"/>
  <c r="M6" i="3"/>
  <c r="M7" i="3"/>
  <c r="R19" i="3"/>
  <c r="I19" i="3"/>
  <c r="R3" i="3"/>
  <c r="J3" i="3"/>
  <c r="M17" i="3"/>
  <c r="O17" i="3" s="1"/>
  <c r="I17" i="3"/>
  <c r="M13" i="3"/>
  <c r="R8" i="3"/>
  <c r="J23" i="3"/>
  <c r="M19" i="3"/>
  <c r="M16" i="3"/>
  <c r="S13" i="3"/>
  <c r="M8" i="3"/>
  <c r="R6" i="3"/>
  <c r="M4" i="3"/>
  <c r="M24" i="3"/>
  <c r="R24" i="3"/>
  <c r="M15" i="3"/>
  <c r="M12" i="3"/>
  <c r="N11" i="3" s="1"/>
  <c r="R12" i="3"/>
  <c r="R9" i="3"/>
  <c r="T9" i="3" s="1"/>
  <c r="M3" i="3"/>
  <c r="O9" i="3"/>
  <c r="N9" i="3"/>
  <c r="I23" i="3"/>
  <c r="R17" i="3"/>
  <c r="S17" i="3" s="1"/>
  <c r="R11" i="3"/>
  <c r="T13" i="3"/>
  <c r="R5" i="3"/>
  <c r="R20" i="3"/>
  <c r="M14" i="3"/>
  <c r="N19" i="7"/>
  <c r="O19" i="7"/>
  <c r="O11" i="7"/>
  <c r="N11" i="7"/>
  <c r="N25" i="7"/>
  <c r="O25" i="7"/>
  <c r="O21" i="7"/>
  <c r="S23" i="7"/>
  <c r="T23" i="7"/>
  <c r="T21" i="7"/>
  <c r="S21" i="7"/>
  <c r="O23" i="7"/>
  <c r="N23" i="7"/>
  <c r="T25" i="7"/>
  <c r="S25" i="7"/>
  <c r="O5" i="7"/>
  <c r="N5" i="7"/>
  <c r="O25" i="3"/>
  <c r="N25" i="3"/>
  <c r="T21" i="3"/>
  <c r="S21" i="3"/>
  <c r="T25" i="3"/>
  <c r="S25" i="3"/>
  <c r="J21" i="3"/>
  <c r="I21" i="3"/>
  <c r="J25" i="3"/>
  <c r="I25" i="3"/>
  <c r="T7" i="7" l="1"/>
  <c r="T17" i="7"/>
  <c r="N21" i="3"/>
  <c r="O13" i="7"/>
  <c r="J17" i="7"/>
  <c r="J5" i="7"/>
  <c r="I5" i="7"/>
  <c r="J13" i="7"/>
  <c r="I13" i="7"/>
  <c r="T13" i="7"/>
  <c r="I11" i="7"/>
  <c r="J11" i="7"/>
  <c r="I9" i="7"/>
  <c r="J9" i="7"/>
  <c r="J3" i="7"/>
  <c r="S11" i="7"/>
  <c r="S19" i="7"/>
  <c r="S15" i="7"/>
  <c r="S13" i="7"/>
  <c r="S3" i="3"/>
  <c r="J15" i="7"/>
  <c r="I17" i="7"/>
  <c r="T11" i="7"/>
  <c r="N9" i="7"/>
  <c r="O7" i="7"/>
  <c r="N15" i="7"/>
  <c r="T9" i="7"/>
  <c r="N7" i="7"/>
  <c r="S5" i="7"/>
  <c r="N3" i="7"/>
  <c r="J19" i="7"/>
  <c r="N17" i="7"/>
  <c r="S3" i="7"/>
  <c r="T5" i="7"/>
  <c r="O23" i="3"/>
  <c r="S7" i="3"/>
  <c r="O7" i="3"/>
  <c r="S5" i="3"/>
  <c r="N3" i="3"/>
  <c r="T15" i="3"/>
  <c r="T3" i="3"/>
  <c r="N7" i="3"/>
  <c r="O5" i="3"/>
  <c r="N13" i="3"/>
  <c r="T7" i="3"/>
  <c r="O19" i="3"/>
  <c r="S15" i="3"/>
  <c r="T23" i="3"/>
  <c r="N17" i="3"/>
  <c r="T19" i="3"/>
  <c r="J17" i="3"/>
  <c r="J15" i="3"/>
  <c r="N5" i="3"/>
  <c r="N23" i="3"/>
  <c r="I13" i="3"/>
  <c r="O13" i="3"/>
  <c r="O11" i="3"/>
  <c r="J19" i="3"/>
  <c r="J11" i="3"/>
  <c r="J9" i="3"/>
  <c r="S19" i="3"/>
  <c r="N19" i="3"/>
  <c r="O15" i="3"/>
  <c r="S23" i="3"/>
  <c r="N15" i="3"/>
  <c r="S9" i="3"/>
  <c r="I7" i="3"/>
  <c r="T5" i="3"/>
  <c r="T17" i="3"/>
  <c r="J13" i="3"/>
  <c r="S11" i="3"/>
  <c r="T11" i="3"/>
  <c r="I5" i="3"/>
  <c r="O3" i="3"/>
  <c r="J5" i="3"/>
  <c r="I3" i="3"/>
</calcChain>
</file>

<file path=xl/sharedStrings.xml><?xml version="1.0" encoding="utf-8"?>
<sst xmlns="http://schemas.openxmlformats.org/spreadsheetml/2006/main" count="316" uniqueCount="130">
  <si>
    <t>ppm</t>
  </si>
  <si>
    <t xml:space="preserve">mg/g </t>
  </si>
  <si>
    <t>mg/g</t>
  </si>
  <si>
    <t>樣品編號</t>
  </si>
  <si>
    <t>重複</t>
  </si>
  <si>
    <t>polyphenol多元酚</t>
  </si>
  <si>
    <t>FAA游離胺基酸</t>
  </si>
  <si>
    <t>稀釋倍率</t>
  </si>
  <si>
    <t>鍋重</t>
    <phoneticPr fontId="5" type="noConversion"/>
  </si>
  <si>
    <t>樣品重</t>
    <phoneticPr fontId="5" type="noConversion"/>
  </si>
  <si>
    <t>烘乾重</t>
    <phoneticPr fontId="5" type="noConversion"/>
  </si>
  <si>
    <t>茶胺酸</t>
  </si>
  <si>
    <t>Amount[ng/ul]</t>
  </si>
  <si>
    <t>含水量(%)</t>
    <phoneticPr fontId="4" type="noConversion"/>
  </si>
  <si>
    <t>體積(ml)</t>
    <phoneticPr fontId="4" type="noConversion"/>
  </si>
  <si>
    <t>茶樣克數(g)</t>
    <phoneticPr fontId="3" type="noConversion"/>
  </si>
  <si>
    <t>平均</t>
    <phoneticPr fontId="10" type="noConversion"/>
  </si>
  <si>
    <t>stdev(需&lt;0.6)</t>
  </si>
  <si>
    <t>含水量</t>
    <phoneticPr fontId="5" type="noConversion"/>
  </si>
  <si>
    <t>兒茶素</t>
    <phoneticPr fontId="5" type="noConversion"/>
  </si>
  <si>
    <t>咖啡因</t>
    <phoneticPr fontId="5" type="noConversion"/>
  </si>
  <si>
    <t>平均</t>
    <phoneticPr fontId="10" type="noConversion"/>
  </si>
  <si>
    <t>mg/g</t>
    <phoneticPr fontId="10" type="noConversion"/>
  </si>
  <si>
    <t>DP-1</t>
    <phoneticPr fontId="5" type="noConversion"/>
  </si>
  <si>
    <t>DP-2</t>
    <phoneticPr fontId="5" type="noConversion"/>
  </si>
  <si>
    <t>DP-3</t>
    <phoneticPr fontId="5" type="noConversion"/>
  </si>
  <si>
    <t>DP-B-1</t>
    <phoneticPr fontId="5" type="noConversion"/>
  </si>
  <si>
    <t>DP-B-2</t>
    <phoneticPr fontId="5" type="noConversion"/>
  </si>
  <si>
    <t>DP-B-3</t>
    <phoneticPr fontId="5" type="noConversion"/>
  </si>
  <si>
    <t>FS-1</t>
    <phoneticPr fontId="5" type="noConversion"/>
  </si>
  <si>
    <t>FS-2</t>
    <phoneticPr fontId="5" type="noConversion"/>
  </si>
  <si>
    <t>FS-3</t>
    <phoneticPr fontId="5" type="noConversion"/>
  </si>
  <si>
    <t>T12-1</t>
    <phoneticPr fontId="5" type="noConversion"/>
  </si>
  <si>
    <t>T12-2</t>
    <phoneticPr fontId="5" type="noConversion"/>
  </si>
  <si>
    <t>T12-3</t>
    <phoneticPr fontId="5" type="noConversion"/>
  </si>
  <si>
    <t>T18-1</t>
    <phoneticPr fontId="5" type="noConversion"/>
  </si>
  <si>
    <t>T18-2</t>
    <phoneticPr fontId="5" type="noConversion"/>
  </si>
  <si>
    <t>T18-3</t>
    <phoneticPr fontId="5" type="noConversion"/>
  </si>
  <si>
    <t>T8-1</t>
    <phoneticPr fontId="5" type="noConversion"/>
  </si>
  <si>
    <t>T8-2</t>
    <phoneticPr fontId="5" type="noConversion"/>
  </si>
  <si>
    <t>T8-3</t>
    <phoneticPr fontId="5" type="noConversion"/>
  </si>
  <si>
    <t>FS-B-1</t>
    <phoneticPr fontId="5" type="noConversion"/>
  </si>
  <si>
    <t>FS-B-2</t>
    <phoneticPr fontId="5" type="noConversion"/>
  </si>
  <si>
    <t>FS-B-3</t>
    <phoneticPr fontId="5" type="noConversion"/>
  </si>
  <si>
    <t>T12-G-1</t>
    <phoneticPr fontId="5" type="noConversion"/>
  </si>
  <si>
    <t>T12-G-2</t>
    <phoneticPr fontId="5" type="noConversion"/>
  </si>
  <si>
    <t>T12-G-3</t>
    <phoneticPr fontId="5" type="noConversion"/>
  </si>
  <si>
    <t>T18-B-1</t>
    <phoneticPr fontId="5" type="noConversion"/>
  </si>
  <si>
    <t>T18-B-2</t>
    <phoneticPr fontId="5" type="noConversion"/>
  </si>
  <si>
    <t>T18-B-3</t>
    <phoneticPr fontId="5" type="noConversion"/>
  </si>
  <si>
    <t>T8-G-2</t>
    <phoneticPr fontId="5" type="noConversion"/>
  </si>
  <si>
    <t>T8-G-3</t>
    <phoneticPr fontId="5" type="noConversion"/>
  </si>
  <si>
    <t>T8-G-1</t>
    <phoneticPr fontId="5" type="noConversion"/>
  </si>
  <si>
    <t>GCG</t>
    <phoneticPr fontId="10" type="noConversion"/>
  </si>
  <si>
    <t>ECG</t>
    <phoneticPr fontId="10" type="noConversion"/>
  </si>
  <si>
    <t>總兒茶素</t>
    <phoneticPr fontId="3" type="noConversion"/>
  </si>
  <si>
    <t>DP-1</t>
    <phoneticPr fontId="5" type="noConversion"/>
  </si>
  <si>
    <t>DP-2</t>
    <phoneticPr fontId="5" type="noConversion"/>
  </si>
  <si>
    <t>DP-3</t>
    <phoneticPr fontId="5" type="noConversion"/>
  </si>
  <si>
    <t>FS-2</t>
    <phoneticPr fontId="5" type="noConversion"/>
  </si>
  <si>
    <t>T12-3</t>
    <phoneticPr fontId="5" type="noConversion"/>
  </si>
  <si>
    <t>T18-1</t>
    <phoneticPr fontId="5" type="noConversion"/>
  </si>
  <si>
    <t>T18-2</t>
    <phoneticPr fontId="5" type="noConversion"/>
  </si>
  <si>
    <t>T18-3</t>
    <phoneticPr fontId="5" type="noConversion"/>
  </si>
  <si>
    <t>T8-1</t>
    <phoneticPr fontId="5" type="noConversion"/>
  </si>
  <si>
    <t>T8-2</t>
    <phoneticPr fontId="5" type="noConversion"/>
  </si>
  <si>
    <t>T8-3</t>
    <phoneticPr fontId="5" type="noConversion"/>
  </si>
  <si>
    <t>DP-B-1</t>
    <phoneticPr fontId="5" type="noConversion"/>
  </si>
  <si>
    <t>DP-B-2</t>
    <phoneticPr fontId="5" type="noConversion"/>
  </si>
  <si>
    <t>DP-B-3</t>
    <phoneticPr fontId="5" type="noConversion"/>
  </si>
  <si>
    <t>T8-G-1</t>
    <phoneticPr fontId="5" type="noConversion"/>
  </si>
  <si>
    <t>T8-G-2</t>
    <phoneticPr fontId="5" type="noConversion"/>
  </si>
  <si>
    <t>T8-G-3</t>
    <phoneticPr fontId="5" type="noConversion"/>
  </si>
  <si>
    <r>
      <t>109</t>
    </r>
    <r>
      <rPr>
        <sz val="12"/>
        <rFont val="細明體"/>
        <family val="3"/>
        <charset val="136"/>
      </rPr>
      <t>年屏東農林公司</t>
    </r>
    <r>
      <rPr>
        <sz val="12"/>
        <rFont val="Arial"/>
        <family val="2"/>
      </rPr>
      <t>-</t>
    </r>
    <r>
      <rPr>
        <sz val="12"/>
        <rFont val="細明體"/>
        <family val="3"/>
        <charset val="136"/>
      </rPr>
      <t>第二水</t>
    </r>
    <phoneticPr fontId="10" type="noConversion"/>
  </si>
  <si>
    <t>Gallic acid</t>
    <phoneticPr fontId="10" type="noConversion"/>
  </si>
  <si>
    <t>Catechin</t>
    <phoneticPr fontId="10" type="noConversion"/>
  </si>
  <si>
    <t>GC</t>
    <phoneticPr fontId="10" type="noConversion"/>
  </si>
  <si>
    <t>EGC</t>
    <phoneticPr fontId="10" type="noConversion"/>
  </si>
  <si>
    <t>EC</t>
    <phoneticPr fontId="10" type="noConversion"/>
  </si>
  <si>
    <t>EGCG</t>
    <phoneticPr fontId="10" type="noConversion"/>
  </si>
  <si>
    <t>GCG</t>
    <phoneticPr fontId="10" type="noConversion"/>
  </si>
  <si>
    <t>ECG</t>
    <phoneticPr fontId="10" type="noConversion"/>
  </si>
  <si>
    <t>編號</t>
    <phoneticPr fontId="10" type="noConversion"/>
  </si>
  <si>
    <t>重複</t>
    <phoneticPr fontId="3" type="noConversion"/>
  </si>
  <si>
    <t>Caf</t>
    <phoneticPr fontId="10" type="noConversion"/>
  </si>
  <si>
    <t>GA</t>
    <phoneticPr fontId="10" type="noConversion"/>
  </si>
  <si>
    <t>C</t>
    <phoneticPr fontId="10" type="noConversion"/>
  </si>
  <si>
    <t>GC</t>
    <phoneticPr fontId="10" type="noConversion"/>
  </si>
  <si>
    <t>EGC</t>
    <phoneticPr fontId="10" type="noConversion"/>
  </si>
  <si>
    <t>EC</t>
    <phoneticPr fontId="10" type="noConversion"/>
  </si>
  <si>
    <t>EGCG</t>
    <phoneticPr fontId="10" type="noConversion"/>
  </si>
  <si>
    <t>FS-1</t>
    <phoneticPr fontId="5" type="noConversion"/>
  </si>
  <si>
    <t>FS-3</t>
    <phoneticPr fontId="5" type="noConversion"/>
  </si>
  <si>
    <t>T12-1</t>
    <phoneticPr fontId="5" type="noConversion"/>
  </si>
  <si>
    <t>T12-2</t>
    <phoneticPr fontId="5" type="noConversion"/>
  </si>
  <si>
    <t>T12-G-1</t>
    <phoneticPr fontId="5" type="noConversion"/>
  </si>
  <si>
    <t>T12-G-2</t>
    <phoneticPr fontId="5" type="noConversion"/>
  </si>
  <si>
    <t>T12-G-3</t>
    <phoneticPr fontId="5" type="noConversion"/>
  </si>
  <si>
    <t>FS-B-1</t>
    <phoneticPr fontId="5" type="noConversion"/>
  </si>
  <si>
    <t>FS-B-2</t>
    <phoneticPr fontId="5" type="noConversion"/>
  </si>
  <si>
    <t>FS-B-3</t>
    <phoneticPr fontId="5" type="noConversion"/>
  </si>
  <si>
    <t>T18-B-1</t>
    <phoneticPr fontId="5" type="noConversion"/>
  </si>
  <si>
    <t>T18-B-2</t>
    <phoneticPr fontId="5" type="noConversion"/>
  </si>
  <si>
    <t>T18-B-3</t>
    <phoneticPr fontId="5" type="noConversion"/>
  </si>
  <si>
    <t>含水量(%)</t>
  </si>
  <si>
    <t>GCG</t>
  </si>
  <si>
    <t xml:space="preserve">polyphenol多元酚mg/g </t>
    <phoneticPr fontId="5" type="noConversion"/>
  </si>
  <si>
    <t xml:space="preserve">FAA游離胺基酸mg/g </t>
    <phoneticPr fontId="5" type="noConversion"/>
  </si>
  <si>
    <t xml:space="preserve">茶胺酸mg/g </t>
    <phoneticPr fontId="5" type="noConversion"/>
  </si>
  <si>
    <t xml:space="preserve">咖啡因mg/g </t>
    <phoneticPr fontId="5" type="noConversion"/>
  </si>
  <si>
    <t xml:space="preserve">Gallic acidmg/g </t>
    <phoneticPr fontId="5" type="noConversion"/>
  </si>
  <si>
    <t xml:space="preserve">Catechinmg/g </t>
    <phoneticPr fontId="5" type="noConversion"/>
  </si>
  <si>
    <t xml:space="preserve">GCmg/g </t>
    <phoneticPr fontId="5" type="noConversion"/>
  </si>
  <si>
    <t xml:space="preserve">EGCmg/g </t>
    <phoneticPr fontId="5" type="noConversion"/>
  </si>
  <si>
    <t xml:space="preserve">ECmg/g </t>
    <phoneticPr fontId="5" type="noConversion"/>
  </si>
  <si>
    <t xml:space="preserve">EGCGmg/g </t>
    <phoneticPr fontId="5" type="noConversion"/>
  </si>
  <si>
    <t xml:space="preserve">ECGmg/g </t>
    <phoneticPr fontId="5" type="noConversion"/>
  </si>
  <si>
    <t>DP</t>
    <phoneticPr fontId="5" type="noConversion"/>
  </si>
  <si>
    <t>FS</t>
    <phoneticPr fontId="5" type="noConversion"/>
  </si>
  <si>
    <t>T12</t>
    <phoneticPr fontId="5" type="noConversion"/>
  </si>
  <si>
    <t>T18</t>
    <phoneticPr fontId="5" type="noConversion"/>
  </si>
  <si>
    <t>T8</t>
    <phoneticPr fontId="5" type="noConversion"/>
  </si>
  <si>
    <t>DP-B</t>
    <phoneticPr fontId="5" type="noConversion"/>
  </si>
  <si>
    <t>FS-B</t>
    <phoneticPr fontId="5" type="noConversion"/>
  </si>
  <si>
    <t>T12-G</t>
    <phoneticPr fontId="5" type="noConversion"/>
  </si>
  <si>
    <t>T18-B</t>
    <phoneticPr fontId="5" type="noConversion"/>
  </si>
  <si>
    <t>T8-G</t>
    <phoneticPr fontId="5" type="noConversion"/>
  </si>
  <si>
    <t>茶季</t>
    <phoneticPr fontId="5" type="noConversion"/>
  </si>
  <si>
    <t>第二水</t>
    <phoneticPr fontId="5" type="noConversion"/>
  </si>
  <si>
    <t xml:space="preserve">總兒茶素mg/g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</si>
</sst>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_);[Red]\(0.000\)"/>
    <numFmt numFmtId="178" formatCode="0.00_);[Red]\(0.00\)"/>
    <numFmt numFmtId="179" formatCode="0.00_ "/>
    <numFmt numFmtId="180" formatCode="0.0_ "/>
  </numFmts>
  <fonts count="18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name val="新細明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6" fillId="0" borderId="0" xfId="0" applyFont="1"/>
    <xf numFmtId="0" fontId="8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2" borderId="1" xfId="1" applyNumberFormat="1" applyFont="1" applyFill="1" applyBorder="1" applyAlignment="1">
      <alignment horizontal="center" vertical="center"/>
    </xf>
    <xf numFmtId="178" fontId="6" fillId="2" borderId="1" xfId="1" applyNumberFormat="1" applyFont="1" applyFill="1" applyBorder="1" applyAlignment="1">
      <alignment horizontal="center" vertical="center"/>
    </xf>
    <xf numFmtId="178" fontId="6" fillId="0" borderId="0" xfId="0" applyNumberFormat="1" applyFont="1"/>
    <xf numFmtId="0" fontId="6" fillId="2" borderId="1" xfId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7" xfId="0" applyNumberFormat="1" applyFont="1" applyBorder="1"/>
    <xf numFmtId="2" fontId="6" fillId="0" borderId="0" xfId="0" applyNumberFormat="1" applyFont="1" applyBorder="1" applyAlignment="1">
      <alignment horizontal="right"/>
    </xf>
    <xf numFmtId="2" fontId="6" fillId="0" borderId="8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 vertical="center"/>
    </xf>
    <xf numFmtId="2" fontId="6" fillId="0" borderId="7" xfId="0" applyNumberFormat="1" applyFont="1" applyFill="1" applyBorder="1" applyAlignment="1">
      <alignment horizontal="right" vertical="center"/>
    </xf>
    <xf numFmtId="2" fontId="6" fillId="0" borderId="9" xfId="0" applyNumberFormat="1" applyFont="1" applyBorder="1"/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right" vertical="center"/>
    </xf>
    <xf numFmtId="2" fontId="6" fillId="0" borderId="12" xfId="0" applyNumberFormat="1" applyFont="1" applyBorder="1"/>
    <xf numFmtId="2" fontId="6" fillId="0" borderId="13" xfId="0" applyNumberFormat="1" applyFont="1" applyBorder="1"/>
    <xf numFmtId="2" fontId="6" fillId="0" borderId="13" xfId="0" applyNumberFormat="1" applyFont="1" applyBorder="1" applyAlignment="1">
      <alignment horizontal="right"/>
    </xf>
    <xf numFmtId="179" fontId="6" fillId="0" borderId="14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9" fontId="6" fillId="0" borderId="8" xfId="0" applyNumberFormat="1" applyFont="1" applyBorder="1" applyAlignment="1">
      <alignment horizontal="right"/>
    </xf>
    <xf numFmtId="2" fontId="6" fillId="0" borderId="10" xfId="0" applyNumberFormat="1" applyFont="1" applyBorder="1"/>
    <xf numFmtId="179" fontId="6" fillId="0" borderId="11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0" fontId="6" fillId="0" borderId="12" xfId="0" applyFont="1" applyBorder="1"/>
    <xf numFmtId="176" fontId="7" fillId="0" borderId="13" xfId="2" applyNumberFormat="1" applyBorder="1" applyAlignment="1">
      <alignment horizontal="right" vertical="center"/>
    </xf>
    <xf numFmtId="0" fontId="6" fillId="0" borderId="13" xfId="0" applyFont="1" applyBorder="1"/>
    <xf numFmtId="2" fontId="6" fillId="0" borderId="14" xfId="0" applyNumberFormat="1" applyFont="1" applyBorder="1"/>
    <xf numFmtId="0" fontId="6" fillId="0" borderId="7" xfId="0" applyFont="1" applyBorder="1"/>
    <xf numFmtId="176" fontId="7" fillId="0" borderId="0" xfId="2" applyNumberFormat="1" applyFill="1" applyBorder="1" applyAlignment="1">
      <alignment horizontal="right" vertical="center"/>
    </xf>
    <xf numFmtId="0" fontId="6" fillId="0" borderId="0" xfId="0" applyFont="1" applyBorder="1"/>
    <xf numFmtId="2" fontId="6" fillId="0" borderId="8" xfId="0" applyNumberFormat="1" applyFont="1" applyBorder="1"/>
    <xf numFmtId="176" fontId="7" fillId="0" borderId="0" xfId="2" applyNumberFormat="1" applyBorder="1" applyAlignment="1">
      <alignment horizontal="right" vertical="center"/>
    </xf>
    <xf numFmtId="0" fontId="6" fillId="0" borderId="10" xfId="0" applyFont="1" applyBorder="1"/>
    <xf numFmtId="2" fontId="6" fillId="0" borderId="11" xfId="0" applyNumberFormat="1" applyFont="1" applyBorder="1"/>
    <xf numFmtId="178" fontId="6" fillId="2" borderId="2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9" xfId="0" applyBorder="1"/>
    <xf numFmtId="178" fontId="6" fillId="0" borderId="0" xfId="0" applyNumberFormat="1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6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right"/>
    </xf>
    <xf numFmtId="0" fontId="12" fillId="3" borderId="0" xfId="2" applyFont="1" applyFill="1" applyAlignment="1"/>
    <xf numFmtId="0" fontId="7" fillId="3" borderId="0" xfId="2" applyFill="1">
      <alignment vertical="center"/>
    </xf>
    <xf numFmtId="0" fontId="0" fillId="0" borderId="0" xfId="0" applyAlignment="1">
      <alignment vertical="center"/>
    </xf>
    <xf numFmtId="0" fontId="14" fillId="4" borderId="13" xfId="2" applyFont="1" applyFill="1" applyBorder="1" applyAlignment="1"/>
    <xf numFmtId="0" fontId="14" fillId="0" borderId="13" xfId="2" applyFont="1" applyFill="1" applyBorder="1" applyAlignment="1"/>
    <xf numFmtId="0" fontId="14" fillId="0" borderId="0" xfId="2" applyFont="1" applyFill="1" applyBorder="1" applyAlignment="1"/>
    <xf numFmtId="0" fontId="15" fillId="0" borderId="2" xfId="2" applyFont="1" applyFill="1" applyBorder="1">
      <alignment vertical="center"/>
    </xf>
    <xf numFmtId="0" fontId="7" fillId="0" borderId="2" xfId="2" applyFont="1" applyFill="1" applyBorder="1">
      <alignment vertical="center"/>
    </xf>
    <xf numFmtId="0" fontId="7" fillId="5" borderId="2" xfId="2" applyFill="1" applyBorder="1" applyAlignment="1"/>
    <xf numFmtId="0" fontId="7" fillId="5" borderId="2" xfId="2" applyFill="1" applyBorder="1">
      <alignment vertical="center"/>
    </xf>
    <xf numFmtId="0" fontId="7" fillId="5" borderId="0" xfId="2" applyFill="1" applyBorder="1">
      <alignment vertical="center"/>
    </xf>
    <xf numFmtId="0" fontId="6" fillId="0" borderId="0" xfId="0" applyFont="1" applyAlignment="1"/>
    <xf numFmtId="0" fontId="6" fillId="0" borderId="12" xfId="0" applyFont="1" applyBorder="1" applyAlignment="1"/>
    <xf numFmtId="179" fontId="6" fillId="0" borderId="0" xfId="0" applyNumberFormat="1" applyFont="1" applyAlignment="1">
      <alignment horizontal="right"/>
    </xf>
    <xf numFmtId="179" fontId="6" fillId="0" borderId="0" xfId="0" applyNumberFormat="1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0" fontId="6" fillId="0" borderId="7" xfId="0" applyFont="1" applyBorder="1" applyAlignment="1"/>
    <xf numFmtId="0" fontId="7" fillId="0" borderId="0" xfId="2" applyFill="1" applyBorder="1">
      <alignment vertical="center"/>
    </xf>
    <xf numFmtId="0" fontId="17" fillId="0" borderId="16" xfId="0" applyFont="1" applyBorder="1" applyAlignment="1">
      <alignment horizontal="center" vertical="center"/>
    </xf>
    <xf numFmtId="180" fontId="6" fillId="0" borderId="0" xfId="0" applyNumberFormat="1" applyFont="1"/>
    <xf numFmtId="0" fontId="6" fillId="0" borderId="1" xfId="0" applyFont="1" applyBorder="1" applyAlignment="1">
      <alignment horizontal="center"/>
    </xf>
    <xf numFmtId="178" fontId="6" fillId="2" borderId="3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6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5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 wrapText="1"/>
    </xf>
    <xf numFmtId="177" fontId="6" fillId="2" borderId="5" xfId="1" applyNumberFormat="1" applyFont="1" applyFill="1" applyBorder="1" applyAlignment="1">
      <alignment horizontal="center" vertical="center" wrapText="1"/>
    </xf>
    <xf numFmtId="177" fontId="6" fillId="2" borderId="15" xfId="1" applyNumberFormat="1" applyFont="1" applyFill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台茶12號 修剪 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tabSelected="1" workbookViewId="0">
      <selection activeCell="D1" sqref="D1"/>
    </sheetView>
  </sheetViews>
  <sheetFormatPr defaultColWidth="8.88671875" defaultRowHeight="16.2"/>
  <cols>
    <col min="1" max="7" width="8.88671875" style="74"/>
    <col min="8" max="8" width="8.88671875" style="74" customWidth="1"/>
    <col min="9" max="9" width="11.44140625" style="74" customWidth="1"/>
    <col min="10" max="16" width="8.88671875" style="74" customWidth="1"/>
    <col min="17" max="16384" width="8.88671875" style="74"/>
  </cols>
  <sheetData>
    <row r="1" spans="1:17">
      <c r="A1" s="74" t="s">
        <v>127</v>
      </c>
      <c r="B1" s="74" t="s">
        <v>3</v>
      </c>
      <c r="C1" s="74" t="s">
        <v>4</v>
      </c>
      <c r="D1" s="74" t="s">
        <v>104</v>
      </c>
      <c r="E1" s="74" t="s">
        <v>106</v>
      </c>
      <c r="F1" s="74" t="s">
        <v>107</v>
      </c>
      <c r="G1" s="74" t="s">
        <v>108</v>
      </c>
      <c r="H1" s="74" t="s">
        <v>109</v>
      </c>
      <c r="I1" s="74" t="s">
        <v>110</v>
      </c>
      <c r="J1" s="74" t="s">
        <v>111</v>
      </c>
      <c r="K1" s="74" t="s">
        <v>112</v>
      </c>
      <c r="L1" s="74" t="s">
        <v>113</v>
      </c>
      <c r="M1" s="74" t="s">
        <v>114</v>
      </c>
      <c r="N1" s="74" t="s">
        <v>115</v>
      </c>
      <c r="O1" s="74" t="s">
        <v>105</v>
      </c>
      <c r="P1" s="74" t="s">
        <v>116</v>
      </c>
      <c r="Q1" s="74" t="s">
        <v>129</v>
      </c>
    </row>
    <row r="2" spans="1:17">
      <c r="A2" s="74" t="s">
        <v>128</v>
      </c>
      <c r="B2" s="74" t="s">
        <v>117</v>
      </c>
      <c r="C2" s="74">
        <v>1</v>
      </c>
      <c r="D2" s="74">
        <v>6.5106510651062601</v>
      </c>
      <c r="E2" s="74">
        <v>125.5514339640622</v>
      </c>
      <c r="F2" s="74">
        <v>14.701452512001648</v>
      </c>
      <c r="G2" s="74">
        <v>5.5245373498074297</v>
      </c>
      <c r="H2" s="74">
        <v>44.471394021199998</v>
      </c>
      <c r="I2" s="74">
        <v>0.70078929600000006</v>
      </c>
      <c r="J2" s="74">
        <v>3.3026220279999996</v>
      </c>
      <c r="K2" s="74">
        <v>16.824056559600002</v>
      </c>
      <c r="L2" s="74">
        <v>51.889692721599999</v>
      </c>
      <c r="M2" s="74">
        <v>19.661929964000002</v>
      </c>
      <c r="N2" s="74">
        <v>99.819064776399983</v>
      </c>
      <c r="O2" s="74">
        <v>8.9564584160000003</v>
      </c>
      <c r="P2" s="74">
        <v>19.009425128400004</v>
      </c>
      <c r="Q2" s="74">
        <v>219.46324959399999</v>
      </c>
    </row>
    <row r="3" spans="1:17">
      <c r="A3" s="74" t="s">
        <v>128</v>
      </c>
      <c r="B3" s="74" t="s">
        <v>117</v>
      </c>
      <c r="C3" s="74">
        <v>2</v>
      </c>
      <c r="D3" s="74">
        <v>6.7313462692541526</v>
      </c>
      <c r="E3" s="74">
        <v>125.84258695941983</v>
      </c>
      <c r="F3" s="74">
        <v>15.618317526600933</v>
      </c>
      <c r="G3" s="74">
        <v>5.921006519790212</v>
      </c>
      <c r="H3" s="74">
        <v>44.707445417099471</v>
      </c>
      <c r="I3" s="74">
        <v>0.70977604274870143</v>
      </c>
      <c r="J3" s="74">
        <v>3.3857100958849378</v>
      </c>
      <c r="K3" s="74">
        <v>17.129021673591687</v>
      </c>
      <c r="L3" s="74">
        <v>52.54312338633639</v>
      </c>
      <c r="M3" s="74">
        <v>20.026202165401514</v>
      </c>
      <c r="N3" s="74">
        <v>102.84335805952854</v>
      </c>
      <c r="O3" s="74">
        <v>9.3544262245305614</v>
      </c>
      <c r="P3" s="74">
        <v>19.618141822612863</v>
      </c>
      <c r="Q3" s="74">
        <v>224.8999834278865</v>
      </c>
    </row>
    <row r="4" spans="1:17">
      <c r="A4" s="74" t="s">
        <v>128</v>
      </c>
      <c r="B4" s="74" t="s">
        <v>117</v>
      </c>
      <c r="C4" s="74">
        <v>1</v>
      </c>
      <c r="D4" s="74">
        <v>6.6580025992203442</v>
      </c>
      <c r="E4" s="74">
        <v>121.87633959698849</v>
      </c>
      <c r="F4" s="74">
        <v>15.724708866197624</v>
      </c>
      <c r="G4" s="74">
        <v>5.4662196001728276</v>
      </c>
      <c r="H4" s="74">
        <v>47.152724966733459</v>
      </c>
      <c r="I4" s="74">
        <v>0.78872143486973945</v>
      </c>
      <c r="J4" s="74">
        <v>3.0180617314629261</v>
      </c>
      <c r="K4" s="74">
        <v>16.755009747494992</v>
      </c>
      <c r="L4" s="74">
        <v>51.554795442084163</v>
      </c>
      <c r="M4" s="74">
        <v>18.62826597194389</v>
      </c>
      <c r="N4" s="74">
        <v>98.676238414028063</v>
      </c>
      <c r="O4" s="74">
        <v>8.8592603767535056</v>
      </c>
      <c r="P4" s="74">
        <v>18.691500314629259</v>
      </c>
      <c r="Q4" s="74">
        <v>216.18313199839676</v>
      </c>
    </row>
    <row r="5" spans="1:17">
      <c r="A5" s="74" t="s">
        <v>128</v>
      </c>
      <c r="B5" s="74" t="s">
        <v>117</v>
      </c>
      <c r="C5" s="74">
        <v>2</v>
      </c>
      <c r="D5" s="74">
        <v>6.6419925977794909</v>
      </c>
      <c r="E5" s="74">
        <v>123.98876893091554</v>
      </c>
      <c r="F5" s="74">
        <v>14.873758700775555</v>
      </c>
      <c r="G5" s="74">
        <v>6.6973687356691425</v>
      </c>
      <c r="H5" s="74">
        <v>47.066331173599998</v>
      </c>
      <c r="I5" s="74">
        <v>0.778515132</v>
      </c>
      <c r="J5" s="74">
        <v>3.0546898680000001</v>
      </c>
      <c r="K5" s="74">
        <v>16.7042856604</v>
      </c>
      <c r="L5" s="74">
        <v>52.093717183999992</v>
      </c>
      <c r="M5" s="74">
        <v>18.779465836</v>
      </c>
      <c r="N5" s="74">
        <v>100.95663154079999</v>
      </c>
      <c r="O5" s="74">
        <v>9.0237108159999995</v>
      </c>
      <c r="P5" s="74">
        <v>19.076073894799997</v>
      </c>
      <c r="Q5" s="74">
        <v>219.6885748</v>
      </c>
    </row>
    <row r="6" spans="1:17">
      <c r="A6" s="74" t="s">
        <v>128</v>
      </c>
      <c r="B6" s="74" t="s">
        <v>117</v>
      </c>
      <c r="C6" s="74">
        <v>1</v>
      </c>
      <c r="D6" s="74">
        <v>6.3600000000000989</v>
      </c>
      <c r="E6" s="74">
        <v>131.30832864421291</v>
      </c>
      <c r="F6" s="74">
        <v>14.55007166964632</v>
      </c>
      <c r="G6" s="74">
        <v>5.3284559734414714</v>
      </c>
      <c r="H6" s="74">
        <v>46.076367601359451</v>
      </c>
      <c r="I6" s="74">
        <v>0.76966405237904845</v>
      </c>
      <c r="J6" s="74">
        <v>3.418934862055178</v>
      </c>
      <c r="K6" s="74">
        <v>17.380097949220314</v>
      </c>
      <c r="L6" s="74">
        <v>53.776040028788479</v>
      </c>
      <c r="M6" s="74">
        <v>20.314025365853659</v>
      </c>
      <c r="N6" s="74">
        <v>103.57056445261895</v>
      </c>
      <c r="O6" s="74">
        <v>9.3416364094362265</v>
      </c>
      <c r="P6" s="74">
        <v>20.257427229108359</v>
      </c>
      <c r="Q6" s="74">
        <v>228.05872629708119</v>
      </c>
    </row>
    <row r="7" spans="1:17">
      <c r="A7" s="74" t="s">
        <v>128</v>
      </c>
      <c r="B7" s="74" t="s">
        <v>117</v>
      </c>
      <c r="C7" s="74">
        <v>2</v>
      </c>
      <c r="D7" s="74">
        <v>6.4187162567486089</v>
      </c>
      <c r="E7" s="74">
        <v>129.02029493933935</v>
      </c>
      <c r="F7" s="74">
        <v>13.973906398101102</v>
      </c>
      <c r="G7" s="74">
        <v>5.164420313925711</v>
      </c>
      <c r="H7" s="74">
        <v>44.787076478608547</v>
      </c>
      <c r="I7" s="74">
        <v>0.74966716513394638</v>
      </c>
      <c r="J7" s="74">
        <v>3.229375761695322</v>
      </c>
      <c r="K7" s="74">
        <v>16.905296460215915</v>
      </c>
      <c r="L7" s="74">
        <v>52.044760487804865</v>
      </c>
      <c r="M7" s="74">
        <v>19.59880023990404</v>
      </c>
      <c r="N7" s="74">
        <v>99.897547654938023</v>
      </c>
      <c r="O7" s="74">
        <v>8.8572044782087165</v>
      </c>
      <c r="P7" s="74">
        <v>19.595198256297479</v>
      </c>
      <c r="Q7" s="74">
        <v>220.12818333906438</v>
      </c>
    </row>
    <row r="8" spans="1:17">
      <c r="A8" s="74" t="s">
        <v>128</v>
      </c>
      <c r="B8" s="74" t="s">
        <v>118</v>
      </c>
      <c r="C8" s="74">
        <v>1</v>
      </c>
      <c r="D8" s="74">
        <v>4.9490101979602397</v>
      </c>
      <c r="E8" s="74">
        <v>134.06506340597642</v>
      </c>
      <c r="F8" s="74">
        <v>18.010047860737895</v>
      </c>
      <c r="G8" s="74">
        <v>7.6604839464178083</v>
      </c>
      <c r="H8" s="74">
        <v>44.243880934504794</v>
      </c>
      <c r="I8" s="74">
        <v>0.7251655810702875</v>
      </c>
      <c r="J8" s="74">
        <v>3.708379768370607</v>
      </c>
      <c r="K8" s="74">
        <v>15.622174035143768</v>
      </c>
      <c r="L8" s="74">
        <v>37.835960145367416</v>
      </c>
      <c r="M8" s="74">
        <v>18.75971302715655</v>
      </c>
      <c r="N8" s="74">
        <v>116.63416707388178</v>
      </c>
      <c r="O8" s="74">
        <v>11.469449177316292</v>
      </c>
      <c r="P8" s="74">
        <v>28.916442857028752</v>
      </c>
      <c r="Q8" s="74">
        <v>232.94628608426518</v>
      </c>
    </row>
    <row r="9" spans="1:17">
      <c r="A9" s="74" t="s">
        <v>128</v>
      </c>
      <c r="B9" s="74" t="s">
        <v>118</v>
      </c>
      <c r="C9" s="74">
        <v>2</v>
      </c>
      <c r="D9" s="74">
        <v>5.0300000000000011</v>
      </c>
      <c r="E9" s="74">
        <v>125.14742360294153</v>
      </c>
      <c r="F9" s="74">
        <v>16.961964233868827</v>
      </c>
      <c r="G9" s="74">
        <v>7.5891965546745084</v>
      </c>
      <c r="H9" s="74">
        <v>44.348597734187344</v>
      </c>
      <c r="I9" s="74">
        <v>0.71665656925540433</v>
      </c>
      <c r="J9" s="74">
        <v>3.6496714531625298</v>
      </c>
      <c r="K9" s="74">
        <v>15.394623839071254</v>
      </c>
      <c r="L9" s="74">
        <v>37.592452803843074</v>
      </c>
      <c r="M9" s="74">
        <v>18.619367481985588</v>
      </c>
      <c r="N9" s="74">
        <v>117.39091947678142</v>
      </c>
      <c r="O9" s="74">
        <v>11.25209717373899</v>
      </c>
      <c r="P9" s="74">
        <v>29.122819317854283</v>
      </c>
      <c r="Q9" s="74">
        <v>233.02195154643715</v>
      </c>
    </row>
    <row r="10" spans="1:17">
      <c r="A10" s="74" t="s">
        <v>128</v>
      </c>
      <c r="B10" s="74" t="s">
        <v>118</v>
      </c>
      <c r="C10" s="74">
        <v>1</v>
      </c>
      <c r="D10" s="74">
        <v>5.1684494651604824</v>
      </c>
      <c r="E10" s="74">
        <v>143.66572140533236</v>
      </c>
      <c r="F10" s="74">
        <v>18.545455973240895</v>
      </c>
      <c r="G10" s="74">
        <v>8.3743823420154513</v>
      </c>
      <c r="H10" s="74">
        <v>48.825510611044415</v>
      </c>
      <c r="I10" s="74">
        <v>0.78509411164465781</v>
      </c>
      <c r="J10" s="74">
        <v>3.6089338255302121</v>
      </c>
      <c r="K10" s="74">
        <v>15.647046786314524</v>
      </c>
      <c r="L10" s="74">
        <v>36.69462720608243</v>
      </c>
      <c r="M10" s="74">
        <v>17.789443613445378</v>
      </c>
      <c r="N10" s="74">
        <v>120.85423731932771</v>
      </c>
      <c r="O10" s="74">
        <v>12.321575198079231</v>
      </c>
      <c r="P10" s="74">
        <v>30.512193096438573</v>
      </c>
      <c r="Q10" s="74">
        <v>237.42805704521805</v>
      </c>
    </row>
    <row r="11" spans="1:17">
      <c r="A11" s="74" t="s">
        <v>128</v>
      </c>
      <c r="B11" s="74" t="s">
        <v>118</v>
      </c>
      <c r="C11" s="74">
        <v>2</v>
      </c>
      <c r="D11" s="74">
        <v>5.0120048019208152</v>
      </c>
      <c r="E11" s="74">
        <v>130.84967795080428</v>
      </c>
      <c r="F11" s="74">
        <v>19.267948743631631</v>
      </c>
      <c r="G11" s="74">
        <v>8.62108016225711</v>
      </c>
      <c r="H11" s="74">
        <v>48.952842267279266</v>
      </c>
      <c r="I11" s="74">
        <v>0.77788552736715932</v>
      </c>
      <c r="J11" s="74">
        <v>3.4614332121454252</v>
      </c>
      <c r="K11" s="74">
        <v>15.254810727127445</v>
      </c>
      <c r="L11" s="74">
        <v>36.014206544147022</v>
      </c>
      <c r="M11" s="74">
        <v>17.62851523771474</v>
      </c>
      <c r="N11" s="74">
        <v>118.21512992449058</v>
      </c>
      <c r="O11" s="74">
        <v>11.693788357970433</v>
      </c>
      <c r="P11" s="74">
        <v>29.714828542948457</v>
      </c>
      <c r="Q11" s="74">
        <v>231.98271254654412</v>
      </c>
    </row>
    <row r="12" spans="1:17">
      <c r="A12" s="74" t="s">
        <v>128</v>
      </c>
      <c r="B12" s="74" t="s">
        <v>118</v>
      </c>
      <c r="C12" s="74">
        <v>1</v>
      </c>
      <c r="D12" s="74">
        <v>4.8804880488048754</v>
      </c>
      <c r="E12" s="74">
        <v>133.41464549468995</v>
      </c>
      <c r="F12" s="74">
        <v>19.129983595058651</v>
      </c>
      <c r="G12" s="74">
        <v>8.8603103896540851</v>
      </c>
      <c r="H12" s="74">
        <v>46.038245317999994</v>
      </c>
      <c r="I12" s="74">
        <v>0.78067780399999998</v>
      </c>
      <c r="J12" s="74">
        <v>3.8551924679999998</v>
      </c>
      <c r="K12" s="74">
        <v>15.740342306800002</v>
      </c>
      <c r="L12" s="74">
        <v>36.351694958400003</v>
      </c>
      <c r="M12" s="74">
        <v>18.726933364000001</v>
      </c>
      <c r="N12" s="74">
        <v>119.20399203079998</v>
      </c>
      <c r="O12" s="74">
        <v>12.424582831999999</v>
      </c>
      <c r="P12" s="74">
        <v>30.693940530799999</v>
      </c>
      <c r="Q12" s="74">
        <v>236.99667849080001</v>
      </c>
    </row>
    <row r="13" spans="1:17">
      <c r="A13" s="74" t="s">
        <v>128</v>
      </c>
      <c r="B13" s="74" t="s">
        <v>118</v>
      </c>
      <c r="C13" s="74">
        <v>2</v>
      </c>
      <c r="D13" s="74">
        <v>4.8680527788884635</v>
      </c>
      <c r="E13" s="74">
        <v>137.01007076665101</v>
      </c>
      <c r="F13" s="74">
        <v>17.97551413644317</v>
      </c>
      <c r="G13" s="74">
        <v>8.3229432711989091</v>
      </c>
      <c r="H13" s="74">
        <v>46.871046326399998</v>
      </c>
      <c r="I13" s="74">
        <v>0.77693083400000007</v>
      </c>
      <c r="J13" s="74">
        <v>3.8332239720000003</v>
      </c>
      <c r="K13" s="74">
        <v>15.755048188</v>
      </c>
      <c r="L13" s="74">
        <v>36.777539260799998</v>
      </c>
      <c r="M13" s="74">
        <v>18.850471352000003</v>
      </c>
      <c r="N13" s="74">
        <v>121.78138676319998</v>
      </c>
      <c r="O13" s="74">
        <v>12.284657255999999</v>
      </c>
      <c r="P13" s="74">
        <v>31.379728966399995</v>
      </c>
      <c r="Q13" s="74">
        <v>240.66205575839999</v>
      </c>
    </row>
    <row r="14" spans="1:17">
      <c r="A14" s="74" t="s">
        <v>128</v>
      </c>
      <c r="B14" s="74" t="s">
        <v>119</v>
      </c>
      <c r="C14" s="74">
        <v>1</v>
      </c>
      <c r="D14" s="74">
        <v>5.7788442311537995</v>
      </c>
      <c r="E14" s="74">
        <v>114.06376329506882</v>
      </c>
      <c r="F14" s="74">
        <v>16.588776542549496</v>
      </c>
      <c r="G14" s="74">
        <v>6.3650567126485589</v>
      </c>
      <c r="H14" s="74">
        <v>40.554604805199993</v>
      </c>
      <c r="I14" s="74">
        <v>1.138060882</v>
      </c>
      <c r="J14" s="74">
        <v>2.1486904080000002</v>
      </c>
      <c r="K14" s="74">
        <v>14.724874495200002</v>
      </c>
      <c r="L14" s="74">
        <v>43.362080089599999</v>
      </c>
      <c r="M14" s="74">
        <v>14.821952304000002</v>
      </c>
      <c r="N14" s="74">
        <v>90.644785691600006</v>
      </c>
      <c r="O14" s="74">
        <v>9.1917022799999994</v>
      </c>
      <c r="P14" s="74">
        <v>16.641817830800001</v>
      </c>
      <c r="Q14" s="74">
        <v>191.5359030992</v>
      </c>
    </row>
    <row r="15" spans="1:17">
      <c r="A15" s="74" t="s">
        <v>128</v>
      </c>
      <c r="B15" s="74" t="s">
        <v>119</v>
      </c>
      <c r="C15" s="74">
        <v>2</v>
      </c>
      <c r="D15" s="74">
        <v>5.8170914542728003</v>
      </c>
      <c r="E15" s="74">
        <v>111.79858195213116</v>
      </c>
      <c r="F15" s="74">
        <v>17.688593553252709</v>
      </c>
      <c r="G15" s="74">
        <v>6.393468533545219</v>
      </c>
      <c r="H15" s="74">
        <v>39.455870933173259</v>
      </c>
      <c r="I15" s="74">
        <v>1.1007006422569028</v>
      </c>
      <c r="J15" s="74">
        <v>2.0946989715886355</v>
      </c>
      <c r="K15" s="74">
        <v>14.359947846738695</v>
      </c>
      <c r="L15" s="74">
        <v>42.047837307723093</v>
      </c>
      <c r="M15" s="74">
        <v>14.493532316926771</v>
      </c>
      <c r="N15" s="74">
        <v>85.850737504201689</v>
      </c>
      <c r="O15" s="74">
        <v>8.6713172468987576</v>
      </c>
      <c r="P15" s="74">
        <v>15.656659803921569</v>
      </c>
      <c r="Q15" s="74">
        <v>183.17473099799921</v>
      </c>
    </row>
    <row r="16" spans="1:17">
      <c r="A16" s="74" t="s">
        <v>128</v>
      </c>
      <c r="B16" s="74" t="s">
        <v>119</v>
      </c>
      <c r="C16" s="74">
        <v>1</v>
      </c>
      <c r="D16" s="74">
        <v>5.9770114942527925</v>
      </c>
      <c r="E16" s="74">
        <v>95.566252860643971</v>
      </c>
      <c r="F16" s="74">
        <v>19.48420805841176</v>
      </c>
      <c r="G16" s="74">
        <v>7.6172456479217541</v>
      </c>
      <c r="H16" s="74">
        <v>41.658202741599993</v>
      </c>
      <c r="I16" s="74">
        <v>1.050671396</v>
      </c>
      <c r="J16" s="74">
        <v>2.0389307400000001</v>
      </c>
      <c r="K16" s="74">
        <v>13.962041481600002</v>
      </c>
      <c r="L16" s="74">
        <v>39.7257471872</v>
      </c>
      <c r="M16" s="74">
        <v>13.337632048</v>
      </c>
      <c r="N16" s="74">
        <v>77.894034352399999</v>
      </c>
      <c r="O16" s="74">
        <v>8.3974553119999999</v>
      </c>
      <c r="P16" s="74">
        <v>13.8736646256</v>
      </c>
      <c r="Q16" s="74">
        <v>169.22950574679999</v>
      </c>
    </row>
    <row r="17" spans="1:17">
      <c r="A17" s="74" t="s">
        <v>128</v>
      </c>
      <c r="B17" s="74" t="s">
        <v>119</v>
      </c>
      <c r="C17" s="74">
        <v>2</v>
      </c>
      <c r="D17" s="74">
        <v>5.9317795338601931</v>
      </c>
      <c r="E17" s="74">
        <v>96.363273939254583</v>
      </c>
      <c r="F17" s="74">
        <v>19.620056717409529</v>
      </c>
      <c r="G17" s="74">
        <v>7.8174716717139976</v>
      </c>
      <c r="H17" s="74">
        <v>40.48150104870259</v>
      </c>
      <c r="I17" s="74">
        <v>1.0014089181636727</v>
      </c>
      <c r="J17" s="74">
        <v>1.3629301876247506</v>
      </c>
      <c r="K17" s="74">
        <v>12.659574478642716</v>
      </c>
      <c r="L17" s="74">
        <v>37.376557775648706</v>
      </c>
      <c r="M17" s="74">
        <v>11.908960287425149</v>
      </c>
      <c r="N17" s="74">
        <v>75.114297921756474</v>
      </c>
      <c r="O17" s="74">
        <v>7.674040007984031</v>
      </c>
      <c r="P17" s="74">
        <v>13.440773625948101</v>
      </c>
      <c r="Q17" s="74">
        <v>159.53713428502991</v>
      </c>
    </row>
    <row r="18" spans="1:17">
      <c r="A18" s="74" t="s">
        <v>128</v>
      </c>
      <c r="B18" s="74" t="s">
        <v>119</v>
      </c>
      <c r="C18" s="74">
        <v>1</v>
      </c>
      <c r="D18" s="74">
        <v>5.6999999999998607</v>
      </c>
      <c r="E18" s="74">
        <v>105.68803824215247</v>
      </c>
      <c r="F18" s="74">
        <v>18.921265683745535</v>
      </c>
      <c r="G18" s="74">
        <v>7.9008973684913943</v>
      </c>
      <c r="H18" s="74">
        <v>39.776129366946776</v>
      </c>
      <c r="I18" s="74">
        <v>0.95088060824329745</v>
      </c>
      <c r="J18" s="74">
        <v>2.3603868147258904</v>
      </c>
      <c r="K18" s="74">
        <v>13.814264568627452</v>
      </c>
      <c r="L18" s="74">
        <v>40.279637214885952</v>
      </c>
      <c r="M18" s="74">
        <v>14.780784093637456</v>
      </c>
      <c r="N18" s="74">
        <v>84.423758632252898</v>
      </c>
      <c r="O18" s="74">
        <v>9.2538435614245689</v>
      </c>
      <c r="P18" s="74">
        <v>15.676926430572228</v>
      </c>
      <c r="Q18" s="74">
        <v>180.58960131612645</v>
      </c>
    </row>
    <row r="19" spans="1:17">
      <c r="A19" s="74" t="s">
        <v>128</v>
      </c>
      <c r="B19" s="74" t="s">
        <v>119</v>
      </c>
      <c r="C19" s="74">
        <v>2</v>
      </c>
      <c r="D19" s="74">
        <v>5.7788442311537995</v>
      </c>
      <c r="E19" s="74">
        <v>105.61927638714448</v>
      </c>
      <c r="F19" s="74">
        <v>18.653286857222596</v>
      </c>
      <c r="G19" s="74">
        <v>7.9810929282682546</v>
      </c>
      <c r="H19" s="74">
        <v>39.858696839199993</v>
      </c>
      <c r="I19" s="74">
        <v>0.95396064000000003</v>
      </c>
      <c r="J19" s="74">
        <v>2.3578191159999999</v>
      </c>
      <c r="K19" s="74">
        <v>14.050034614399999</v>
      </c>
      <c r="L19" s="74">
        <v>40.525074331200003</v>
      </c>
      <c r="M19" s="74">
        <v>14.891128495999999</v>
      </c>
      <c r="N19" s="74">
        <v>84.253342589200003</v>
      </c>
      <c r="O19" s="74">
        <v>9.1482161439999992</v>
      </c>
      <c r="P19" s="74">
        <v>15.635320502400001</v>
      </c>
      <c r="Q19" s="74">
        <v>180.86093579320001</v>
      </c>
    </row>
    <row r="20" spans="1:17">
      <c r="A20" s="74" t="s">
        <v>128</v>
      </c>
      <c r="B20" s="74" t="s">
        <v>120</v>
      </c>
      <c r="C20" s="74">
        <v>1</v>
      </c>
      <c r="D20" s="74">
        <v>5.3173413293350134</v>
      </c>
      <c r="E20" s="74">
        <v>137.37216747042439</v>
      </c>
      <c r="F20" s="74">
        <v>23.872004316969026</v>
      </c>
      <c r="G20" s="74">
        <v>12.747626742030031</v>
      </c>
      <c r="H20" s="74">
        <v>59.766909535014001</v>
      </c>
      <c r="I20" s="74">
        <v>0.62934822729091633</v>
      </c>
      <c r="J20" s="74">
        <v>6.9638184713885556</v>
      </c>
      <c r="K20" s="74">
        <v>32.312931697078831</v>
      </c>
      <c r="L20" s="74">
        <v>43.846407982392961</v>
      </c>
      <c r="M20" s="74">
        <v>25.136682605042015</v>
      </c>
      <c r="N20" s="74">
        <v>86.47319380832333</v>
      </c>
      <c r="O20" s="74">
        <v>10.622822529011604</v>
      </c>
      <c r="P20" s="74">
        <v>29.043785172869146</v>
      </c>
      <c r="Q20" s="74">
        <v>234.39964226610647</v>
      </c>
    </row>
    <row r="21" spans="1:17">
      <c r="A21" s="74" t="s">
        <v>128</v>
      </c>
      <c r="B21" s="74" t="s">
        <v>120</v>
      </c>
      <c r="C21" s="74">
        <v>2</v>
      </c>
      <c r="D21" s="74">
        <v>4.8799999999999955</v>
      </c>
      <c r="E21" s="74">
        <v>140.35227595053794</v>
      </c>
      <c r="F21" s="74">
        <v>24.300591459079765</v>
      </c>
      <c r="G21" s="74">
        <v>13.200505299918591</v>
      </c>
      <c r="H21" s="74">
        <v>59.799630404809619</v>
      </c>
      <c r="I21" s="74">
        <v>0.62848859919839684</v>
      </c>
      <c r="J21" s="74">
        <v>6.9278331703406817</v>
      </c>
      <c r="K21" s="74">
        <v>32.03179985250501</v>
      </c>
      <c r="L21" s="74">
        <v>43.808621171943891</v>
      </c>
      <c r="M21" s="74">
        <v>25.16881655711423</v>
      </c>
      <c r="N21" s="74">
        <v>88.177425520641279</v>
      </c>
      <c r="O21" s="74">
        <v>10.906702356713426</v>
      </c>
      <c r="P21" s="74">
        <v>29.803379072144288</v>
      </c>
      <c r="Q21" s="74">
        <v>236.8245777014028</v>
      </c>
    </row>
    <row r="22" spans="1:17">
      <c r="A22" s="74" t="s">
        <v>128</v>
      </c>
      <c r="B22" s="74" t="s">
        <v>120</v>
      </c>
      <c r="C22" s="74">
        <v>1</v>
      </c>
      <c r="D22" s="74">
        <v>5.1705170517052004</v>
      </c>
      <c r="E22" s="74">
        <v>155.44975640396723</v>
      </c>
      <c r="F22" s="74">
        <v>19.763222702528207</v>
      </c>
      <c r="G22" s="74">
        <v>9.7705793135182155</v>
      </c>
      <c r="H22" s="74">
        <v>70.444909854058395</v>
      </c>
      <c r="I22" s="74">
        <v>0.66886061175529776</v>
      </c>
      <c r="J22" s="74">
        <v>7.8645046101559384</v>
      </c>
      <c r="K22" s="74">
        <v>35.113314873250701</v>
      </c>
      <c r="L22" s="74">
        <v>49.863686979608161</v>
      </c>
      <c r="M22" s="74">
        <v>29.477738868452622</v>
      </c>
      <c r="N22" s="74">
        <v>103.25002818032787</v>
      </c>
      <c r="O22" s="74">
        <v>12.298021823270691</v>
      </c>
      <c r="P22" s="74">
        <v>37.275496051579367</v>
      </c>
      <c r="Q22" s="74">
        <v>275.14279138664534</v>
      </c>
    </row>
    <row r="23" spans="1:17">
      <c r="A23" s="74" t="s">
        <v>128</v>
      </c>
      <c r="B23" s="74" t="s">
        <v>120</v>
      </c>
      <c r="C23" s="74">
        <v>2</v>
      </c>
      <c r="D23" s="74">
        <v>5.2499999999998437</v>
      </c>
      <c r="E23" s="74">
        <v>148.58285398773222</v>
      </c>
      <c r="F23" s="74">
        <v>20.600138965706009</v>
      </c>
      <c r="G23" s="74">
        <v>9.7361224476882722</v>
      </c>
      <c r="H23" s="74">
        <v>70.153422592326152</v>
      </c>
      <c r="I23" s="74">
        <v>0.66476889288569152</v>
      </c>
      <c r="J23" s="74">
        <v>7.7616092486011201</v>
      </c>
      <c r="K23" s="74">
        <v>35.112558652677862</v>
      </c>
      <c r="L23" s="74">
        <v>49.279353480415665</v>
      </c>
      <c r="M23" s="74">
        <v>29.145946890487611</v>
      </c>
      <c r="N23" s="74">
        <v>102.16932135131896</v>
      </c>
      <c r="O23" s="74">
        <v>12.002254212629897</v>
      </c>
      <c r="P23" s="74">
        <v>36.826666568345331</v>
      </c>
      <c r="Q23" s="74">
        <v>272.29771040447645</v>
      </c>
    </row>
    <row r="24" spans="1:17">
      <c r="A24" s="74" t="s">
        <v>128</v>
      </c>
      <c r="B24" s="74" t="s">
        <v>120</v>
      </c>
      <c r="C24" s="74">
        <v>1</v>
      </c>
      <c r="D24" s="74">
        <v>5.0605060506049915</v>
      </c>
      <c r="E24" s="74">
        <v>136.05171223244514</v>
      </c>
      <c r="F24" s="74">
        <v>21.986193004284562</v>
      </c>
      <c r="G24" s="74">
        <v>10.786291663416964</v>
      </c>
      <c r="H24" s="74">
        <v>66.689946957532072</v>
      </c>
      <c r="I24" s="74">
        <v>0.61169711538461535</v>
      </c>
      <c r="J24" s="74">
        <v>7.4191887700320516</v>
      </c>
      <c r="K24" s="74">
        <v>34.687145137019236</v>
      </c>
      <c r="L24" s="74">
        <v>47.512877033653851</v>
      </c>
      <c r="M24" s="74">
        <v>27.914668469551287</v>
      </c>
      <c r="N24" s="74">
        <v>95.220346169471142</v>
      </c>
      <c r="O24" s="74">
        <v>11.405157483974357</v>
      </c>
      <c r="P24" s="74">
        <v>33.843006539262817</v>
      </c>
      <c r="Q24" s="74">
        <v>258.00238960296474</v>
      </c>
    </row>
    <row r="25" spans="1:17">
      <c r="A25" s="74" t="s">
        <v>128</v>
      </c>
      <c r="B25" s="74" t="s">
        <v>120</v>
      </c>
      <c r="C25" s="74">
        <v>2</v>
      </c>
      <c r="D25" s="74">
        <v>4.9475262368813917</v>
      </c>
      <c r="E25" s="74">
        <v>153.24621045643397</v>
      </c>
      <c r="F25" s="74">
        <v>21.593504002179571</v>
      </c>
      <c r="G25" s="74">
        <v>10.371804432145156</v>
      </c>
      <c r="H25" s="74">
        <v>67.527857974850306</v>
      </c>
      <c r="I25" s="74">
        <v>0.61789624750499006</v>
      </c>
      <c r="J25" s="74">
        <v>7.6044033173652705</v>
      </c>
      <c r="K25" s="74">
        <v>35.220769435928148</v>
      </c>
      <c r="L25" s="74">
        <v>47.999616661077852</v>
      </c>
      <c r="M25" s="74">
        <v>28.421660443113776</v>
      </c>
      <c r="N25" s="74">
        <v>97.543426651097803</v>
      </c>
      <c r="O25" s="74">
        <v>11.839961349301396</v>
      </c>
      <c r="P25" s="74">
        <v>34.776534903393213</v>
      </c>
      <c r="Q25" s="74">
        <v>263.40637276127745</v>
      </c>
    </row>
    <row r="26" spans="1:17">
      <c r="A26" s="74" t="s">
        <v>128</v>
      </c>
      <c r="B26" s="74" t="s">
        <v>121</v>
      </c>
      <c r="C26" s="74">
        <v>1</v>
      </c>
      <c r="D26" s="74">
        <v>7.0528211284512921</v>
      </c>
      <c r="E26" s="74">
        <v>136.91821661274409</v>
      </c>
      <c r="F26" s="74">
        <v>32.28986616808492</v>
      </c>
      <c r="G26" s="74">
        <v>16.396241725379774</v>
      </c>
      <c r="H26" s="74">
        <v>62.847564778577151</v>
      </c>
      <c r="I26" s="74">
        <v>0.76880026378896893</v>
      </c>
      <c r="J26" s="74">
        <v>2.8250128297362114</v>
      </c>
      <c r="K26" s="74">
        <v>22.60230462230216</v>
      </c>
      <c r="L26" s="74">
        <v>42.713382556354915</v>
      </c>
      <c r="M26" s="74">
        <v>12.544918465227818</v>
      </c>
      <c r="N26" s="74">
        <v>123.67496032254198</v>
      </c>
      <c r="O26" s="74">
        <v>11.25707451638689</v>
      </c>
      <c r="P26" s="74">
        <v>22.611799957633895</v>
      </c>
      <c r="Q26" s="74">
        <v>238.22945327018388</v>
      </c>
    </row>
    <row r="27" spans="1:17">
      <c r="A27" s="74" t="s">
        <v>128</v>
      </c>
      <c r="B27" s="74" t="s">
        <v>121</v>
      </c>
      <c r="C27" s="74">
        <v>2</v>
      </c>
      <c r="D27" s="74">
        <v>6.810000000000116</v>
      </c>
      <c r="E27" s="74">
        <v>123.91839693308555</v>
      </c>
      <c r="F27" s="74">
        <v>32.809509526564426</v>
      </c>
      <c r="G27" s="74">
        <v>16.098632065386777</v>
      </c>
      <c r="H27" s="74">
        <v>62.272432149420702</v>
      </c>
      <c r="I27" s="74">
        <v>0.67139601278465832</v>
      </c>
      <c r="J27" s="74">
        <v>2.7685592568917299</v>
      </c>
      <c r="K27" s="74">
        <v>22.354006530163801</v>
      </c>
      <c r="L27" s="74">
        <v>42.501177206552143</v>
      </c>
      <c r="M27" s="74">
        <v>12.358391466240509</v>
      </c>
      <c r="N27" s="74">
        <v>122.26276234159006</v>
      </c>
      <c r="O27" s="74">
        <v>11.456383851378344</v>
      </c>
      <c r="P27" s="74">
        <v>22.228646055133837</v>
      </c>
      <c r="Q27" s="74">
        <v>235.92992670795041</v>
      </c>
    </row>
    <row r="28" spans="1:17">
      <c r="A28" s="74" t="s">
        <v>128</v>
      </c>
      <c r="B28" s="74" t="s">
        <v>121</v>
      </c>
      <c r="C28" s="74">
        <v>1</v>
      </c>
      <c r="D28" s="74">
        <v>6.8693130686931072</v>
      </c>
      <c r="E28" s="74">
        <v>149.89796495492217</v>
      </c>
      <c r="F28" s="74">
        <v>23.768913505740905</v>
      </c>
      <c r="G28" s="74">
        <v>11.753336646019457</v>
      </c>
      <c r="H28" s="74">
        <v>60.005966558269918</v>
      </c>
      <c r="I28" s="74">
        <v>0.63220926511814179</v>
      </c>
      <c r="J28" s="74">
        <v>3.5059343892671202</v>
      </c>
      <c r="K28" s="74">
        <v>26.501165404485381</v>
      </c>
      <c r="L28" s="74">
        <v>54.004910582298763</v>
      </c>
      <c r="M28" s="74">
        <v>15.198404197036444</v>
      </c>
      <c r="N28" s="74">
        <v>133.48519725871043</v>
      </c>
      <c r="O28" s="74">
        <v>12.469041129355228</v>
      </c>
      <c r="P28" s="74">
        <v>24.611537437725268</v>
      </c>
      <c r="Q28" s="74">
        <v>269.77619039887861</v>
      </c>
    </row>
    <row r="29" spans="1:17">
      <c r="A29" s="74" t="s">
        <v>128</v>
      </c>
      <c r="B29" s="74" t="s">
        <v>121</v>
      </c>
      <c r="C29" s="74">
        <v>2</v>
      </c>
      <c r="D29" s="74">
        <v>6.8506850685068734</v>
      </c>
      <c r="E29" s="74">
        <v>151.79041934667387</v>
      </c>
      <c r="F29" s="74">
        <v>24.353047962741414</v>
      </c>
      <c r="G29" s="74">
        <v>11.608971995734301</v>
      </c>
      <c r="H29" s="74">
        <v>59.447157019230779</v>
      </c>
      <c r="I29" s="74">
        <v>0.63198541666666674</v>
      </c>
      <c r="J29" s="74">
        <v>3.4858925681089743</v>
      </c>
      <c r="K29" s="74">
        <v>26.288861853766029</v>
      </c>
      <c r="L29" s="74">
        <v>49.807645982371803</v>
      </c>
      <c r="M29" s="74">
        <v>15.163298725961541</v>
      </c>
      <c r="N29" s="74">
        <v>133.6823713028846</v>
      </c>
      <c r="O29" s="74">
        <v>11.764497419871795</v>
      </c>
      <c r="P29" s="74">
        <v>25.224612843349362</v>
      </c>
      <c r="Q29" s="74">
        <v>265.41718069631412</v>
      </c>
    </row>
    <row r="30" spans="1:17">
      <c r="A30" s="74" t="s">
        <v>128</v>
      </c>
      <c r="B30" s="74" t="s">
        <v>121</v>
      </c>
      <c r="C30" s="74">
        <v>1</v>
      </c>
      <c r="D30" s="74">
        <v>6.8234117058530188</v>
      </c>
      <c r="E30" s="74">
        <v>149.05730351035447</v>
      </c>
      <c r="F30" s="74">
        <v>27.105943548565161</v>
      </c>
      <c r="G30" s="74">
        <v>13.01684294498502</v>
      </c>
      <c r="H30" s="74">
        <v>64.887937566693296</v>
      </c>
      <c r="I30" s="74">
        <v>0.66986456070287537</v>
      </c>
      <c r="J30" s="74">
        <v>3.1767270087859427</v>
      </c>
      <c r="K30" s="74">
        <v>24.174968056709265</v>
      </c>
      <c r="L30" s="74">
        <v>48.094401102236418</v>
      </c>
      <c r="M30" s="74">
        <v>13.555481389776361</v>
      </c>
      <c r="N30" s="74">
        <v>136.89119039057508</v>
      </c>
      <c r="O30" s="74">
        <v>12.378125846645364</v>
      </c>
      <c r="P30" s="74">
        <v>25.365420987220443</v>
      </c>
      <c r="Q30" s="74">
        <v>263.6363147819489</v>
      </c>
    </row>
    <row r="31" spans="1:17">
      <c r="A31" s="74" t="s">
        <v>128</v>
      </c>
      <c r="B31" s="74" t="s">
        <v>121</v>
      </c>
      <c r="C31" s="74">
        <v>2</v>
      </c>
      <c r="D31" s="74">
        <v>6.7399999999999238</v>
      </c>
      <c r="E31" s="74">
        <v>128.37814179318661</v>
      </c>
      <c r="F31" s="74">
        <v>25.127633655055998</v>
      </c>
      <c r="G31" s="74">
        <v>12.849358057612912</v>
      </c>
      <c r="H31" s="74">
        <v>65.393493965586245</v>
      </c>
      <c r="I31" s="74">
        <v>0.68292849939975997</v>
      </c>
      <c r="J31" s="74">
        <v>3.1978023609443778</v>
      </c>
      <c r="K31" s="74">
        <v>24.173820285714285</v>
      </c>
      <c r="L31" s="74">
        <v>48.13345552781113</v>
      </c>
      <c r="M31" s="74">
        <v>13.575777715086033</v>
      </c>
      <c r="N31" s="74">
        <v>141.28670026050418</v>
      </c>
      <c r="O31" s="74">
        <v>12.803070780312124</v>
      </c>
      <c r="P31" s="74">
        <v>26.623528090436171</v>
      </c>
      <c r="Q31" s="74">
        <v>269.79415502080832</v>
      </c>
    </row>
    <row r="32" spans="1:17">
      <c r="A32" s="74" t="s">
        <v>128</v>
      </c>
      <c r="B32" s="74" t="s">
        <v>122</v>
      </c>
      <c r="C32" s="74">
        <v>1</v>
      </c>
      <c r="D32" s="74">
        <v>2.7794441111776802</v>
      </c>
      <c r="E32" s="74">
        <v>57.601033763686225</v>
      </c>
      <c r="F32" s="74">
        <v>16.959267703636463</v>
      </c>
      <c r="G32" s="74">
        <v>4.0392392439476481</v>
      </c>
      <c r="H32" s="74">
        <v>42.854825922523958</v>
      </c>
      <c r="I32" s="74">
        <v>2.9872649800319491</v>
      </c>
      <c r="J32" s="74">
        <v>2.6403952196485627</v>
      </c>
      <c r="K32" s="74">
        <v>19.8643742428115</v>
      </c>
      <c r="L32" s="74">
        <v>16.303722335463256</v>
      </c>
      <c r="M32" s="74">
        <v>4.4088254233226847</v>
      </c>
      <c r="N32" s="74">
        <v>2.1686248773961667</v>
      </c>
      <c r="O32" s="74">
        <v>2.4296287220447281</v>
      </c>
      <c r="P32" s="74">
        <v>3.7616936397763578</v>
      </c>
      <c r="Q32" s="74">
        <v>51.577264460463262</v>
      </c>
    </row>
    <row r="33" spans="1:17">
      <c r="A33" s="74" t="s">
        <v>128</v>
      </c>
      <c r="B33" s="74" t="s">
        <v>122</v>
      </c>
      <c r="C33" s="74">
        <v>2</v>
      </c>
      <c r="D33" s="74">
        <v>2.7089164334267086</v>
      </c>
      <c r="E33" s="74">
        <v>57.880099536822812</v>
      </c>
      <c r="F33" s="74">
        <v>16.953993010355159</v>
      </c>
      <c r="G33" s="74">
        <v>4.0501335715713811</v>
      </c>
      <c r="H33" s="74">
        <v>43.055299531462929</v>
      </c>
      <c r="I33" s="74">
        <v>2.9787097775551108</v>
      </c>
      <c r="J33" s="74">
        <v>2.697977354709419</v>
      </c>
      <c r="K33" s="74">
        <v>19.943564486573145</v>
      </c>
      <c r="L33" s="74">
        <v>16.467112575551102</v>
      </c>
      <c r="M33" s="74">
        <v>4.4430892985971946</v>
      </c>
      <c r="N33" s="74">
        <v>2.4308533282565121</v>
      </c>
      <c r="O33" s="74">
        <v>2.469534637274549</v>
      </c>
      <c r="P33" s="74">
        <v>4.0515685903807617</v>
      </c>
      <c r="Q33" s="74">
        <v>52.50370027134268</v>
      </c>
    </row>
    <row r="34" spans="1:17">
      <c r="A34" s="74" t="s">
        <v>128</v>
      </c>
      <c r="B34" s="74" t="s">
        <v>122</v>
      </c>
      <c r="C34" s="74">
        <v>1</v>
      </c>
      <c r="D34" s="74">
        <v>2.3188405797100673</v>
      </c>
      <c r="E34" s="74">
        <v>51.653865033837462</v>
      </c>
      <c r="F34" s="74">
        <v>14.919113598630341</v>
      </c>
      <c r="G34" s="74">
        <v>3.4634545024743812</v>
      </c>
      <c r="H34" s="74">
        <v>41.126579246597274</v>
      </c>
      <c r="I34" s="74">
        <v>2.9286916693354685</v>
      </c>
      <c r="J34" s="74">
        <v>2.3407347237790237</v>
      </c>
      <c r="K34" s="74">
        <v>19.245207814651724</v>
      </c>
      <c r="L34" s="74">
        <v>13.256967996797439</v>
      </c>
      <c r="M34" s="74">
        <v>3.6448751040832668</v>
      </c>
      <c r="N34" s="74">
        <v>0.51678249039231372</v>
      </c>
      <c r="O34" s="74">
        <v>2.3297491993594877</v>
      </c>
      <c r="P34" s="74">
        <v>2.8962188863090472</v>
      </c>
      <c r="Q34" s="74">
        <v>44.230536215372311</v>
      </c>
    </row>
    <row r="35" spans="1:17">
      <c r="A35" s="74" t="s">
        <v>128</v>
      </c>
      <c r="B35" s="74" t="s">
        <v>122</v>
      </c>
      <c r="C35" s="74">
        <v>2</v>
      </c>
      <c r="D35" s="74">
        <v>2.4792562231329649</v>
      </c>
      <c r="E35" s="74">
        <v>53.536718277587383</v>
      </c>
      <c r="F35" s="74">
        <v>15.21035592114454</v>
      </c>
      <c r="G35" s="74">
        <v>3.5498110745708753</v>
      </c>
      <c r="H35" s="74">
        <v>41.591346361233477</v>
      </c>
      <c r="I35" s="74">
        <v>2.9783623808570283</v>
      </c>
      <c r="J35" s="74">
        <v>2.3634432519022828</v>
      </c>
      <c r="K35" s="74">
        <v>19.516231910292351</v>
      </c>
      <c r="L35" s="74">
        <v>13.661172837805367</v>
      </c>
      <c r="M35" s="74">
        <v>3.7518958269923912</v>
      </c>
      <c r="N35" s="74">
        <v>0.73648716980376405</v>
      </c>
      <c r="O35" s="74">
        <v>2.408927216659992</v>
      </c>
      <c r="P35" s="74">
        <v>3.0443315350420499</v>
      </c>
      <c r="Q35" s="74">
        <v>45.482489748498189</v>
      </c>
    </row>
    <row r="36" spans="1:17">
      <c r="A36" s="74" t="s">
        <v>128</v>
      </c>
      <c r="B36" s="74" t="s">
        <v>122</v>
      </c>
      <c r="C36" s="74">
        <v>1</v>
      </c>
      <c r="D36" s="74">
        <v>2.0304060812164857</v>
      </c>
      <c r="E36" s="74">
        <v>49.648133098678279</v>
      </c>
      <c r="F36" s="74">
        <v>15.506116723087844</v>
      </c>
      <c r="G36" s="74">
        <v>3.5923071809489753</v>
      </c>
      <c r="H36" s="74">
        <v>41.808264586895717</v>
      </c>
      <c r="I36" s="74">
        <v>2.6578557251298442</v>
      </c>
      <c r="J36" s="74">
        <v>2.1808694127047543</v>
      </c>
      <c r="K36" s="74">
        <v>19.259028380743107</v>
      </c>
      <c r="L36" s="74">
        <v>13.191246857371155</v>
      </c>
      <c r="M36" s="74">
        <v>3.404708845385537</v>
      </c>
      <c r="N36" s="74">
        <v>-0.40515621813823383</v>
      </c>
      <c r="O36" s="74">
        <v>2.3379644266879742</v>
      </c>
      <c r="P36" s="74">
        <v>2.2020677874550536</v>
      </c>
      <c r="Q36" s="74">
        <v>42.170729492209347</v>
      </c>
    </row>
    <row r="37" spans="1:17">
      <c r="A37" s="74" t="s">
        <v>128</v>
      </c>
      <c r="B37" s="74" t="s">
        <v>122</v>
      </c>
      <c r="C37" s="74">
        <v>2</v>
      </c>
      <c r="D37" s="74">
        <v>2.1895620875827086</v>
      </c>
      <c r="E37" s="74">
        <v>44.261263178519286</v>
      </c>
      <c r="F37" s="74">
        <v>14.902411727100931</v>
      </c>
      <c r="G37" s="74">
        <v>3.4265594197441884</v>
      </c>
      <c r="H37" s="74">
        <v>39.066207923661068</v>
      </c>
      <c r="I37" s="74">
        <v>2.5830411131095126</v>
      </c>
      <c r="J37" s="74">
        <v>2.0264443285371709</v>
      </c>
      <c r="K37" s="74">
        <v>18.369569478816949</v>
      </c>
      <c r="L37" s="74">
        <v>11.867014399680258</v>
      </c>
      <c r="M37" s="74">
        <v>2.9034076698641091</v>
      </c>
      <c r="N37" s="74">
        <v>-1.0271784272581934</v>
      </c>
      <c r="O37" s="74">
        <v>2.3576967146282972</v>
      </c>
      <c r="P37" s="74">
        <v>1.8002051151079137</v>
      </c>
      <c r="Q37" s="74">
        <v>38.297159279376508</v>
      </c>
    </row>
    <row r="38" spans="1:17">
      <c r="A38" s="74" t="s">
        <v>128</v>
      </c>
      <c r="B38" s="74" t="s">
        <v>123</v>
      </c>
      <c r="C38" s="74">
        <v>1</v>
      </c>
      <c r="D38" s="74">
        <v>2.4909963985596599</v>
      </c>
      <c r="E38" s="74">
        <v>60.398724934689923</v>
      </c>
      <c r="F38" s="74">
        <v>22.701249320177705</v>
      </c>
      <c r="G38" s="74">
        <v>6.7349027668380792</v>
      </c>
      <c r="H38" s="74">
        <v>22.371706258785942</v>
      </c>
      <c r="I38" s="74">
        <v>3.085718694089457</v>
      </c>
      <c r="J38" s="74">
        <v>1.8895826707268373</v>
      </c>
      <c r="K38" s="74">
        <v>12.55604097763578</v>
      </c>
      <c r="L38" s="74">
        <v>7.1784587531948887</v>
      </c>
      <c r="M38" s="74">
        <v>2.6634703186900959</v>
      </c>
      <c r="N38" s="74">
        <v>8.8648414097444093</v>
      </c>
      <c r="O38" s="74">
        <v>1.285442572683706</v>
      </c>
      <c r="P38" s="74">
        <v>5.6775333901757188</v>
      </c>
      <c r="Q38" s="74">
        <v>40.115370092851435</v>
      </c>
    </row>
    <row r="39" spans="1:17">
      <c r="A39" s="74" t="s">
        <v>128</v>
      </c>
      <c r="B39" s="74" t="s">
        <v>123</v>
      </c>
      <c r="C39" s="74">
        <v>2</v>
      </c>
      <c r="D39" s="74">
        <v>2.5012506253128697</v>
      </c>
      <c r="E39" s="74">
        <v>57.655395902512602</v>
      </c>
      <c r="F39" s="74">
        <v>22.793851496014717</v>
      </c>
      <c r="G39" s="74">
        <v>6.7111630066701027</v>
      </c>
      <c r="H39" s="74">
        <v>22.035494872800001</v>
      </c>
      <c r="I39" s="74">
        <v>3.0901094640000002</v>
      </c>
      <c r="J39" s="74">
        <v>1.073603364</v>
      </c>
      <c r="K39" s="74">
        <v>12.538893292800001</v>
      </c>
      <c r="L39" s="74">
        <v>7.0283016647999998</v>
      </c>
      <c r="M39" s="74">
        <v>2.5617736604000001</v>
      </c>
      <c r="N39" s="74">
        <v>8.7326754336000008</v>
      </c>
      <c r="O39" s="74">
        <v>1.2814962099999998</v>
      </c>
      <c r="P39" s="74">
        <v>5.4567937304000003</v>
      </c>
      <c r="Q39" s="74">
        <v>38.673537356000004</v>
      </c>
    </row>
    <row r="40" spans="1:17">
      <c r="A40" s="74" t="s">
        <v>128</v>
      </c>
      <c r="B40" s="74" t="s">
        <v>123</v>
      </c>
      <c r="C40" s="74">
        <v>1</v>
      </c>
      <c r="D40" s="74">
        <v>2.9597040295968919</v>
      </c>
      <c r="E40" s="74">
        <v>46.017233798016321</v>
      </c>
      <c r="F40" s="74">
        <v>23.586943285061459</v>
      </c>
      <c r="G40" s="74">
        <v>6.9272285822404571</v>
      </c>
      <c r="H40" s="74">
        <v>20.045262537784886</v>
      </c>
      <c r="I40" s="74">
        <v>2.6980565913634544</v>
      </c>
      <c r="J40" s="74">
        <v>0.97319349960016022</v>
      </c>
      <c r="K40" s="74">
        <v>11.439598918832468</v>
      </c>
      <c r="L40" s="74">
        <v>6.1192392059176326</v>
      </c>
      <c r="M40" s="74">
        <v>2.2242338868452625</v>
      </c>
      <c r="N40" s="74">
        <v>7.9274253282686926</v>
      </c>
      <c r="O40" s="74">
        <v>1.1929811151539385</v>
      </c>
      <c r="P40" s="74">
        <v>4.4065438052778889</v>
      </c>
      <c r="Q40" s="74">
        <v>34.283215759896045</v>
      </c>
    </row>
    <row r="41" spans="1:17">
      <c r="A41" s="74" t="s">
        <v>128</v>
      </c>
      <c r="B41" s="74" t="s">
        <v>123</v>
      </c>
      <c r="C41" s="74">
        <v>2</v>
      </c>
      <c r="D41" s="74">
        <v>3.0012004801921908</v>
      </c>
      <c r="E41" s="74">
        <v>53.463336586266358</v>
      </c>
      <c r="F41" s="74">
        <v>23.662388020125739</v>
      </c>
      <c r="G41" s="74">
        <v>6.8337359428551103</v>
      </c>
      <c r="H41" s="74">
        <v>19.916140308894231</v>
      </c>
      <c r="I41" s="74">
        <v>2.6792819170673079</v>
      </c>
      <c r="J41" s="74">
        <v>1.1070024721554488</v>
      </c>
      <c r="K41" s="74">
        <v>11.325392320512822</v>
      </c>
      <c r="L41" s="74">
        <v>6.1788540709134629</v>
      </c>
      <c r="M41" s="74">
        <v>2.2264150200320518</v>
      </c>
      <c r="N41" s="74">
        <v>7.9124021073717969</v>
      </c>
      <c r="O41" s="74">
        <v>1.1831692451923077</v>
      </c>
      <c r="P41" s="74">
        <v>4.4343033962339753</v>
      </c>
      <c r="Q41" s="74">
        <v>34.367538632411865</v>
      </c>
    </row>
    <row r="42" spans="1:17">
      <c r="A42" s="74" t="s">
        <v>128</v>
      </c>
      <c r="B42" s="74" t="s">
        <v>123</v>
      </c>
      <c r="C42" s="74">
        <v>1</v>
      </c>
      <c r="D42" s="74">
        <v>2.6002600260025805</v>
      </c>
      <c r="E42" s="74">
        <v>55.418901410612371</v>
      </c>
      <c r="F42" s="74">
        <v>23.032129600228327</v>
      </c>
      <c r="G42" s="74">
        <v>6.6018551733196862</v>
      </c>
      <c r="H42" s="74">
        <v>22.367516804634437</v>
      </c>
      <c r="I42" s="74">
        <v>2.7383282301238507</v>
      </c>
      <c r="J42" s="74">
        <v>1.0542602602876547</v>
      </c>
      <c r="K42" s="74">
        <v>12.126436586496203</v>
      </c>
      <c r="L42" s="74">
        <v>6.1615655105872946</v>
      </c>
      <c r="M42" s="74">
        <v>2.0727813375948863</v>
      </c>
      <c r="N42" s="74">
        <v>7.3280744810227727</v>
      </c>
      <c r="O42" s="74">
        <v>1.191629895325609</v>
      </c>
      <c r="P42" s="74">
        <v>3.7125945409508581</v>
      </c>
      <c r="Q42" s="74">
        <v>33.647342612265277</v>
      </c>
    </row>
    <row r="43" spans="1:17">
      <c r="A43" s="74" t="s">
        <v>128</v>
      </c>
      <c r="B43" s="74" t="s">
        <v>123</v>
      </c>
      <c r="C43" s="74">
        <v>2</v>
      </c>
      <c r="D43" s="74">
        <v>2.3795240951811012</v>
      </c>
      <c r="E43" s="74">
        <v>54.500098560148786</v>
      </c>
      <c r="F43" s="74">
        <v>22.971308650452098</v>
      </c>
      <c r="G43" s="74">
        <v>6.4980888169431772</v>
      </c>
      <c r="H43" s="74">
        <v>22.018559700239813</v>
      </c>
      <c r="I43" s="74">
        <v>2.7007951798561156</v>
      </c>
      <c r="J43" s="74">
        <v>1.0630596972422064</v>
      </c>
      <c r="K43" s="74">
        <v>11.897003392486013</v>
      </c>
      <c r="L43" s="74">
        <v>6.0084302154276585</v>
      </c>
      <c r="M43" s="74">
        <v>2.0354214300559557</v>
      </c>
      <c r="N43" s="74">
        <v>7.3181633533173471</v>
      </c>
      <c r="O43" s="74">
        <v>1.2072194520383692</v>
      </c>
      <c r="P43" s="74">
        <v>3.7542111806554757</v>
      </c>
      <c r="Q43" s="74">
        <v>33.283508721223029</v>
      </c>
    </row>
    <row r="44" spans="1:17">
      <c r="A44" s="74" t="s">
        <v>128</v>
      </c>
      <c r="B44" s="74" t="s">
        <v>124</v>
      </c>
      <c r="C44" s="74">
        <v>1</v>
      </c>
      <c r="D44" s="74">
        <v>1.8894331700488438</v>
      </c>
      <c r="E44" s="74">
        <v>109.00208717641209</v>
      </c>
      <c r="F44" s="74">
        <v>24.424497890515511</v>
      </c>
      <c r="G44" s="74">
        <v>6.5842716261684489</v>
      </c>
      <c r="H44" s="74">
        <v>22.075223089456866</v>
      </c>
      <c r="I44" s="74">
        <v>0.63377159145367412</v>
      </c>
      <c r="J44" s="74">
        <v>1.334526323881789</v>
      </c>
      <c r="K44" s="74">
        <v>8.5232313450479218</v>
      </c>
      <c r="L44" s="74">
        <v>22.090692126198082</v>
      </c>
      <c r="M44" s="74">
        <v>8.4182763598242811</v>
      </c>
      <c r="N44" s="74">
        <v>57.164348027156549</v>
      </c>
      <c r="O44" s="74">
        <v>5.966727325079872</v>
      </c>
      <c r="P44" s="74">
        <v>10.966988780351437</v>
      </c>
      <c r="Q44" s="74">
        <v>114.46479028753994</v>
      </c>
    </row>
    <row r="45" spans="1:17">
      <c r="A45" s="74" t="s">
        <v>128</v>
      </c>
      <c r="B45" s="74" t="s">
        <v>124</v>
      </c>
      <c r="C45" s="74">
        <v>2</v>
      </c>
      <c r="D45" s="74">
        <v>1.9301930193016954</v>
      </c>
      <c r="E45" s="74">
        <v>111.22679464819304</v>
      </c>
      <c r="F45" s="74">
        <v>22.749561963175772</v>
      </c>
      <c r="G45" s="74">
        <v>5.9795689184551417</v>
      </c>
      <c r="H45" s="74">
        <v>21.941753992015968</v>
      </c>
      <c r="I45" s="74">
        <v>0.63817597804391224</v>
      </c>
      <c r="J45" s="74">
        <v>0.98835783892215578</v>
      </c>
      <c r="K45" s="74">
        <v>8.0116340023952102</v>
      </c>
      <c r="L45" s="74">
        <v>20.573075863872255</v>
      </c>
      <c r="M45" s="74">
        <v>7.2808626698602792</v>
      </c>
      <c r="N45" s="74">
        <v>57.962380712175651</v>
      </c>
      <c r="O45" s="74">
        <v>6.164494797205589</v>
      </c>
      <c r="P45" s="74">
        <v>11.174548706187625</v>
      </c>
      <c r="Q45" s="74">
        <v>112.15535459061877</v>
      </c>
    </row>
    <row r="46" spans="1:17">
      <c r="A46" s="74" t="s">
        <v>128</v>
      </c>
      <c r="B46" s="74" t="s">
        <v>124</v>
      </c>
      <c r="C46" s="74">
        <v>1</v>
      </c>
      <c r="D46" s="74">
        <v>2.3907172151646638</v>
      </c>
      <c r="E46" s="74">
        <v>102.78534650171946</v>
      </c>
      <c r="F46" s="74">
        <v>24.633187189446407</v>
      </c>
      <c r="G46" s="74">
        <v>7.6334723464580243</v>
      </c>
      <c r="H46" s="74">
        <v>22.268457165133945</v>
      </c>
      <c r="I46" s="74">
        <v>0.59417717113154744</v>
      </c>
      <c r="J46" s="74">
        <v>1.0535851121551381</v>
      </c>
      <c r="K46" s="74">
        <v>8.2966937385045973</v>
      </c>
      <c r="L46" s="74">
        <v>20.551153022391041</v>
      </c>
      <c r="M46" s="74">
        <v>7.6009928544582177</v>
      </c>
      <c r="N46" s="74">
        <v>57.293537111555395</v>
      </c>
      <c r="O46" s="74">
        <v>6.1232118796481405</v>
      </c>
      <c r="P46" s="74">
        <v>11.102932166733307</v>
      </c>
      <c r="Q46" s="74">
        <v>112.02210588544584</v>
      </c>
    </row>
    <row r="47" spans="1:17">
      <c r="A47" s="74" t="s">
        <v>128</v>
      </c>
      <c r="B47" s="74" t="s">
        <v>124</v>
      </c>
      <c r="C47" s="74">
        <v>2</v>
      </c>
      <c r="D47" s="74">
        <v>2.300230023002269</v>
      </c>
      <c r="E47" s="74">
        <v>143.48331654341985</v>
      </c>
      <c r="F47" s="74">
        <v>25.15909654513819</v>
      </c>
      <c r="G47" s="74">
        <v>7.3107695583095538</v>
      </c>
      <c r="H47" s="74">
        <v>23.055131148459385</v>
      </c>
      <c r="I47" s="74">
        <v>0.61656436974789919</v>
      </c>
      <c r="J47" s="74">
        <v>1.2666065814325731</v>
      </c>
      <c r="K47" s="74">
        <v>8.5550273581432545</v>
      </c>
      <c r="L47" s="74">
        <v>21.27584038615446</v>
      </c>
      <c r="M47" s="74">
        <v>8.4078570788315314</v>
      </c>
      <c r="N47" s="74">
        <v>60.906573139655869</v>
      </c>
      <c r="O47" s="74">
        <v>6.2715518275310131</v>
      </c>
      <c r="P47" s="74">
        <v>11.886351847138856</v>
      </c>
      <c r="Q47" s="74">
        <v>118.56980821888756</v>
      </c>
    </row>
    <row r="48" spans="1:17">
      <c r="A48" s="74" t="s">
        <v>128</v>
      </c>
      <c r="B48" s="74" t="s">
        <v>124</v>
      </c>
      <c r="C48" s="74">
        <v>1</v>
      </c>
      <c r="D48" s="74">
        <v>1.6401640164017259</v>
      </c>
      <c r="E48" s="74">
        <v>114.89361805700544</v>
      </c>
      <c r="F48" s="74">
        <v>20.201906344427957</v>
      </c>
      <c r="G48" s="74">
        <v>6.3140806556280964</v>
      </c>
      <c r="H48" s="74">
        <v>22.380930665601277</v>
      </c>
      <c r="I48" s="74">
        <v>0.597542137435078</v>
      </c>
      <c r="J48" s="74">
        <v>1.3159350555333602</v>
      </c>
      <c r="K48" s="74">
        <v>8.5573466432281258</v>
      </c>
      <c r="L48" s="74">
        <v>20.48030622253296</v>
      </c>
      <c r="M48" s="74">
        <v>8.3504002473032362</v>
      </c>
      <c r="N48" s="74">
        <v>62.489970795844997</v>
      </c>
      <c r="O48" s="74">
        <v>6.5665628126248503</v>
      </c>
      <c r="P48" s="74">
        <v>12.336361756691968</v>
      </c>
      <c r="Q48" s="74">
        <v>120.09688353375951</v>
      </c>
    </row>
    <row r="49" spans="1:17">
      <c r="A49" s="74" t="s">
        <v>128</v>
      </c>
      <c r="B49" s="74" t="s">
        <v>124</v>
      </c>
      <c r="C49" s="74">
        <v>2</v>
      </c>
      <c r="D49" s="74">
        <v>1.6606642657063218</v>
      </c>
      <c r="E49" s="74">
        <v>112.00945189392461</v>
      </c>
      <c r="F49" s="74">
        <v>20.065568199556825</v>
      </c>
      <c r="G49" s="74">
        <v>6.372658806902983</v>
      </c>
      <c r="H49" s="74">
        <v>22.673011780039921</v>
      </c>
      <c r="I49" s="74">
        <v>0.59531697604790423</v>
      </c>
      <c r="J49" s="74">
        <v>1.2819572457085828</v>
      </c>
      <c r="K49" s="74">
        <v>8.5756314059880232</v>
      </c>
      <c r="L49" s="74">
        <v>20.653490115369262</v>
      </c>
      <c r="M49" s="74">
        <v>8.2516343277445117</v>
      </c>
      <c r="N49" s="74">
        <v>61.675930245908205</v>
      </c>
      <c r="O49" s="74">
        <v>6.3425012311377245</v>
      </c>
      <c r="P49" s="74">
        <v>12.087124362475048</v>
      </c>
      <c r="Q49" s="74">
        <v>118.86826893433137</v>
      </c>
    </row>
    <row r="50" spans="1:17">
      <c r="A50" s="74" t="s">
        <v>128</v>
      </c>
      <c r="B50" s="74" t="s">
        <v>125</v>
      </c>
      <c r="C50" s="74">
        <v>1</v>
      </c>
      <c r="D50" s="74">
        <v>2.6791962411274555</v>
      </c>
      <c r="E50" s="74">
        <v>65.777067671526581</v>
      </c>
      <c r="F50" s="74">
        <v>23.52877983628758</v>
      </c>
      <c r="G50" s="74">
        <v>8.376351672255943</v>
      </c>
      <c r="H50" s="74">
        <v>30.941547650260105</v>
      </c>
      <c r="I50" s="74">
        <v>2.8232181452581031</v>
      </c>
      <c r="J50" s="74">
        <v>0.59442595018007194</v>
      </c>
      <c r="K50" s="74">
        <v>26.867243643057218</v>
      </c>
      <c r="L50" s="74">
        <v>8.0092720836334532</v>
      </c>
      <c r="M50" s="74">
        <v>1.795640787515006</v>
      </c>
      <c r="N50" s="74">
        <v>7.1835134253701494</v>
      </c>
      <c r="O50" s="74">
        <v>2.8958241408563423</v>
      </c>
      <c r="P50" s="74">
        <v>5.6171336718687472</v>
      </c>
      <c r="Q50" s="74">
        <v>52.963053702480991</v>
      </c>
    </row>
    <row r="51" spans="1:17">
      <c r="A51" s="74" t="s">
        <v>128</v>
      </c>
      <c r="B51" s="74" t="s">
        <v>125</v>
      </c>
      <c r="C51" s="74">
        <v>2</v>
      </c>
      <c r="D51" s="74">
        <v>2.3800000000001376</v>
      </c>
      <c r="E51" s="74">
        <v>65.257554837587989</v>
      </c>
      <c r="F51" s="74">
        <v>23.66504965432113</v>
      </c>
      <c r="G51" s="74">
        <v>8.1762685378953073</v>
      </c>
      <c r="H51" s="74">
        <v>30.128439810420844</v>
      </c>
      <c r="I51" s="74">
        <v>2.7936685110220436</v>
      </c>
      <c r="J51" s="74">
        <v>0.59864494328657314</v>
      </c>
      <c r="K51" s="74">
        <v>26.48096230541082</v>
      </c>
      <c r="L51" s="74">
        <v>7.9115963106212419</v>
      </c>
      <c r="M51" s="74">
        <v>1.7721635318637277</v>
      </c>
      <c r="N51" s="74">
        <v>7.1326199935871752</v>
      </c>
      <c r="O51" s="74">
        <v>2.8516896284569144</v>
      </c>
      <c r="P51" s="74">
        <v>4.7222692961923851</v>
      </c>
      <c r="Q51" s="74">
        <v>51.469946009418841</v>
      </c>
    </row>
    <row r="52" spans="1:17">
      <c r="A52" s="74" t="s">
        <v>128</v>
      </c>
      <c r="B52" s="74" t="s">
        <v>125</v>
      </c>
      <c r="C52" s="74">
        <v>1</v>
      </c>
      <c r="D52" s="74">
        <v>2.8097190280970361</v>
      </c>
      <c r="E52" s="74">
        <v>61.390101929346805</v>
      </c>
      <c r="F52" s="74">
        <v>24.802429128307555</v>
      </c>
      <c r="G52" s="74">
        <v>8.7171875743529608</v>
      </c>
      <c r="H52" s="74">
        <v>29.204055143542586</v>
      </c>
      <c r="I52" s="74">
        <v>2.7660779348260696</v>
      </c>
      <c r="J52" s="74">
        <v>0.80024191783286691</v>
      </c>
      <c r="K52" s="74">
        <v>25.973597722510995</v>
      </c>
      <c r="L52" s="74">
        <v>5.987245732506997</v>
      </c>
      <c r="M52" s="74">
        <v>1.8069116761295487</v>
      </c>
      <c r="N52" s="74">
        <v>7.2123749308276688</v>
      </c>
      <c r="O52" s="74">
        <v>2.7093476785285886</v>
      </c>
      <c r="P52" s="74">
        <v>3.6113358720511792</v>
      </c>
      <c r="Q52" s="74">
        <v>48.101055530387846</v>
      </c>
    </row>
    <row r="53" spans="1:17">
      <c r="A53" s="74" t="s">
        <v>128</v>
      </c>
      <c r="B53" s="74" t="s">
        <v>125</v>
      </c>
      <c r="C53" s="74">
        <v>2</v>
      </c>
      <c r="D53" s="74">
        <v>2.8200000000001779</v>
      </c>
      <c r="E53" s="74">
        <v>63.109513366287025</v>
      </c>
      <c r="F53" s="74">
        <v>24.651079397659448</v>
      </c>
      <c r="G53" s="74">
        <v>8.7691649520474346</v>
      </c>
      <c r="H53" s="74">
        <v>29.194698139888096</v>
      </c>
      <c r="I53" s="74">
        <v>2.7494378737010399</v>
      </c>
      <c r="J53" s="74">
        <v>0.81793867965627487</v>
      </c>
      <c r="K53" s="74">
        <v>26.142894858513188</v>
      </c>
      <c r="L53" s="74">
        <v>6.7862693021582743</v>
      </c>
      <c r="M53" s="74">
        <v>1.8361519432454041</v>
      </c>
      <c r="N53" s="74">
        <v>7.217370258193446</v>
      </c>
      <c r="O53" s="74">
        <v>2.7790712274180658</v>
      </c>
      <c r="P53" s="74">
        <v>5.5696154444444446</v>
      </c>
      <c r="Q53" s="74">
        <v>51.149311713629103</v>
      </c>
    </row>
    <row r="54" spans="1:17">
      <c r="A54" s="74" t="s">
        <v>128</v>
      </c>
      <c r="B54" s="74" t="s">
        <v>125</v>
      </c>
      <c r="C54" s="74">
        <v>1</v>
      </c>
      <c r="D54" s="74">
        <v>2.4690123950419114</v>
      </c>
      <c r="E54" s="74">
        <v>64.387989929444601</v>
      </c>
      <c r="F54" s="74">
        <v>23.677157898404573</v>
      </c>
      <c r="G54" s="74">
        <v>8.1872113725714293</v>
      </c>
      <c r="H54" s="74">
        <v>30.620811921875003</v>
      </c>
      <c r="I54" s="74">
        <v>2.8015806390224363</v>
      </c>
      <c r="J54" s="74">
        <v>0.79288228365384616</v>
      </c>
      <c r="K54" s="74">
        <v>26.851901673076917</v>
      </c>
      <c r="L54" s="74">
        <v>6.0931548032852572</v>
      </c>
      <c r="M54" s="74">
        <v>1.7959227023237183</v>
      </c>
      <c r="N54" s="74">
        <v>7.1938538854166669</v>
      </c>
      <c r="O54" s="74">
        <v>2.8467871266025644</v>
      </c>
      <c r="P54" s="74">
        <v>5.6217076810897435</v>
      </c>
      <c r="Q54" s="74">
        <v>51.196210155448718</v>
      </c>
    </row>
    <row r="55" spans="1:17">
      <c r="A55" s="74" t="s">
        <v>128</v>
      </c>
      <c r="B55" s="74" t="s">
        <v>125</v>
      </c>
      <c r="C55" s="74">
        <v>2</v>
      </c>
      <c r="D55" s="74">
        <v>2.2788605697148028</v>
      </c>
      <c r="E55" s="74">
        <v>67.272887116766327</v>
      </c>
      <c r="F55" s="74">
        <v>23.420979348689752</v>
      </c>
      <c r="G55" s="74">
        <v>8.1800445442346081</v>
      </c>
      <c r="H55" s="74">
        <v>30.855594326946111</v>
      </c>
      <c r="I55" s="74">
        <v>2.8411723173652694</v>
      </c>
      <c r="J55" s="74">
        <v>0.81912587684630755</v>
      </c>
      <c r="K55" s="74">
        <v>27.099037128942115</v>
      </c>
      <c r="L55" s="74">
        <v>6.1120988678642707</v>
      </c>
      <c r="M55" s="74">
        <v>1.8610207233532936</v>
      </c>
      <c r="N55" s="74">
        <v>7.2918827608782451</v>
      </c>
      <c r="O55" s="74">
        <v>2.9428774479041921</v>
      </c>
      <c r="P55" s="74">
        <v>4.9603263804391213</v>
      </c>
      <c r="Q55" s="74">
        <v>51.086369186227543</v>
      </c>
    </row>
    <row r="56" spans="1:17">
      <c r="A56" s="74" t="s">
        <v>128</v>
      </c>
      <c r="B56" s="74" t="s">
        <v>126</v>
      </c>
      <c r="C56" s="74">
        <v>1</v>
      </c>
      <c r="D56" s="74">
        <v>1.6200000000001324</v>
      </c>
      <c r="E56" s="74">
        <v>155.60009816435021</v>
      </c>
      <c r="F56" s="74">
        <v>25.791207012049149</v>
      </c>
      <c r="G56" s="74">
        <v>12.380934853662117</v>
      </c>
      <c r="H56" s="74">
        <v>68.829713729016802</v>
      </c>
      <c r="I56" s="74">
        <v>0.71708146682653884</v>
      </c>
      <c r="J56" s="74">
        <v>3.8405054796163069</v>
      </c>
      <c r="K56" s="74">
        <v>30.22062342246204</v>
      </c>
      <c r="L56" s="74">
        <v>46.85622457394085</v>
      </c>
      <c r="M56" s="74">
        <v>15.639948385291767</v>
      </c>
      <c r="N56" s="74">
        <v>137.30351714108716</v>
      </c>
      <c r="O56" s="74">
        <v>14.737349320543565</v>
      </c>
      <c r="P56" s="74">
        <v>25.862675864908073</v>
      </c>
      <c r="Q56" s="74">
        <v>274.46084418784977</v>
      </c>
    </row>
    <row r="57" spans="1:17">
      <c r="A57" s="74" t="s">
        <v>128</v>
      </c>
      <c r="B57" s="74" t="s">
        <v>126</v>
      </c>
      <c r="C57" s="74">
        <v>2</v>
      </c>
      <c r="D57" s="74">
        <v>1.8192722910832331</v>
      </c>
      <c r="E57" s="74">
        <v>133.54522650750289</v>
      </c>
      <c r="F57" s="74">
        <v>24.996918774844247</v>
      </c>
      <c r="G57" s="74">
        <v>10.265693776072572</v>
      </c>
      <c r="H57" s="74">
        <v>67.27555195243805</v>
      </c>
      <c r="I57" s="74">
        <v>0.70280228217426066</v>
      </c>
      <c r="J57" s="74">
        <v>3.5421225059952044</v>
      </c>
      <c r="K57" s="74">
        <v>29.241988422062359</v>
      </c>
      <c r="L57" s="74">
        <v>45.87929656594725</v>
      </c>
      <c r="M57" s="74">
        <v>14.522830919264591</v>
      </c>
      <c r="N57" s="74">
        <v>134.48240177897679</v>
      </c>
      <c r="O57" s="74">
        <v>13.879787282174263</v>
      </c>
      <c r="P57" s="74">
        <v>25.058926177857717</v>
      </c>
      <c r="Q57" s="74">
        <v>266.60735365227816</v>
      </c>
    </row>
    <row r="58" spans="1:17">
      <c r="A58" s="74" t="s">
        <v>128</v>
      </c>
      <c r="B58" s="74" t="s">
        <v>126</v>
      </c>
      <c r="C58" s="74">
        <v>1</v>
      </c>
      <c r="D58" s="74">
        <v>1.6101610161017659</v>
      </c>
      <c r="E58" s="74">
        <v>150.01205119916352</v>
      </c>
      <c r="F58" s="74">
        <v>23.619828269307575</v>
      </c>
      <c r="G58" s="74">
        <v>9.4846379426712897</v>
      </c>
      <c r="H58" s="74">
        <v>64.112574563600006</v>
      </c>
      <c r="I58" s="74">
        <v>0.60943626000000006</v>
      </c>
      <c r="J58" s="74">
        <v>3.4346733999999999</v>
      </c>
      <c r="K58" s="74">
        <v>29.556871483999998</v>
      </c>
      <c r="L58" s="74">
        <v>47.413152592000003</v>
      </c>
      <c r="M58" s="74">
        <v>14.433174343999999</v>
      </c>
      <c r="N58" s="74">
        <v>133.6153357808</v>
      </c>
      <c r="O58" s="74">
        <v>13.794178528</v>
      </c>
      <c r="P58" s="74">
        <v>24.044640013999999</v>
      </c>
      <c r="Q58" s="74">
        <v>266.29202614280001</v>
      </c>
    </row>
    <row r="59" spans="1:17">
      <c r="A59" s="74" t="s">
        <v>128</v>
      </c>
      <c r="B59" s="74" t="s">
        <v>126</v>
      </c>
      <c r="C59" s="74">
        <v>2</v>
      </c>
      <c r="D59" s="74">
        <v>1.6994901529540598</v>
      </c>
      <c r="E59" s="74">
        <v>115.72942710601025</v>
      </c>
      <c r="F59" s="74">
        <v>23.598876734809078</v>
      </c>
      <c r="G59" s="74">
        <v>10.341573331323808</v>
      </c>
      <c r="H59" s="74">
        <v>64.145887441105771</v>
      </c>
      <c r="I59" s="74">
        <v>0.61871370192307695</v>
      </c>
      <c r="J59" s="74">
        <v>3.5144250120192306</v>
      </c>
      <c r="K59" s="74">
        <v>29.64314853004808</v>
      </c>
      <c r="L59" s="74">
        <v>47.539710810897439</v>
      </c>
      <c r="M59" s="74">
        <v>14.66769969551282</v>
      </c>
      <c r="N59" s="74">
        <v>129.36945002644231</v>
      </c>
      <c r="O59" s="74">
        <v>13.481115448717947</v>
      </c>
      <c r="P59" s="74">
        <v>23.089923402644228</v>
      </c>
      <c r="Q59" s="74">
        <v>261.30547292628205</v>
      </c>
    </row>
    <row r="60" spans="1:17">
      <c r="A60" s="74" t="s">
        <v>128</v>
      </c>
      <c r="B60" s="74" t="s">
        <v>126</v>
      </c>
      <c r="C60" s="74">
        <v>1</v>
      </c>
      <c r="D60" s="74">
        <v>1.3994402239100154</v>
      </c>
      <c r="E60" s="74">
        <v>148.50787582526215</v>
      </c>
      <c r="F60" s="74">
        <v>22.477413685191728</v>
      </c>
      <c r="G60" s="74">
        <v>8.4681582551546839</v>
      </c>
      <c r="H60" s="74">
        <v>66.128344856169875</v>
      </c>
      <c r="I60" s="74">
        <v>0.62397852564102574</v>
      </c>
      <c r="J60" s="74">
        <v>3.4868454927884618</v>
      </c>
      <c r="K60" s="74">
        <v>30.028531822916669</v>
      </c>
      <c r="L60" s="74">
        <v>48.099856424679494</v>
      </c>
      <c r="M60" s="74">
        <v>14.626128161057693</v>
      </c>
      <c r="N60" s="74">
        <v>131.48640574919872</v>
      </c>
      <c r="O60" s="74">
        <v>13.523225873397436</v>
      </c>
      <c r="P60" s="74">
        <v>23.474784598557694</v>
      </c>
      <c r="Q60" s="74">
        <v>264.72577812259618</v>
      </c>
    </row>
    <row r="61" spans="1:17">
      <c r="A61" s="74" t="s">
        <v>128</v>
      </c>
      <c r="B61" s="74" t="s">
        <v>126</v>
      </c>
      <c r="C61" s="74">
        <v>2</v>
      </c>
      <c r="D61" s="74">
        <v>1.4997000599880592</v>
      </c>
      <c r="E61" s="74">
        <v>144.22743690449209</v>
      </c>
      <c r="F61" s="74">
        <v>22.428325642449465</v>
      </c>
      <c r="G61" s="74">
        <v>8.7608130644922149</v>
      </c>
      <c r="H61" s="74">
        <v>65.300685810379235</v>
      </c>
      <c r="I61" s="74">
        <v>0.6188525908183633</v>
      </c>
      <c r="J61" s="74">
        <v>3.6413653532934132</v>
      </c>
      <c r="K61" s="74">
        <v>29.800899090219566</v>
      </c>
      <c r="L61" s="74">
        <v>47.779291728542916</v>
      </c>
      <c r="M61" s="74">
        <v>15.324659161676648</v>
      </c>
      <c r="N61" s="74">
        <v>131.37910772175647</v>
      </c>
      <c r="O61" s="74">
        <v>13.859410291417166</v>
      </c>
      <c r="P61" s="74">
        <v>23.936587485828344</v>
      </c>
      <c r="Q61" s="74">
        <v>265.72132083273453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workbookViewId="0">
      <pane xSplit="1" topLeftCell="B1" activePane="topRight" state="frozen"/>
      <selection pane="topRight" sqref="A1:XFD1048576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customWidth="1"/>
    <col min="11" max="11" width="10.109375" style="1" customWidth="1"/>
    <col min="12" max="12" width="9.109375" style="7" customWidth="1"/>
    <col min="13" max="13" width="9.109375" style="1" customWidth="1"/>
    <col min="14" max="15" width="8.88671875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customWidth="1"/>
    <col min="21" max="21" width="9.109375" style="11" bestFit="1" customWidth="1"/>
    <col min="22" max="16384" width="8.88671875" style="1"/>
  </cols>
  <sheetData>
    <row r="1" spans="1:26">
      <c r="A1" s="82" t="s">
        <v>3</v>
      </c>
      <c r="B1" s="83" t="s">
        <v>4</v>
      </c>
      <c r="C1" s="84" t="s">
        <v>15</v>
      </c>
      <c r="D1" s="86" t="s">
        <v>14</v>
      </c>
      <c r="E1" s="87" t="s">
        <v>13</v>
      </c>
      <c r="F1" s="76" t="s">
        <v>5</v>
      </c>
      <c r="G1" s="77"/>
      <c r="H1" s="77"/>
      <c r="I1" s="77"/>
      <c r="J1" s="78"/>
      <c r="K1" s="76" t="s">
        <v>6</v>
      </c>
      <c r="L1" s="77"/>
      <c r="M1" s="77"/>
      <c r="N1" s="77"/>
      <c r="O1" s="78"/>
      <c r="P1" s="79" t="s">
        <v>11</v>
      </c>
      <c r="Q1" s="80"/>
      <c r="R1" s="80"/>
      <c r="S1" s="80"/>
      <c r="T1" s="81"/>
      <c r="U1" s="75" t="s">
        <v>19</v>
      </c>
      <c r="V1" s="75"/>
      <c r="W1" s="75"/>
      <c r="X1" s="75" t="s">
        <v>20</v>
      </c>
      <c r="Y1" s="75"/>
      <c r="Z1" s="75"/>
    </row>
    <row r="2" spans="1:26" ht="32.4">
      <c r="A2" s="82"/>
      <c r="B2" s="83"/>
      <c r="C2" s="85"/>
      <c r="D2" s="86"/>
      <c r="E2" s="88"/>
      <c r="F2" s="6" t="s">
        <v>0</v>
      </c>
      <c r="G2" s="44" t="s">
        <v>7</v>
      </c>
      <c r="H2" s="6" t="s">
        <v>1</v>
      </c>
      <c r="I2" s="6" t="s">
        <v>16</v>
      </c>
      <c r="J2" s="9" t="s">
        <v>17</v>
      </c>
      <c r="K2" s="6" t="s">
        <v>0</v>
      </c>
      <c r="L2" s="44" t="s">
        <v>7</v>
      </c>
      <c r="M2" s="6" t="s">
        <v>2</v>
      </c>
      <c r="N2" s="6" t="s">
        <v>16</v>
      </c>
      <c r="O2" s="9" t="s">
        <v>17</v>
      </c>
      <c r="P2" s="13" t="s">
        <v>12</v>
      </c>
      <c r="Q2" s="53" t="s">
        <v>7</v>
      </c>
      <c r="R2" s="12" t="s">
        <v>2</v>
      </c>
      <c r="S2" s="6" t="s">
        <v>16</v>
      </c>
      <c r="T2" s="9" t="s">
        <v>17</v>
      </c>
      <c r="U2" s="6" t="s">
        <v>22</v>
      </c>
      <c r="V2" s="6" t="s">
        <v>21</v>
      </c>
      <c r="W2" s="9" t="s">
        <v>17</v>
      </c>
      <c r="X2" s="6" t="s">
        <v>22</v>
      </c>
      <c r="Y2" s="6" t="s">
        <v>21</v>
      </c>
      <c r="Z2" s="9" t="s">
        <v>17</v>
      </c>
    </row>
    <row r="3" spans="1:26">
      <c r="A3" s="1" t="s">
        <v>23</v>
      </c>
      <c r="B3" s="33">
        <v>1</v>
      </c>
      <c r="C3" s="34">
        <v>0.25</v>
      </c>
      <c r="D3" s="35">
        <v>50</v>
      </c>
      <c r="E3" s="36">
        <f>'含水量 '!F2</f>
        <v>6.5106510651062601</v>
      </c>
      <c r="F3">
        <v>195.62869698570799</v>
      </c>
      <c r="G3" s="24">
        <v>2</v>
      </c>
      <c r="H3" s="21">
        <f>((F3*G3)*D3*0.001*1.5)/(C3*(1-(E3*0.01)))</f>
        <v>125.5514339640622</v>
      </c>
      <c r="I3" s="25">
        <f>AVERAGE(H3:H4)</f>
        <v>125.69701046174102</v>
      </c>
      <c r="J3" s="26">
        <f>AVEDEV(H3:H4)</f>
        <v>0.14557649767881742</v>
      </c>
      <c r="K3" s="23">
        <v>68.721461187214601</v>
      </c>
      <c r="L3" s="24">
        <v>1</v>
      </c>
      <c r="M3" s="24">
        <f t="shared" ref="M3:M26" si="0">((K3*L3)*D3*0.001)/(C3*(1-(E3*0.01)))</f>
        <v>14.701452512001648</v>
      </c>
      <c r="N3" s="25">
        <f>AVERAGE(M3:M4)</f>
        <v>15.15988501930129</v>
      </c>
      <c r="O3" s="26">
        <f>AVEDEV(M3:M4)</f>
        <v>0.45843250729964247</v>
      </c>
      <c r="P3" s="31">
        <v>25.824269999999999</v>
      </c>
      <c r="Q3" s="24">
        <v>1</v>
      </c>
      <c r="R3" s="24">
        <f t="shared" ref="R3:R26" si="1">((P3*Q3)*D3*0.001)/(C3*(1-(E3*0.01)))</f>
        <v>5.5245373498074297</v>
      </c>
      <c r="S3" s="25">
        <f>AVERAGE(R3:R4)</f>
        <v>5.7227719347988213</v>
      </c>
      <c r="T3" s="26">
        <f>AVEDEV(R3:R4)</f>
        <v>0.19823458499139113</v>
      </c>
      <c r="U3" s="14">
        <v>219.46324959399999</v>
      </c>
      <c r="V3" s="15">
        <f>AVERAGE(U3:U4)</f>
        <v>222.18161651094323</v>
      </c>
      <c r="W3" s="16">
        <f>AVEDEV(U3:U4)</f>
        <v>2.7183669169432534</v>
      </c>
      <c r="X3" s="17">
        <v>44.471394021199998</v>
      </c>
      <c r="Y3" s="15">
        <f>AVERAGE(X3:X4)</f>
        <v>44.589419719149731</v>
      </c>
      <c r="Z3" s="16">
        <f>AVEDEV(X3:X4)</f>
        <v>0.1180256979497365</v>
      </c>
    </row>
    <row r="4" spans="1:26">
      <c r="B4" s="37">
        <v>2</v>
      </c>
      <c r="C4" s="38">
        <v>0.25030000000000002</v>
      </c>
      <c r="D4" s="39">
        <v>50</v>
      </c>
      <c r="E4" s="40">
        <f>'含水量 '!F3</f>
        <v>6.7313462692541526</v>
      </c>
      <c r="F4">
        <v>195.854221168344</v>
      </c>
      <c r="G4" s="21">
        <v>2</v>
      </c>
      <c r="H4" s="21">
        <f t="shared" ref="H4:H32" si="2">((F4*G4)*D4*0.001*1.5)/(C4*(1-(E4*0.01)))</f>
        <v>125.84258695941983</v>
      </c>
      <c r="I4" s="27"/>
      <c r="J4" s="28"/>
      <c r="K4" s="14">
        <v>72.922374429223794</v>
      </c>
      <c r="L4" s="21">
        <v>1</v>
      </c>
      <c r="M4" s="21">
        <f t="shared" si="0"/>
        <v>15.618317526600933</v>
      </c>
      <c r="N4" s="27"/>
      <c r="O4" s="28"/>
      <c r="P4" s="32">
        <v>27.645350000000001</v>
      </c>
      <c r="Q4" s="21">
        <v>1</v>
      </c>
      <c r="R4" s="21">
        <f t="shared" si="1"/>
        <v>5.921006519790212</v>
      </c>
      <c r="S4" s="27"/>
      <c r="T4" s="28"/>
      <c r="U4" s="14">
        <v>224.8999834278865</v>
      </c>
      <c r="V4" s="15"/>
      <c r="W4" s="16"/>
      <c r="X4" s="17">
        <v>44.707445417099471</v>
      </c>
      <c r="Y4" s="15"/>
      <c r="Z4" s="16"/>
    </row>
    <row r="5" spans="1:26">
      <c r="A5" s="1" t="s">
        <v>24</v>
      </c>
      <c r="B5" s="37">
        <v>1</v>
      </c>
      <c r="C5" s="38">
        <v>0.2495</v>
      </c>
      <c r="D5" s="39">
        <v>50</v>
      </c>
      <c r="E5" s="40">
        <f>'含水量 '!F4</f>
        <v>6.6580025992203442</v>
      </c>
      <c r="F5">
        <v>189.22381019884801</v>
      </c>
      <c r="G5" s="21">
        <v>2</v>
      </c>
      <c r="H5" s="21">
        <f t="shared" si="2"/>
        <v>121.87633959698849</v>
      </c>
      <c r="I5" s="15">
        <f>AVERAGE(H5:H6)</f>
        <v>122.93255426395201</v>
      </c>
      <c r="J5" s="28">
        <f>AVEDEV(H5:H6)</f>
        <v>1.0562146669635268</v>
      </c>
      <c r="K5" s="14">
        <v>73.242009132420094</v>
      </c>
      <c r="L5" s="21">
        <v>1</v>
      </c>
      <c r="M5" s="21">
        <f t="shared" si="0"/>
        <v>15.724708866197624</v>
      </c>
      <c r="N5" s="15">
        <f>AVERAGE(M5:M6)</f>
        <v>15.299233783486589</v>
      </c>
      <c r="O5" s="28">
        <f>AVEDEV(M5:M6)</f>
        <v>0.42547508271103407</v>
      </c>
      <c r="P5" s="32">
        <v>25.460370000000001</v>
      </c>
      <c r="Q5" s="21">
        <v>1</v>
      </c>
      <c r="R5" s="21">
        <f t="shared" si="1"/>
        <v>5.4662196001728276</v>
      </c>
      <c r="S5" s="15">
        <f>AVERAGE(R5:R6)</f>
        <v>6.081794167920985</v>
      </c>
      <c r="T5" s="28">
        <f>AVEDEV(R5:R6)</f>
        <v>0.61557456774815744</v>
      </c>
      <c r="U5" s="14">
        <v>216.18313199839676</v>
      </c>
      <c r="V5" s="15">
        <f>AVERAGE(U5:U6)</f>
        <v>217.93585339919838</v>
      </c>
      <c r="W5" s="16">
        <f>AVEDEV(U5:U6)</f>
        <v>1.7527214008016188</v>
      </c>
      <c r="X5" s="17">
        <v>47.152724966733459</v>
      </c>
      <c r="Y5" s="15">
        <f>AVERAGE(X5:X6)</f>
        <v>47.109528070166732</v>
      </c>
      <c r="Z5" s="16">
        <f>AVEDEV(X5:X6)</f>
        <v>4.3196896566730203E-2</v>
      </c>
    </row>
    <row r="6" spans="1:26">
      <c r="B6" s="37">
        <v>2</v>
      </c>
      <c r="C6" s="38">
        <v>0.25</v>
      </c>
      <c r="D6" s="39">
        <v>50</v>
      </c>
      <c r="E6" s="40">
        <f>'含水量 '!F5</f>
        <v>6.6419925977794909</v>
      </c>
      <c r="F6">
        <v>192.92240679407701</v>
      </c>
      <c r="G6" s="21">
        <v>2</v>
      </c>
      <c r="H6" s="21">
        <f t="shared" si="2"/>
        <v>123.98876893091554</v>
      </c>
      <c r="I6" s="27"/>
      <c r="J6" s="28"/>
      <c r="K6" s="14">
        <v>69.429223744292301</v>
      </c>
      <c r="L6" s="21">
        <v>1</v>
      </c>
      <c r="M6" s="21">
        <f t="shared" si="0"/>
        <v>14.873758700775555</v>
      </c>
      <c r="N6" s="27"/>
      <c r="O6" s="28"/>
      <c r="P6" s="32">
        <v>31.262650000000001</v>
      </c>
      <c r="Q6" s="21">
        <v>1</v>
      </c>
      <c r="R6" s="21">
        <f t="shared" si="1"/>
        <v>6.6973687356691425</v>
      </c>
      <c r="S6" s="27"/>
      <c r="T6" s="28"/>
      <c r="U6" s="14">
        <v>219.6885748</v>
      </c>
      <c r="V6" s="15"/>
      <c r="W6" s="16"/>
      <c r="X6" s="18">
        <v>47.066331173599998</v>
      </c>
      <c r="Y6" s="15"/>
      <c r="Z6" s="16"/>
    </row>
    <row r="7" spans="1:26">
      <c r="A7" s="1" t="s">
        <v>25</v>
      </c>
      <c r="B7" s="37">
        <v>1</v>
      </c>
      <c r="C7" s="38">
        <v>0.25009999999999999</v>
      </c>
      <c r="D7" s="39">
        <v>50</v>
      </c>
      <c r="E7" s="40">
        <f>'含水量 '!F6</f>
        <v>6.3600000000000989</v>
      </c>
      <c r="F7">
        <v>205.01050298336301</v>
      </c>
      <c r="G7" s="21">
        <v>2</v>
      </c>
      <c r="H7" s="21">
        <f t="shared" si="2"/>
        <v>131.30832864421291</v>
      </c>
      <c r="I7" s="15">
        <f>AVERAGE(H7:H8)</f>
        <v>130.16431179177613</v>
      </c>
      <c r="J7" s="28">
        <f>AVEDEV(H7:H8)</f>
        <v>1.1440168524367778</v>
      </c>
      <c r="K7" s="14">
        <v>68.150684931506902</v>
      </c>
      <c r="L7" s="21">
        <v>1</v>
      </c>
      <c r="M7" s="21">
        <f t="shared" si="0"/>
        <v>14.55007166964632</v>
      </c>
      <c r="N7" s="15">
        <f>AVERAGE(M7:M8)</f>
        <v>14.261989033873711</v>
      </c>
      <c r="O7" s="28">
        <f>AVEDEV(M7:M8)</f>
        <v>0.28808263577260895</v>
      </c>
      <c r="P7" s="32">
        <v>24.957809999999998</v>
      </c>
      <c r="Q7" s="21">
        <v>1</v>
      </c>
      <c r="R7" s="21">
        <f t="shared" si="1"/>
        <v>5.3284559734414714</v>
      </c>
      <c r="S7" s="15">
        <f>AVERAGE(R7:R8)</f>
        <v>5.2464381436835907</v>
      </c>
      <c r="T7" s="28">
        <f>AVEDEV(R7:R8)</f>
        <v>8.201782975788019E-2</v>
      </c>
      <c r="U7" s="14">
        <v>228.05872629708119</v>
      </c>
      <c r="V7" s="15">
        <f>AVERAGE(U7:U8)</f>
        <v>224.09345481807279</v>
      </c>
      <c r="W7" s="16">
        <f>AVEDEV(U7:U8)</f>
        <v>3.9652714790084076</v>
      </c>
      <c r="X7" s="18">
        <v>46.076367601359451</v>
      </c>
      <c r="Y7" s="15">
        <f>AVERAGE(X7:X8)</f>
        <v>45.431722039983995</v>
      </c>
      <c r="Z7" s="16">
        <f>AVEDEV(X7:X8)</f>
        <v>0.64464556137545159</v>
      </c>
    </row>
    <row r="8" spans="1:26">
      <c r="B8" s="37">
        <v>2</v>
      </c>
      <c r="C8" s="38">
        <v>0.25009999999999999</v>
      </c>
      <c r="D8" s="39">
        <v>50</v>
      </c>
      <c r="E8" s="40">
        <f>'含水量 '!F7</f>
        <v>6.4187162567486089</v>
      </c>
      <c r="F8">
        <v>201.31190638813399</v>
      </c>
      <c r="G8" s="21">
        <v>2</v>
      </c>
      <c r="H8" s="21">
        <f t="shared" si="2"/>
        <v>129.02029493933935</v>
      </c>
      <c r="I8" s="27"/>
      <c r="J8" s="28"/>
      <c r="K8" s="14">
        <v>65.410958904109606</v>
      </c>
      <c r="L8" s="21">
        <v>1</v>
      </c>
      <c r="M8" s="21">
        <f t="shared" si="0"/>
        <v>13.973906398101102</v>
      </c>
      <c r="N8" s="27"/>
      <c r="O8" s="28"/>
      <c r="P8" s="32">
        <v>24.174320000000002</v>
      </c>
      <c r="Q8" s="21">
        <v>1</v>
      </c>
      <c r="R8" s="21">
        <f t="shared" si="1"/>
        <v>5.164420313925711</v>
      </c>
      <c r="S8" s="27"/>
      <c r="T8" s="28"/>
      <c r="U8" s="14">
        <v>220.12818333906438</v>
      </c>
      <c r="V8" s="15"/>
      <c r="W8" s="16"/>
      <c r="X8" s="18">
        <v>44.787076478608547</v>
      </c>
      <c r="Y8" s="15"/>
      <c r="Z8" s="16"/>
    </row>
    <row r="9" spans="1:26">
      <c r="A9" s="1" t="s">
        <v>29</v>
      </c>
      <c r="B9" s="37">
        <v>1</v>
      </c>
      <c r="C9" s="41">
        <v>0.25040000000000001</v>
      </c>
      <c r="D9" s="39">
        <v>50</v>
      </c>
      <c r="E9" s="40">
        <f>'含水量 '!F8</f>
        <v>4.9490101979602397</v>
      </c>
      <c r="F9">
        <v>212.72343002951101</v>
      </c>
      <c r="G9" s="21">
        <v>2</v>
      </c>
      <c r="H9" s="21">
        <f t="shared" si="2"/>
        <v>134.06506340597642</v>
      </c>
      <c r="I9" s="15">
        <f>AVERAGE(H9:H10)</f>
        <v>129.60624350445897</v>
      </c>
      <c r="J9" s="28">
        <f>AVEDEV(H9:H10)</f>
        <v>4.4588199015174439</v>
      </c>
      <c r="K9" s="14">
        <v>85.730593607305906</v>
      </c>
      <c r="L9" s="21">
        <v>1</v>
      </c>
      <c r="M9" s="21">
        <f t="shared" si="0"/>
        <v>18.010047860737895</v>
      </c>
      <c r="N9" s="15">
        <f>AVERAGE(M9:M10)</f>
        <v>17.486006047303363</v>
      </c>
      <c r="O9" s="28">
        <f>AVEDEV(M9:M10)</f>
        <v>0.52404181343453438</v>
      </c>
      <c r="P9" s="14">
        <v>36.46508</v>
      </c>
      <c r="Q9" s="21">
        <v>1</v>
      </c>
      <c r="R9" s="21">
        <f t="shared" si="1"/>
        <v>7.6604839464178083</v>
      </c>
      <c r="S9" s="15">
        <f>AVERAGE(R9:R10)</f>
        <v>7.6248402505461588</v>
      </c>
      <c r="T9" s="28">
        <f>AVEDEV(R9:R10)</f>
        <v>3.564369587164995E-2</v>
      </c>
      <c r="U9" s="14">
        <v>232.94628608426518</v>
      </c>
      <c r="V9" s="15">
        <f>AVERAGE(U9:U10)</f>
        <v>232.98411881535117</v>
      </c>
      <c r="W9" s="16">
        <f>AVEDEV(U9:U10)</f>
        <v>3.7832731085984506E-2</v>
      </c>
      <c r="X9" s="19">
        <v>44.243880934504794</v>
      </c>
      <c r="Y9" s="15">
        <f>AVERAGE(X9:X10)</f>
        <v>44.296239334346069</v>
      </c>
      <c r="Z9" s="16">
        <f>AVEDEV(X9:X10)</f>
        <v>5.2358399841274661E-2</v>
      </c>
    </row>
    <row r="10" spans="1:26">
      <c r="B10" s="37">
        <v>2</v>
      </c>
      <c r="C10" s="41">
        <v>0.24979999999999999</v>
      </c>
      <c r="D10" s="39">
        <v>50</v>
      </c>
      <c r="E10" s="40">
        <f>'含水量 '!F9</f>
        <v>5.0300000000000011</v>
      </c>
      <c r="F10">
        <v>197.92904364859501</v>
      </c>
      <c r="G10" s="21">
        <v>2</v>
      </c>
      <c r="H10" s="21">
        <f t="shared" si="2"/>
        <v>125.14742360294153</v>
      </c>
      <c r="I10" s="27"/>
      <c r="J10" s="28"/>
      <c r="K10" s="14">
        <v>80.479452054794507</v>
      </c>
      <c r="L10" s="21">
        <v>1</v>
      </c>
      <c r="M10" s="21">
        <f t="shared" si="0"/>
        <v>16.961964233868827</v>
      </c>
      <c r="N10" s="27"/>
      <c r="O10" s="28"/>
      <c r="P10" s="14">
        <v>36.008470000000003</v>
      </c>
      <c r="Q10" s="21">
        <v>1</v>
      </c>
      <c r="R10" s="21">
        <f t="shared" si="1"/>
        <v>7.5891965546745084</v>
      </c>
      <c r="S10" s="27"/>
      <c r="T10" s="28"/>
      <c r="U10" s="14">
        <v>233.02195154643715</v>
      </c>
      <c r="V10" s="15"/>
      <c r="W10" s="16"/>
      <c r="X10" s="19">
        <v>44.348597734187344</v>
      </c>
      <c r="Y10" s="15"/>
      <c r="Z10" s="16"/>
    </row>
    <row r="11" spans="1:26">
      <c r="A11" s="1" t="s">
        <v>30</v>
      </c>
      <c r="B11" s="37">
        <v>1</v>
      </c>
      <c r="C11" s="41">
        <v>0.24990000000000001</v>
      </c>
      <c r="D11" s="39">
        <v>50</v>
      </c>
      <c r="E11" s="40">
        <f>'含水量 '!F10</f>
        <v>5.1684494651604824</v>
      </c>
      <c r="F11">
        <v>226.97655837210201</v>
      </c>
      <c r="G11" s="21">
        <v>2</v>
      </c>
      <c r="H11" s="21">
        <f t="shared" si="2"/>
        <v>143.66572140533236</v>
      </c>
      <c r="I11" s="15">
        <f>AVERAGE(H11:H12)</f>
        <v>137.25769967806832</v>
      </c>
      <c r="J11" s="28">
        <f>AVEDEV(H11:H12)</f>
        <v>6.4080217272640425</v>
      </c>
      <c r="K11" s="14">
        <v>87.899543378995403</v>
      </c>
      <c r="L11" s="21">
        <v>1</v>
      </c>
      <c r="M11" s="21">
        <f t="shared" si="0"/>
        <v>18.545455973240895</v>
      </c>
      <c r="N11" s="15">
        <f>AVERAGE(M11:M12)</f>
        <v>18.906702358436263</v>
      </c>
      <c r="O11" s="28">
        <f>AVEDEV(M11:M12)</f>
        <v>0.36124638519536845</v>
      </c>
      <c r="P11" s="14">
        <v>39.691899999999997</v>
      </c>
      <c r="Q11" s="21">
        <v>1</v>
      </c>
      <c r="R11" s="21">
        <f t="shared" si="1"/>
        <v>8.3743823420154513</v>
      </c>
      <c r="S11" s="15">
        <f>AVERAGE(R11:R12)</f>
        <v>8.4977312521362798</v>
      </c>
      <c r="T11" s="28">
        <f>AVEDEV(R11:R12)</f>
        <v>0.12334891012082938</v>
      </c>
      <c r="U11" s="14">
        <v>237.42805704521805</v>
      </c>
      <c r="V11" s="15">
        <f>AVERAGE(U11:U12)</f>
        <v>234.70538479588109</v>
      </c>
      <c r="W11" s="16">
        <f>AVEDEV(U11:U12)</f>
        <v>2.7226722493369664</v>
      </c>
      <c r="X11" s="19">
        <v>48.825510611044415</v>
      </c>
      <c r="Y11" s="15">
        <f>AVERAGE(X11:X12)</f>
        <v>48.889176439161844</v>
      </c>
      <c r="Z11" s="16">
        <f>AVEDEV(X11:X12)</f>
        <v>6.3665828117425605E-2</v>
      </c>
    </row>
    <row r="12" spans="1:26">
      <c r="B12" s="37">
        <v>2</v>
      </c>
      <c r="C12" s="41">
        <v>0.25030000000000002</v>
      </c>
      <c r="D12" s="39">
        <v>50</v>
      </c>
      <c r="E12" s="40">
        <f>'含水量 '!F11</f>
        <v>5.0120048019208152</v>
      </c>
      <c r="F12">
        <v>207.40105931930401</v>
      </c>
      <c r="G12" s="21">
        <v>2</v>
      </c>
      <c r="H12" s="21">
        <f t="shared" si="2"/>
        <v>130.84967795080428</v>
      </c>
      <c r="I12" s="27"/>
      <c r="J12" s="28"/>
      <c r="K12" s="14">
        <v>91.621004566210104</v>
      </c>
      <c r="L12" s="21">
        <v>1</v>
      </c>
      <c r="M12" s="21">
        <f t="shared" si="0"/>
        <v>19.267948743631631</v>
      </c>
      <c r="N12" s="27"/>
      <c r="O12" s="28"/>
      <c r="P12" s="14">
        <v>40.99409</v>
      </c>
      <c r="Q12" s="21">
        <v>1</v>
      </c>
      <c r="R12" s="21">
        <f t="shared" si="1"/>
        <v>8.62108016225711</v>
      </c>
      <c r="S12" s="27"/>
      <c r="T12" s="28"/>
      <c r="U12" s="14">
        <v>231.98271254654412</v>
      </c>
      <c r="V12" s="15"/>
      <c r="W12" s="16"/>
      <c r="X12" s="19">
        <v>48.952842267279266</v>
      </c>
      <c r="Y12" s="15"/>
      <c r="Z12" s="16"/>
    </row>
    <row r="13" spans="1:26">
      <c r="A13" s="1" t="s">
        <v>31</v>
      </c>
      <c r="B13" s="37">
        <v>1</v>
      </c>
      <c r="C13" s="41">
        <v>0.25</v>
      </c>
      <c r="D13" s="39">
        <v>50</v>
      </c>
      <c r="E13" s="40">
        <f>'含水量 '!F12</f>
        <v>4.8804880488048754</v>
      </c>
      <c r="F13">
        <v>211.50559944327699</v>
      </c>
      <c r="G13" s="21">
        <v>2</v>
      </c>
      <c r="H13" s="21">
        <f t="shared" si="2"/>
        <v>133.41464549468995</v>
      </c>
      <c r="I13" s="15">
        <f>AVERAGE(H13:H14)</f>
        <v>135.21235813067048</v>
      </c>
      <c r="J13" s="28">
        <f>AVEDEV(H13:H14)</f>
        <v>1.7977126359805311</v>
      </c>
      <c r="K13" s="14">
        <v>90.981735159817404</v>
      </c>
      <c r="L13" s="21">
        <v>1</v>
      </c>
      <c r="M13" s="21">
        <f t="shared" si="0"/>
        <v>19.129983595058651</v>
      </c>
      <c r="N13" s="15">
        <f>AVERAGE(M13:M14)</f>
        <v>18.55274886575091</v>
      </c>
      <c r="O13" s="28">
        <f>AVEDEV(M13:M14)</f>
        <v>0.57723472930774022</v>
      </c>
      <c r="P13" s="14">
        <v>42.139420000000001</v>
      </c>
      <c r="Q13" s="21">
        <v>1</v>
      </c>
      <c r="R13" s="21">
        <f t="shared" si="1"/>
        <v>8.8603103896540851</v>
      </c>
      <c r="S13" s="15">
        <f>AVERAGE(R13:R14)</f>
        <v>8.5916268304264971</v>
      </c>
      <c r="T13" s="28">
        <f>AVEDEV(R13:R14)</f>
        <v>0.26868355922758802</v>
      </c>
      <c r="U13" s="14">
        <v>236.99667849080001</v>
      </c>
      <c r="V13" s="15">
        <f>AVERAGE(U13:U14)</f>
        <v>238.8293671246</v>
      </c>
      <c r="W13" s="16">
        <f>AVEDEV(U13:U14)</f>
        <v>1.8326886337999895</v>
      </c>
      <c r="X13" s="19">
        <v>46.038245317999994</v>
      </c>
      <c r="Y13" s="15">
        <f>AVERAGE(X13:X14)</f>
        <v>46.454645822199993</v>
      </c>
      <c r="Z13" s="16">
        <f>AVEDEV(X13:X14)</f>
        <v>0.41640050420000208</v>
      </c>
    </row>
    <row r="14" spans="1:26">
      <c r="B14" s="37">
        <v>2</v>
      </c>
      <c r="C14" s="41">
        <v>0.25</v>
      </c>
      <c r="D14" s="39">
        <v>50</v>
      </c>
      <c r="E14" s="40">
        <f>'含水量 '!F13</f>
        <v>4.8680527788884635</v>
      </c>
      <c r="F14">
        <v>217.23391368223</v>
      </c>
      <c r="G14" s="21">
        <v>2</v>
      </c>
      <c r="H14" s="21">
        <f t="shared" si="2"/>
        <v>137.01007076665101</v>
      </c>
      <c r="I14" s="27"/>
      <c r="J14" s="28"/>
      <c r="K14" s="14">
        <v>85.502283105022798</v>
      </c>
      <c r="L14" s="21">
        <v>1</v>
      </c>
      <c r="M14" s="21">
        <f t="shared" si="0"/>
        <v>17.97551413644317</v>
      </c>
      <c r="N14" s="27"/>
      <c r="O14" s="28"/>
      <c r="P14" s="14">
        <v>39.588889999999999</v>
      </c>
      <c r="Q14" s="21">
        <v>1</v>
      </c>
      <c r="R14" s="21">
        <f t="shared" si="1"/>
        <v>8.3229432711989091</v>
      </c>
      <c r="S14" s="27"/>
      <c r="T14" s="28"/>
      <c r="U14" s="14">
        <v>240.66205575839999</v>
      </c>
      <c r="V14" s="15"/>
      <c r="W14" s="16"/>
      <c r="X14" s="19">
        <v>46.871046326399998</v>
      </c>
      <c r="Y14" s="15"/>
      <c r="Z14" s="16"/>
    </row>
    <row r="15" spans="1:26">
      <c r="A15" s="1" t="s">
        <v>32</v>
      </c>
      <c r="B15" s="37">
        <v>1</v>
      </c>
      <c r="C15" s="39">
        <v>0.25</v>
      </c>
      <c r="D15" s="39">
        <v>50</v>
      </c>
      <c r="E15" s="40">
        <f>'含水量 '!F14</f>
        <v>5.7788442311537995</v>
      </c>
      <c r="F15">
        <v>179.12032681675799</v>
      </c>
      <c r="G15" s="21">
        <v>2</v>
      </c>
      <c r="H15" s="21">
        <f t="shared" si="2"/>
        <v>114.06376329506882</v>
      </c>
      <c r="I15" s="15">
        <f>AVERAGE(H15:H16)</f>
        <v>112.93117262359999</v>
      </c>
      <c r="J15" s="28">
        <f>AVEDEV(H15:H16)</f>
        <v>1.132590671468833</v>
      </c>
      <c r="K15" s="14">
        <v>78.150684931506902</v>
      </c>
      <c r="L15" s="21">
        <v>1</v>
      </c>
      <c r="M15" s="21">
        <f t="shared" si="0"/>
        <v>16.588776542549496</v>
      </c>
      <c r="N15" s="15">
        <f>AVERAGE(M15:M16)</f>
        <v>17.138685047901102</v>
      </c>
      <c r="O15" s="28">
        <f>AVEDEV(M15:M16)</f>
        <v>0.54990850535160618</v>
      </c>
      <c r="P15" s="14">
        <v>29.986149999999999</v>
      </c>
      <c r="Q15" s="21">
        <v>1</v>
      </c>
      <c r="R15" s="21">
        <f t="shared" si="1"/>
        <v>6.3650567126485589</v>
      </c>
      <c r="S15" s="15">
        <f>AVERAGE(R15:R16)</f>
        <v>6.3792626230968885</v>
      </c>
      <c r="T15" s="28">
        <f>AVEDEV(R15:R16)</f>
        <v>1.4205910448330084E-2</v>
      </c>
      <c r="U15" s="14">
        <v>191.5359030992</v>
      </c>
      <c r="V15" s="15">
        <f>AVERAGE(U15:U16)</f>
        <v>187.3553170485996</v>
      </c>
      <c r="W15" s="16">
        <f>AVEDEV(U15:U16)</f>
        <v>4.1805860506003967</v>
      </c>
      <c r="X15" s="14">
        <v>40.554604805199993</v>
      </c>
      <c r="Y15" s="15">
        <f>AVERAGE(X15:X16)</f>
        <v>40.005237869186629</v>
      </c>
      <c r="Z15" s="16">
        <f>AVEDEV(X15:X16)</f>
        <v>0.54936693601336728</v>
      </c>
    </row>
    <row r="16" spans="1:26">
      <c r="B16" s="37">
        <v>2</v>
      </c>
      <c r="C16" s="39">
        <v>0.24990000000000001</v>
      </c>
      <c r="D16" s="39">
        <v>50</v>
      </c>
      <c r="E16" s="40">
        <f>'含水量 '!F15</f>
        <v>5.8170914542728003</v>
      </c>
      <c r="F16">
        <v>175.421730221529</v>
      </c>
      <c r="G16" s="21">
        <v>2</v>
      </c>
      <c r="H16" s="21">
        <f t="shared" si="2"/>
        <v>111.79858195213116</v>
      </c>
      <c r="I16" s="27"/>
      <c r="J16" s="28"/>
      <c r="K16" s="14">
        <v>83.264840182648399</v>
      </c>
      <c r="L16" s="21">
        <v>1</v>
      </c>
      <c r="M16" s="21">
        <f t="shared" si="0"/>
        <v>17.688593553252709</v>
      </c>
      <c r="N16" s="27"/>
      <c r="O16" s="28"/>
      <c r="P16" s="14">
        <v>30.09573</v>
      </c>
      <c r="Q16" s="21">
        <v>1</v>
      </c>
      <c r="R16" s="21">
        <f t="shared" si="1"/>
        <v>6.393468533545219</v>
      </c>
      <c r="S16" s="27"/>
      <c r="T16" s="28"/>
      <c r="U16" s="14">
        <v>183.17473099799921</v>
      </c>
      <c r="V16" s="15"/>
      <c r="W16" s="16"/>
      <c r="X16" s="14">
        <v>39.455870933173259</v>
      </c>
      <c r="Y16" s="15"/>
      <c r="Z16" s="16"/>
    </row>
    <row r="17" spans="1:26">
      <c r="A17" s="1" t="s">
        <v>33</v>
      </c>
      <c r="B17" s="37">
        <v>1</v>
      </c>
      <c r="C17" s="39">
        <v>0.25</v>
      </c>
      <c r="D17" s="39">
        <v>50</v>
      </c>
      <c r="E17" s="40">
        <f>'含水量 '!F16</f>
        <v>5.9770114942527925</v>
      </c>
      <c r="F17">
        <v>149.75707823756099</v>
      </c>
      <c r="G17" s="21">
        <v>2</v>
      </c>
      <c r="H17" s="21">
        <f t="shared" si="2"/>
        <v>95.566252860643971</v>
      </c>
      <c r="I17" s="15">
        <f>AVERAGE(H17:H18)</f>
        <v>95.964763399949277</v>
      </c>
      <c r="J17" s="28">
        <f>AVEDEV(H17:H18)</f>
        <v>0.39851053930530611</v>
      </c>
      <c r="K17" s="14">
        <v>91.598173515981799</v>
      </c>
      <c r="L17" s="21">
        <v>1</v>
      </c>
      <c r="M17" s="21">
        <f t="shared" si="0"/>
        <v>19.48420805841176</v>
      </c>
      <c r="N17" s="15">
        <f>AVERAGE(M17:M18)</f>
        <v>19.552132387910646</v>
      </c>
      <c r="O17" s="28">
        <f>AVEDEV(M17:M18)</f>
        <v>6.7924329498884717E-2</v>
      </c>
      <c r="P17" s="14">
        <v>35.809809999999999</v>
      </c>
      <c r="Q17" s="21">
        <v>1</v>
      </c>
      <c r="R17" s="21">
        <f t="shared" si="1"/>
        <v>7.6172456479217541</v>
      </c>
      <c r="S17" s="15">
        <f>AVERAGE(R17:R18)</f>
        <v>7.7173586598178758</v>
      </c>
      <c r="T17" s="28">
        <f>AVEDEV(R17:R18)</f>
        <v>0.10011301189612176</v>
      </c>
      <c r="U17" s="14">
        <v>169.22950574679999</v>
      </c>
      <c r="V17" s="15">
        <f>AVERAGE(U17:U18)</f>
        <v>164.38332001591493</v>
      </c>
      <c r="W17" s="16">
        <f>AVEDEV(U17:U18)</f>
        <v>4.8461857308850398</v>
      </c>
      <c r="X17" s="14">
        <v>41.658202741599993</v>
      </c>
      <c r="Y17" s="15">
        <f>AVERAGE(X17:X18)</f>
        <v>41.069851895151288</v>
      </c>
      <c r="Z17" s="16">
        <f>AVEDEV(X17:X18)</f>
        <v>0.5883508464487015</v>
      </c>
    </row>
    <row r="18" spans="1:26">
      <c r="B18" s="37">
        <v>2</v>
      </c>
      <c r="C18" s="39">
        <v>0.2505</v>
      </c>
      <c r="D18" s="39">
        <v>50</v>
      </c>
      <c r="E18" s="40">
        <f>'含水量 '!F17</f>
        <v>5.9317795338601931</v>
      </c>
      <c r="F18">
        <v>151.38085235253899</v>
      </c>
      <c r="G18" s="21">
        <v>2</v>
      </c>
      <c r="H18" s="21">
        <f t="shared" si="2"/>
        <v>96.363273939254583</v>
      </c>
      <c r="I18" s="27"/>
      <c r="J18" s="28"/>
      <c r="K18" s="14">
        <v>92.465753424657507</v>
      </c>
      <c r="L18" s="21">
        <v>1</v>
      </c>
      <c r="M18" s="21">
        <f t="shared" si="0"/>
        <v>19.620056717409529</v>
      </c>
      <c r="N18" s="27"/>
      <c r="O18" s="28"/>
      <c r="P18" s="14">
        <v>36.842320000000001</v>
      </c>
      <c r="Q18" s="21">
        <v>1</v>
      </c>
      <c r="R18" s="21">
        <f t="shared" si="1"/>
        <v>7.8174716717139976</v>
      </c>
      <c r="S18" s="27"/>
      <c r="T18" s="28"/>
      <c r="U18" s="14">
        <v>159.53713428502991</v>
      </c>
      <c r="V18" s="15"/>
      <c r="W18" s="16"/>
      <c r="X18" s="14">
        <v>40.48150104870259</v>
      </c>
      <c r="Y18" s="15"/>
      <c r="Z18" s="16"/>
    </row>
    <row r="19" spans="1:26">
      <c r="A19" s="1" t="s">
        <v>34</v>
      </c>
      <c r="B19" s="37">
        <v>1</v>
      </c>
      <c r="C19" s="39">
        <v>0.24990000000000001</v>
      </c>
      <c r="D19" s="39">
        <v>50</v>
      </c>
      <c r="E19" s="40">
        <f>'含水量 '!F18</f>
        <v>5.6999999999998607</v>
      </c>
      <c r="F19">
        <v>166.039924223875</v>
      </c>
      <c r="G19" s="21">
        <v>2</v>
      </c>
      <c r="H19" s="21">
        <f t="shared" si="2"/>
        <v>105.68803824215247</v>
      </c>
      <c r="I19" s="15">
        <f>AVERAGE(H19:H20)</f>
        <v>105.65365731464848</v>
      </c>
      <c r="J19" s="28">
        <f>AVEDEV(H19:H20)</f>
        <v>3.4380927503995906E-2</v>
      </c>
      <c r="K19" s="14">
        <v>89.178082191780803</v>
      </c>
      <c r="L19" s="21">
        <v>1</v>
      </c>
      <c r="M19" s="21">
        <f t="shared" si="0"/>
        <v>18.921265683745535</v>
      </c>
      <c r="N19" s="15">
        <f>AVERAGE(M19:M20)</f>
        <v>18.787276270484064</v>
      </c>
      <c r="O19" s="28">
        <f>AVEDEV(M19:M20)</f>
        <v>0.13398941326146918</v>
      </c>
      <c r="P19" s="14">
        <v>37.237830000000002</v>
      </c>
      <c r="Q19" s="21">
        <v>1</v>
      </c>
      <c r="R19" s="21">
        <f t="shared" si="1"/>
        <v>7.9008973684913943</v>
      </c>
      <c r="S19" s="15">
        <f>AVERAGE(R19:R20)</f>
        <v>7.9409951483798249</v>
      </c>
      <c r="T19" s="28">
        <f>AVEDEV(R19:R20)</f>
        <v>4.0097779888430107E-2</v>
      </c>
      <c r="U19" s="14">
        <v>180.58960131612645</v>
      </c>
      <c r="V19" s="15">
        <f>AVERAGE(U19:U20)</f>
        <v>180.72526855466322</v>
      </c>
      <c r="W19" s="16">
        <f>AVEDEV(U19:U20)</f>
        <v>0.13566723853678297</v>
      </c>
      <c r="X19" s="14">
        <v>39.776129366946776</v>
      </c>
      <c r="Y19" s="15">
        <f>AVERAGE(X19:X20)</f>
        <v>39.817413103073385</v>
      </c>
      <c r="Z19" s="16">
        <f>AVEDEV(X19:X20)</f>
        <v>4.1283736126608517E-2</v>
      </c>
    </row>
    <row r="20" spans="1:26">
      <c r="B20" s="37">
        <v>2</v>
      </c>
      <c r="C20" s="39">
        <v>0.25</v>
      </c>
      <c r="D20" s="39">
        <v>50</v>
      </c>
      <c r="E20" s="40">
        <f>'含水量 '!F19</f>
        <v>5.7788442311537995</v>
      </c>
      <c r="F20">
        <v>165.859504877766</v>
      </c>
      <c r="G20" s="21">
        <v>2</v>
      </c>
      <c r="H20" s="21">
        <f t="shared" si="2"/>
        <v>105.61927638714448</v>
      </c>
      <c r="I20" s="27"/>
      <c r="J20" s="28"/>
      <c r="K20" s="14">
        <v>87.876712328767098</v>
      </c>
      <c r="L20" s="21">
        <v>1</v>
      </c>
      <c r="M20" s="21">
        <f t="shared" si="0"/>
        <v>18.653286857222596</v>
      </c>
      <c r="N20" s="27"/>
      <c r="O20" s="28"/>
      <c r="P20" s="14">
        <v>37.59939</v>
      </c>
      <c r="Q20" s="21">
        <v>1</v>
      </c>
      <c r="R20" s="21">
        <f t="shared" si="1"/>
        <v>7.9810929282682546</v>
      </c>
      <c r="S20" s="27"/>
      <c r="T20" s="28"/>
      <c r="U20" s="14">
        <v>180.86093579320001</v>
      </c>
      <c r="V20" s="15"/>
      <c r="W20" s="16"/>
      <c r="X20" s="14">
        <v>39.858696839199993</v>
      </c>
      <c r="Y20" s="15"/>
      <c r="Z20" s="16"/>
    </row>
    <row r="21" spans="1:26">
      <c r="A21" s="1" t="s">
        <v>35</v>
      </c>
      <c r="B21" s="37">
        <v>1</v>
      </c>
      <c r="C21" s="39">
        <v>0.24990000000000001</v>
      </c>
      <c r="D21" s="39">
        <v>50</v>
      </c>
      <c r="E21" s="40">
        <f>'含水量 '!F20</f>
        <v>5.3173413293350134</v>
      </c>
      <c r="F21">
        <v>216.692655643904</v>
      </c>
      <c r="G21" s="21">
        <v>2</v>
      </c>
      <c r="H21" s="21">
        <f t="shared" si="2"/>
        <v>137.37216747042439</v>
      </c>
      <c r="I21" s="15">
        <f>AVERAGE(H21:H22)</f>
        <v>138.86222171048115</v>
      </c>
      <c r="J21" s="28">
        <f>AVEDEV(H21:H22)</f>
        <v>1.4900542400567787</v>
      </c>
      <c r="K21" s="14">
        <v>56.484018264840202</v>
      </c>
      <c r="L21" s="21">
        <v>2</v>
      </c>
      <c r="M21" s="21">
        <f t="shared" si="0"/>
        <v>23.872004316969026</v>
      </c>
      <c r="N21" s="15">
        <f>AVERAGE(M21:M22)</f>
        <v>24.086297888024397</v>
      </c>
      <c r="O21" s="28">
        <f>AVEDEV(M21:M22)</f>
        <v>0.21429357105536972</v>
      </c>
      <c r="P21" s="32">
        <v>60.324820000000003</v>
      </c>
      <c r="Q21" s="21">
        <v>1</v>
      </c>
      <c r="R21" s="21">
        <f t="shared" si="1"/>
        <v>12.747626742030031</v>
      </c>
      <c r="S21" s="15">
        <f>AVERAGE(R21:R22)</f>
        <v>12.974066020974311</v>
      </c>
      <c r="T21" s="28">
        <f>AVEDEV(R21:R22)</f>
        <v>0.22643927894428018</v>
      </c>
      <c r="U21" s="14">
        <v>234.39964226610647</v>
      </c>
      <c r="V21" s="15">
        <f>AVERAGE(U21:U22)</f>
        <v>235.61210998375464</v>
      </c>
      <c r="W21" s="16">
        <f>AVEDEV(U21:U22)</f>
        <v>1.2124677176481669</v>
      </c>
      <c r="X21" s="14">
        <v>59.766909535014001</v>
      </c>
      <c r="Y21" s="15">
        <f>AVERAGE(X21:X22)</f>
        <v>59.783269969911814</v>
      </c>
      <c r="Z21" s="16">
        <f>AVEDEV(X21:X22)</f>
        <v>1.6360434897809029E-2</v>
      </c>
    </row>
    <row r="22" spans="1:26">
      <c r="B22" s="37">
        <v>2</v>
      </c>
      <c r="C22" s="39">
        <v>0.2495</v>
      </c>
      <c r="D22" s="39">
        <v>50</v>
      </c>
      <c r="E22" s="40">
        <f>'含水量 '!F21</f>
        <v>4.8799999999999955</v>
      </c>
      <c r="F22">
        <v>222.060131190639</v>
      </c>
      <c r="G22" s="21">
        <v>2</v>
      </c>
      <c r="H22" s="21">
        <f t="shared" si="2"/>
        <v>140.35227595053794</v>
      </c>
      <c r="I22" s="27"/>
      <c r="J22" s="28"/>
      <c r="K22" s="14">
        <v>57.671232876712303</v>
      </c>
      <c r="L22" s="21">
        <v>2</v>
      </c>
      <c r="M22" s="21">
        <f t="shared" si="0"/>
        <v>24.300591459079765</v>
      </c>
      <c r="N22" s="27"/>
      <c r="O22" s="28"/>
      <c r="P22" s="32">
        <v>62.656039999999997</v>
      </c>
      <c r="Q22" s="21">
        <v>1</v>
      </c>
      <c r="R22" s="21">
        <f t="shared" si="1"/>
        <v>13.200505299918591</v>
      </c>
      <c r="S22" s="27"/>
      <c r="T22" s="28"/>
      <c r="U22" s="14">
        <v>236.8245777014028</v>
      </c>
      <c r="V22" s="15"/>
      <c r="W22" s="16"/>
      <c r="X22" s="14">
        <v>59.799630404809619</v>
      </c>
      <c r="Y22" s="15"/>
      <c r="Z22" s="16"/>
    </row>
    <row r="23" spans="1:26">
      <c r="A23" s="1" t="s">
        <v>36</v>
      </c>
      <c r="B23" s="37">
        <v>1</v>
      </c>
      <c r="C23" s="39">
        <v>0.25009999999999999</v>
      </c>
      <c r="D23" s="39">
        <v>50</v>
      </c>
      <c r="E23" s="40">
        <f>'含水量 '!F22</f>
        <v>5.1705170517052004</v>
      </c>
      <c r="F23">
        <v>245.785275203938</v>
      </c>
      <c r="G23" s="21">
        <v>2</v>
      </c>
      <c r="H23" s="21">
        <f t="shared" si="2"/>
        <v>155.44975640396723</v>
      </c>
      <c r="I23" s="15">
        <f>AVERAGE(H23:H24)</f>
        <v>152.01630519584972</v>
      </c>
      <c r="J23" s="28">
        <f>AVEDEV(H23:H24)</f>
        <v>3.4334512081175035</v>
      </c>
      <c r="K23" s="14">
        <v>46.872146118721503</v>
      </c>
      <c r="L23" s="21">
        <v>2</v>
      </c>
      <c r="M23" s="21">
        <f t="shared" si="0"/>
        <v>19.763222702528207</v>
      </c>
      <c r="N23" s="15">
        <f>AVERAGE(M23:M24)</f>
        <v>20.18168083411711</v>
      </c>
      <c r="O23" s="28">
        <f>AVEDEV(M23:M24)</f>
        <v>0.41845813158890088</v>
      </c>
      <c r="P23" s="32">
        <v>46.345480000000002</v>
      </c>
      <c r="Q23" s="21">
        <v>1</v>
      </c>
      <c r="R23" s="21">
        <f t="shared" si="1"/>
        <v>9.7705793135182155</v>
      </c>
      <c r="S23" s="15">
        <f>AVERAGE(R23:R24)</f>
        <v>9.753350880603243</v>
      </c>
      <c r="T23" s="28">
        <f>AVEDEV(R23:R24)</f>
        <v>1.722843291497167E-2</v>
      </c>
      <c r="U23" s="14">
        <v>275.14279138664534</v>
      </c>
      <c r="V23" s="15">
        <f>AVERAGE(U23:U24)</f>
        <v>273.72025089556087</v>
      </c>
      <c r="W23" s="16">
        <f>AVEDEV(U23:U24)</f>
        <v>1.4225404910844475</v>
      </c>
      <c r="X23" s="14">
        <v>70.444909854058395</v>
      </c>
      <c r="Y23" s="15">
        <f>AVERAGE(X23:X24)</f>
        <v>70.299166223192273</v>
      </c>
      <c r="Z23" s="16">
        <f>AVEDEV(X23:X24)</f>
        <v>0.14574363086612152</v>
      </c>
    </row>
    <row r="24" spans="1:26">
      <c r="B24" s="37">
        <v>2</v>
      </c>
      <c r="C24" s="39">
        <v>0.25019999999999998</v>
      </c>
      <c r="D24" s="39">
        <v>50</v>
      </c>
      <c r="E24" s="40">
        <f>'含水量 '!F23</f>
        <v>5.2499999999998437</v>
      </c>
      <c r="F24">
        <v>234.824799927832</v>
      </c>
      <c r="G24" s="21">
        <v>2</v>
      </c>
      <c r="H24" s="21">
        <f t="shared" si="2"/>
        <v>148.58285398773222</v>
      </c>
      <c r="I24" s="27"/>
      <c r="J24" s="28"/>
      <c r="K24" s="14">
        <v>48.835616438356197</v>
      </c>
      <c r="L24" s="21">
        <v>2</v>
      </c>
      <c r="M24" s="21">
        <f t="shared" si="0"/>
        <v>20.600138965706009</v>
      </c>
      <c r="N24" s="27"/>
      <c r="O24" s="28"/>
      <c r="P24" s="32">
        <v>46.16178</v>
      </c>
      <c r="Q24" s="21">
        <v>1</v>
      </c>
      <c r="R24" s="21">
        <f t="shared" si="1"/>
        <v>9.7361224476882722</v>
      </c>
      <c r="S24" s="27"/>
      <c r="T24" s="28"/>
      <c r="U24" s="14">
        <v>272.29771040447645</v>
      </c>
      <c r="V24" s="15"/>
      <c r="W24" s="16"/>
      <c r="X24" s="14">
        <v>70.153422592326152</v>
      </c>
      <c r="Y24" s="15"/>
      <c r="Z24" s="16"/>
    </row>
    <row r="25" spans="1:26">
      <c r="A25" s="1" t="s">
        <v>37</v>
      </c>
      <c r="B25" s="37">
        <v>1</v>
      </c>
      <c r="C25" s="39">
        <v>0.24959999999999999</v>
      </c>
      <c r="D25" s="39">
        <v>50</v>
      </c>
      <c r="E25" s="40">
        <f>'含水量 '!F24</f>
        <v>5.0605060506049915</v>
      </c>
      <c r="F25">
        <v>214.933567019343</v>
      </c>
      <c r="G25" s="21">
        <v>2</v>
      </c>
      <c r="H25" s="21">
        <f t="shared" si="2"/>
        <v>136.05171223244514</v>
      </c>
      <c r="I25" s="15">
        <f>AVERAGE(H25:H26)</f>
        <v>144.64896134443956</v>
      </c>
      <c r="J25" s="28">
        <f>AVEDEV(H25:H26)</f>
        <v>8.5972491119944152</v>
      </c>
      <c r="K25" s="14">
        <v>52.100456621004597</v>
      </c>
      <c r="L25" s="21">
        <v>2</v>
      </c>
      <c r="M25" s="21">
        <f t="shared" si="0"/>
        <v>21.986193004284562</v>
      </c>
      <c r="N25" s="15">
        <f>AVERAGE(M25:M26)</f>
        <v>21.789848503232065</v>
      </c>
      <c r="O25" s="28">
        <f>AVEDEV(M25:M26)</f>
        <v>0.19634450105249535</v>
      </c>
      <c r="P25" s="32">
        <v>51.120330000000003</v>
      </c>
      <c r="Q25" s="21">
        <v>1</v>
      </c>
      <c r="R25" s="21">
        <f t="shared" si="1"/>
        <v>10.786291663416964</v>
      </c>
      <c r="S25" s="15">
        <f>AVERAGE(R25:R26)</f>
        <v>10.579048047781061</v>
      </c>
      <c r="T25" s="28">
        <f>AVEDEV(R25:R26)</f>
        <v>0.2072436156359041</v>
      </c>
      <c r="U25" s="14">
        <v>258.00238960296474</v>
      </c>
      <c r="V25" s="15">
        <f>AVERAGE(U25:U26)</f>
        <v>260.7043811821211</v>
      </c>
      <c r="W25" s="16">
        <f>AVEDEV(U25:U26)</f>
        <v>2.7019915791563562</v>
      </c>
      <c r="X25" s="14">
        <v>66.689946957532072</v>
      </c>
      <c r="Y25" s="15">
        <f>AVERAGE(X25:X26)</f>
        <v>67.108902466191182</v>
      </c>
      <c r="Z25" s="16">
        <f>AVEDEV(X25:X26)</f>
        <v>0.41895550865911702</v>
      </c>
    </row>
    <row r="26" spans="1:26">
      <c r="B26" s="37">
        <v>2</v>
      </c>
      <c r="C26" s="39">
        <v>0.2505</v>
      </c>
      <c r="D26" s="39">
        <v>50</v>
      </c>
      <c r="E26" s="40">
        <f>'含水量 '!F25</f>
        <v>4.9475262368813917</v>
      </c>
      <c r="F26">
        <v>243.25940435841599</v>
      </c>
      <c r="G26" s="21">
        <v>2</v>
      </c>
      <c r="H26" s="21">
        <f t="shared" si="2"/>
        <v>153.24621045643397</v>
      </c>
      <c r="I26" s="27"/>
      <c r="J26" s="28"/>
      <c r="K26" s="14">
        <v>51.415525114155301</v>
      </c>
      <c r="L26" s="21">
        <v>2</v>
      </c>
      <c r="M26" s="21">
        <f t="shared" si="0"/>
        <v>21.593504002179571</v>
      </c>
      <c r="N26" s="27"/>
      <c r="O26" s="28"/>
      <c r="P26" s="14">
        <v>49.391869999999997</v>
      </c>
      <c r="Q26" s="21">
        <v>1</v>
      </c>
      <c r="R26" s="21">
        <f t="shared" si="1"/>
        <v>10.371804432145156</v>
      </c>
      <c r="S26" s="27"/>
      <c r="T26" s="28"/>
      <c r="U26" s="14">
        <v>263.40637276127745</v>
      </c>
      <c r="V26" s="15"/>
      <c r="W26" s="16"/>
      <c r="X26" s="14">
        <v>67.527857974850306</v>
      </c>
      <c r="Y26" s="15"/>
      <c r="Z26" s="16"/>
    </row>
    <row r="27" spans="1:26">
      <c r="A27" s="1" t="s">
        <v>38</v>
      </c>
      <c r="B27" s="39">
        <v>1</v>
      </c>
      <c r="C27" s="39">
        <v>0.25019999999999998</v>
      </c>
      <c r="D27" s="39">
        <v>50</v>
      </c>
      <c r="E27" s="40">
        <f>'含水量 '!F26</f>
        <v>7.0528211284512921</v>
      </c>
      <c r="F27">
        <v>212.27238166423999</v>
      </c>
      <c r="G27" s="21">
        <v>2</v>
      </c>
      <c r="H27" s="21">
        <f t="shared" si="2"/>
        <v>136.91821661274409</v>
      </c>
      <c r="I27" s="15">
        <f>AVERAGE(H27:H28)</f>
        <v>130.41830677291483</v>
      </c>
      <c r="J27" s="28">
        <f>AVEDEV(H27:H28)</f>
        <v>6.4999098398292716</v>
      </c>
      <c r="K27" s="14">
        <v>75.091324200913206</v>
      </c>
      <c r="L27" s="21">
        <v>2</v>
      </c>
      <c r="M27" s="21">
        <f t="shared" ref="M27:M32" si="3">((K27*L27)*D27*0.001)/(C27*(1-(E27*0.01)))</f>
        <v>32.28986616808492</v>
      </c>
      <c r="N27" s="15">
        <f>AVERAGE(M27:M28)</f>
        <v>32.549687847324677</v>
      </c>
      <c r="O27" s="28">
        <f>AVEDEV(M27:M28)</f>
        <v>0.25982167923975297</v>
      </c>
      <c r="P27" s="14">
        <v>76.260180000000005</v>
      </c>
      <c r="Q27" s="21">
        <v>1</v>
      </c>
      <c r="R27" s="21">
        <f t="shared" ref="R27:R32" si="4">((P27*Q27)*D27*0.001)/(C27*(1-(E27*0.01)))</f>
        <v>16.396241725379774</v>
      </c>
      <c r="S27" s="15">
        <f>AVERAGE(R27:R28)</f>
        <v>16.247436895383274</v>
      </c>
      <c r="T27" s="28">
        <f>AVEDEV(R27:R28)</f>
        <v>0.14880482999649836</v>
      </c>
      <c r="U27" s="21">
        <v>238.22945327018388</v>
      </c>
      <c r="V27" s="15">
        <f>AVERAGE(U27:U28)</f>
        <v>237.07968998906716</v>
      </c>
      <c r="W27" s="16">
        <f>AVEDEV(U27:U28)</f>
        <v>1.1497632811167335</v>
      </c>
      <c r="X27" s="14">
        <v>62.847564778577151</v>
      </c>
      <c r="Y27" s="15">
        <f>AVERAGE(X27:X28)</f>
        <v>62.559998463998923</v>
      </c>
      <c r="Z27" s="16">
        <f>AVEDEV(X27:X28)</f>
        <v>0.28756631457822479</v>
      </c>
    </row>
    <row r="28" spans="1:26">
      <c r="B28" s="39">
        <v>2</v>
      </c>
      <c r="C28" s="39">
        <v>0.25030000000000002</v>
      </c>
      <c r="D28" s="39">
        <v>50</v>
      </c>
      <c r="E28" s="40">
        <f>'含水量 '!F27</f>
        <v>6.810000000000116</v>
      </c>
      <c r="F28">
        <v>192.696882611441</v>
      </c>
      <c r="G28" s="21">
        <v>2</v>
      </c>
      <c r="H28" s="21">
        <f t="shared" si="2"/>
        <v>123.91839693308555</v>
      </c>
      <c r="I28" s="45"/>
      <c r="J28" s="50"/>
      <c r="K28" s="14">
        <v>76.529680365296798</v>
      </c>
      <c r="L28" s="21">
        <v>2</v>
      </c>
      <c r="M28" s="21">
        <f t="shared" si="3"/>
        <v>32.809509526564426</v>
      </c>
      <c r="N28" s="27"/>
      <c r="O28" s="28"/>
      <c r="P28" s="14">
        <v>75.101590000000002</v>
      </c>
      <c r="Q28" s="21">
        <v>1</v>
      </c>
      <c r="R28" s="21">
        <f t="shared" si="4"/>
        <v>16.098632065386777</v>
      </c>
      <c r="S28" s="27"/>
      <c r="T28" s="28"/>
      <c r="U28" s="21">
        <v>235.92992670795041</v>
      </c>
      <c r="V28" s="15"/>
      <c r="W28" s="16"/>
      <c r="X28" s="14">
        <v>62.272432149420702</v>
      </c>
      <c r="Y28" s="15"/>
      <c r="Z28" s="16"/>
    </row>
    <row r="29" spans="1:26">
      <c r="A29" s="1" t="s">
        <v>39</v>
      </c>
      <c r="B29" s="39">
        <v>1</v>
      </c>
      <c r="C29" s="39">
        <v>0.24970000000000001</v>
      </c>
      <c r="D29" s="39">
        <v>50</v>
      </c>
      <c r="E29" s="40">
        <f>'含水量 '!F28</f>
        <v>6.8693130686931072</v>
      </c>
      <c r="F29">
        <v>232.389138755364</v>
      </c>
      <c r="G29" s="21">
        <v>2</v>
      </c>
      <c r="H29" s="21">
        <f t="shared" si="2"/>
        <v>149.89796495492217</v>
      </c>
      <c r="I29" s="15">
        <f>AVERAGE(H29:H30)</f>
        <v>150.84419215079802</v>
      </c>
      <c r="J29" s="28">
        <f>AVEDEV(H29:H30)</f>
        <v>0.94622719587584925</v>
      </c>
      <c r="K29" s="14">
        <v>55.273972602739697</v>
      </c>
      <c r="L29" s="21">
        <v>2</v>
      </c>
      <c r="M29" s="21">
        <f t="shared" si="3"/>
        <v>23.768913505740905</v>
      </c>
      <c r="N29" s="15">
        <f>AVERAGE(M29:M30)</f>
        <v>24.060980734241159</v>
      </c>
      <c r="O29" s="28">
        <f>AVEDEV(M29:M30)</f>
        <v>0.29206722850025457</v>
      </c>
      <c r="P29" s="14">
        <v>54.664140000000003</v>
      </c>
      <c r="Q29" s="21">
        <v>1</v>
      </c>
      <c r="R29" s="21">
        <f t="shared" si="4"/>
        <v>11.753336646019457</v>
      </c>
      <c r="S29" s="15">
        <f>AVERAGE(R29:R30)</f>
        <v>11.681154320876878</v>
      </c>
      <c r="T29" s="28">
        <f>AVEDEV(R29:R30)</f>
        <v>7.2182325142578385E-2</v>
      </c>
      <c r="U29" s="21">
        <v>269.77619039887861</v>
      </c>
      <c r="V29" s="15">
        <f>AVERAGE(U29:U30)</f>
        <v>267.59668554759639</v>
      </c>
      <c r="W29" s="16">
        <f>AVEDEV(U29:U30)</f>
        <v>2.1795048512822461</v>
      </c>
      <c r="X29" s="14">
        <v>60.005966558269918</v>
      </c>
      <c r="Y29" s="15">
        <f>AVERAGE(X29:X30)</f>
        <v>59.726561788750345</v>
      </c>
      <c r="Z29" s="16">
        <f>AVEDEV(X29:X30)</f>
        <v>0.27940476951956938</v>
      </c>
    </row>
    <row r="30" spans="1:26">
      <c r="B30" s="39">
        <v>2</v>
      </c>
      <c r="C30" s="39">
        <v>0.24959999999999999</v>
      </c>
      <c r="D30" s="39">
        <v>50</v>
      </c>
      <c r="E30" s="40">
        <f>'含水量 '!F29</f>
        <v>6.8506850685068734</v>
      </c>
      <c r="F30">
        <v>235.27584829310399</v>
      </c>
      <c r="G30" s="21">
        <v>2</v>
      </c>
      <c r="H30" s="21">
        <f t="shared" si="2"/>
        <v>151.79041934667387</v>
      </c>
      <c r="I30" s="45"/>
      <c r="J30" s="50"/>
      <c r="K30" s="14">
        <v>56.621004566209997</v>
      </c>
      <c r="L30" s="21">
        <v>2</v>
      </c>
      <c r="M30" s="21">
        <f t="shared" si="3"/>
        <v>24.353047962741414</v>
      </c>
      <c r="N30" s="27"/>
      <c r="O30" s="28"/>
      <c r="P30" s="14">
        <v>53.981879999999997</v>
      </c>
      <c r="Q30" s="21">
        <v>1</v>
      </c>
      <c r="R30" s="21">
        <f t="shared" si="4"/>
        <v>11.608971995734301</v>
      </c>
      <c r="S30" s="27"/>
      <c r="T30" s="28"/>
      <c r="U30" s="21">
        <v>265.41718069631412</v>
      </c>
      <c r="V30" s="15"/>
      <c r="W30" s="16"/>
      <c r="X30" s="14">
        <v>59.447157019230779</v>
      </c>
      <c r="Y30" s="15"/>
      <c r="Z30" s="16"/>
    </row>
    <row r="31" spans="1:26">
      <c r="A31" s="1" t="s">
        <v>40</v>
      </c>
      <c r="B31" s="39">
        <v>1</v>
      </c>
      <c r="C31" s="39">
        <v>0.25040000000000001</v>
      </c>
      <c r="D31" s="39">
        <v>50</v>
      </c>
      <c r="E31" s="40">
        <f>'含水量 '!F30</f>
        <v>6.8234117058530188</v>
      </c>
      <c r="F31">
        <v>231.84788071703801</v>
      </c>
      <c r="G31" s="21">
        <v>2</v>
      </c>
      <c r="H31" s="21">
        <f t="shared" si="2"/>
        <v>149.05730351035447</v>
      </c>
      <c r="I31" s="15">
        <f>AVERAGE(H31:H32)</f>
        <v>138.71772265177054</v>
      </c>
      <c r="J31" s="28">
        <f>AVEDEV(H31:H32)</f>
        <v>10.339580858583929</v>
      </c>
      <c r="K31" s="14">
        <v>63.242009132420101</v>
      </c>
      <c r="L31" s="21">
        <v>2</v>
      </c>
      <c r="M31" s="21">
        <f t="shared" si="3"/>
        <v>27.105943548565161</v>
      </c>
      <c r="N31" s="15">
        <f>AVERAGE(M31:M32)</f>
        <v>26.11678860181058</v>
      </c>
      <c r="O31" s="28">
        <f>AVEDEV(M31:M32)</f>
        <v>0.98915494675458149</v>
      </c>
      <c r="P31" s="32">
        <v>60.740279999999998</v>
      </c>
      <c r="Q31" s="21">
        <v>1</v>
      </c>
      <c r="R31" s="21">
        <f t="shared" si="4"/>
        <v>13.01684294498502</v>
      </c>
      <c r="S31" s="15">
        <f>AVERAGE(R31:R32)</f>
        <v>12.933100501298966</v>
      </c>
      <c r="T31" s="28">
        <f>AVEDEV(R31:R32)</f>
        <v>8.3742443686054102E-2</v>
      </c>
      <c r="U31" s="21">
        <v>263.6363147819489</v>
      </c>
      <c r="V31" s="15">
        <f>AVERAGE(U31:U32)</f>
        <v>266.71523490137861</v>
      </c>
      <c r="W31" s="16">
        <f>AVEDEV(U31:U32)</f>
        <v>3.0789201194297107</v>
      </c>
      <c r="X31" s="14">
        <v>64.887937566693296</v>
      </c>
      <c r="Y31" s="15">
        <f>AVERAGE(X31:X32)</f>
        <v>65.140715766139778</v>
      </c>
      <c r="Z31" s="16">
        <f>AVEDEV(X31:X32)</f>
        <v>0.25277819944647462</v>
      </c>
    </row>
    <row r="32" spans="1:26">
      <c r="B32" s="42">
        <v>2</v>
      </c>
      <c r="C32" s="42">
        <v>0.24990000000000001</v>
      </c>
      <c r="D32" s="42">
        <v>50</v>
      </c>
      <c r="E32" s="43">
        <f>'含水量 '!F31</f>
        <v>6.7399999999999238</v>
      </c>
      <c r="F32" s="49">
        <v>199.46260809051901</v>
      </c>
      <c r="G32" s="29">
        <v>2</v>
      </c>
      <c r="H32" s="29">
        <f t="shared" si="2"/>
        <v>128.37814179318661</v>
      </c>
      <c r="I32" s="49"/>
      <c r="J32" s="51"/>
      <c r="K32" s="20">
        <v>58.561643835616401</v>
      </c>
      <c r="L32" s="29">
        <v>2</v>
      </c>
      <c r="M32" s="29">
        <f t="shared" si="3"/>
        <v>25.127633655055998</v>
      </c>
      <c r="N32" s="52"/>
      <c r="O32" s="30"/>
      <c r="P32" s="32">
        <v>59.892589999999998</v>
      </c>
      <c r="Q32" s="29">
        <v>1</v>
      </c>
      <c r="R32" s="21">
        <f t="shared" si="4"/>
        <v>12.849358057612912</v>
      </c>
      <c r="S32" s="27"/>
      <c r="T32" s="28"/>
      <c r="U32" s="29">
        <v>269.79415502080832</v>
      </c>
      <c r="V32" s="15"/>
      <c r="W32" s="16"/>
      <c r="X32" s="20">
        <v>65.393493965586245</v>
      </c>
      <c r="Y32" s="15"/>
      <c r="Z32" s="16"/>
    </row>
    <row r="33" spans="6:26">
      <c r="F33" s="39"/>
      <c r="G33" s="39"/>
      <c r="H33" s="39"/>
      <c r="I33" s="45"/>
      <c r="J33" s="45"/>
      <c r="K33" s="39"/>
      <c r="L33" s="48"/>
      <c r="M33" s="39"/>
      <c r="N33" s="45"/>
      <c r="O33" s="45"/>
      <c r="P33" s="32"/>
      <c r="Q33" s="39"/>
      <c r="R33" s="39"/>
      <c r="S33" s="45"/>
      <c r="T33" s="45"/>
      <c r="U33" s="21"/>
      <c r="V33" s="15"/>
      <c r="W33" s="15"/>
      <c r="X33" s="22"/>
      <c r="Y33" s="15"/>
      <c r="Z33" s="15"/>
    </row>
    <row r="34" spans="6:26">
      <c r="P34" s="32"/>
      <c r="U34" s="21"/>
      <c r="V34" s="15"/>
      <c r="W34" s="15"/>
      <c r="X34" s="22"/>
      <c r="Y34" s="15"/>
      <c r="Z34" s="15"/>
    </row>
    <row r="35" spans="6:26">
      <c r="P35" s="32"/>
      <c r="U35" s="21"/>
      <c r="V35" s="15"/>
      <c r="W35" s="15"/>
      <c r="X35" s="15"/>
      <c r="Y35" s="15"/>
      <c r="Z35" s="15"/>
    </row>
    <row r="36" spans="6:26">
      <c r="U36" s="21"/>
      <c r="V36" s="15"/>
      <c r="W36" s="15"/>
      <c r="X36" s="15"/>
      <c r="Y36" s="15"/>
      <c r="Z36" s="15"/>
    </row>
    <row r="37" spans="6:26">
      <c r="U37" s="21"/>
      <c r="V37" s="15"/>
      <c r="W37" s="15"/>
      <c r="X37" s="15"/>
      <c r="Y37" s="15"/>
      <c r="Z37" s="15"/>
    </row>
    <row r="38" spans="6:26">
      <c r="U38" s="21"/>
      <c r="V38" s="15"/>
      <c r="W38" s="15"/>
      <c r="X38" s="15"/>
      <c r="Y38" s="15"/>
      <c r="Z38" s="15"/>
    </row>
  </sheetData>
  <mergeCells count="10">
    <mergeCell ref="U1:W1"/>
    <mergeCell ref="X1:Z1"/>
    <mergeCell ref="K1:O1"/>
    <mergeCell ref="P1:T1"/>
    <mergeCell ref="A1:A2"/>
    <mergeCell ref="B1:B2"/>
    <mergeCell ref="C1:C2"/>
    <mergeCell ref="D1:D2"/>
    <mergeCell ref="E1:E2"/>
    <mergeCell ref="F1:J1"/>
  </mergeCells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opLeftCell="A10" workbookViewId="0">
      <pane xSplit="1" topLeftCell="H1" activePane="topRight" state="frozen"/>
      <selection pane="topRight" sqref="A1:Z32"/>
    </sheetView>
  </sheetViews>
  <sheetFormatPr defaultRowHeight="13.2"/>
  <cols>
    <col min="2" max="20" width="8.88671875" customWidth="1"/>
    <col min="21" max="21" width="13.44140625" bestFit="1" customWidth="1"/>
    <col min="22" max="22" width="10.21875" bestFit="1" customWidth="1"/>
  </cols>
  <sheetData>
    <row r="1" spans="1:26" s="1" customFormat="1" ht="16.2">
      <c r="A1" s="82" t="s">
        <v>3</v>
      </c>
      <c r="B1" s="83" t="s">
        <v>4</v>
      </c>
      <c r="C1" s="84" t="s">
        <v>15</v>
      </c>
      <c r="D1" s="86" t="s">
        <v>14</v>
      </c>
      <c r="E1" s="87" t="s">
        <v>13</v>
      </c>
      <c r="F1" s="76" t="s">
        <v>5</v>
      </c>
      <c r="G1" s="77"/>
      <c r="H1" s="77"/>
      <c r="I1" s="77"/>
      <c r="J1" s="78"/>
      <c r="K1" s="76" t="s">
        <v>6</v>
      </c>
      <c r="L1" s="77"/>
      <c r="M1" s="77"/>
      <c r="N1" s="77"/>
      <c r="O1" s="78"/>
      <c r="P1" s="79" t="s">
        <v>11</v>
      </c>
      <c r="Q1" s="80"/>
      <c r="R1" s="80"/>
      <c r="S1" s="80"/>
      <c r="T1" s="81"/>
      <c r="U1" s="75" t="s">
        <v>19</v>
      </c>
      <c r="V1" s="75"/>
      <c r="W1" s="75"/>
      <c r="X1" s="75" t="s">
        <v>20</v>
      </c>
      <c r="Y1" s="75"/>
      <c r="Z1" s="75"/>
    </row>
    <row r="2" spans="1:26" s="1" customFormat="1" ht="32.4">
      <c r="A2" s="82"/>
      <c r="B2" s="83"/>
      <c r="C2" s="85"/>
      <c r="D2" s="86"/>
      <c r="E2" s="89"/>
      <c r="F2" s="6" t="s">
        <v>0</v>
      </c>
      <c r="G2" s="44" t="s">
        <v>7</v>
      </c>
      <c r="H2" s="6" t="s">
        <v>1</v>
      </c>
      <c r="I2" s="6" t="s">
        <v>16</v>
      </c>
      <c r="J2" s="9" t="s">
        <v>17</v>
      </c>
      <c r="K2" s="6" t="s">
        <v>0</v>
      </c>
      <c r="L2" s="44" t="s">
        <v>7</v>
      </c>
      <c r="M2" s="44" t="s">
        <v>2</v>
      </c>
      <c r="N2" s="6" t="s">
        <v>16</v>
      </c>
      <c r="O2" s="9" t="s">
        <v>17</v>
      </c>
      <c r="P2" s="13" t="s">
        <v>12</v>
      </c>
      <c r="Q2" s="13" t="s">
        <v>7</v>
      </c>
      <c r="R2" s="13" t="s">
        <v>2</v>
      </c>
      <c r="S2" s="6" t="s">
        <v>16</v>
      </c>
      <c r="T2" s="9" t="s">
        <v>17</v>
      </c>
      <c r="U2" s="6" t="s">
        <v>22</v>
      </c>
      <c r="V2" s="6" t="s">
        <v>21</v>
      </c>
      <c r="W2" s="9" t="s">
        <v>17</v>
      </c>
      <c r="X2" s="6" t="s">
        <v>22</v>
      </c>
      <c r="Y2" s="6" t="s">
        <v>21</v>
      </c>
      <c r="Z2" s="9" t="s">
        <v>17</v>
      </c>
    </row>
    <row r="3" spans="1:26" s="1" customFormat="1" ht="16.2">
      <c r="A3" s="1" t="s">
        <v>26</v>
      </c>
      <c r="B3" s="33">
        <v>1</v>
      </c>
      <c r="C3" s="34">
        <v>0.25040000000000001</v>
      </c>
      <c r="D3" s="35">
        <v>50</v>
      </c>
      <c r="E3" s="24">
        <f>'含水量 '!F32</f>
        <v>2.7794441111776802</v>
      </c>
      <c r="F3">
        <v>186.96548431706799</v>
      </c>
      <c r="G3" s="24">
        <v>1</v>
      </c>
      <c r="H3" s="21">
        <f t="shared" ref="H3:H14" si="0">((F3*G3)*D3*0.001*1.5)/(C3*(1-(E3*0.01)))</f>
        <v>57.601033763686225</v>
      </c>
      <c r="I3" s="15">
        <f>AVERAGE(H3:H4)</f>
        <v>57.740566650254522</v>
      </c>
      <c r="J3" s="28">
        <f>AVEDEV(H3:H4)</f>
        <v>0.13953288656829343</v>
      </c>
      <c r="K3">
        <v>41.285687417716801</v>
      </c>
      <c r="L3" s="24">
        <v>2</v>
      </c>
      <c r="M3" s="24">
        <f>((K3*L3)*D3*0.001)/(C3*(1-(E3*0.01)))</f>
        <v>16.959267703636463</v>
      </c>
      <c r="N3" s="25">
        <f>AVERAGE(M3:M4)</f>
        <v>16.956630356995809</v>
      </c>
      <c r="O3" s="26">
        <f>AVEDEV(M3:M4)</f>
        <v>2.6373466406521828E-3</v>
      </c>
      <c r="P3" s="23">
        <v>19.666270000000001</v>
      </c>
      <c r="Q3" s="24">
        <v>1</v>
      </c>
      <c r="R3" s="24">
        <f t="shared" ref="R3:R32" si="1">((P3*Q3)*D3*0.001)/(C3*(1-(E3*0.01)))</f>
        <v>4.0392392439476481</v>
      </c>
      <c r="S3" s="25">
        <f>AVERAGE(R3:R4)</f>
        <v>4.0446864077595146</v>
      </c>
      <c r="T3" s="26">
        <f>AVEDEV(R3:R4)</f>
        <v>5.4471638118664956E-3</v>
      </c>
      <c r="U3" s="14">
        <v>51.577264460463262</v>
      </c>
      <c r="V3" s="15">
        <f>AVERAGE(U3:U4)</f>
        <v>52.040482365902974</v>
      </c>
      <c r="W3" s="16">
        <f>AVEDEV(U3:U4)</f>
        <v>0.4632179054397092</v>
      </c>
      <c r="X3" s="17">
        <v>42.854825922523958</v>
      </c>
      <c r="Y3" s="15">
        <f>AVERAGE(X3:X4)</f>
        <v>42.955062726993447</v>
      </c>
      <c r="Z3" s="16">
        <f>AVEDEV(X3:X4)</f>
        <v>0.10023680446948546</v>
      </c>
    </row>
    <row r="4" spans="1:26" s="1" customFormat="1" ht="16.2">
      <c r="B4" s="37">
        <v>2</v>
      </c>
      <c r="C4" s="41">
        <v>0.2495</v>
      </c>
      <c r="D4" s="39">
        <v>50</v>
      </c>
      <c r="E4" s="21">
        <f>'含水量 '!F33</f>
        <v>2.7089164334267086</v>
      </c>
      <c r="F4">
        <v>187.331838855895</v>
      </c>
      <c r="G4" s="21">
        <v>1</v>
      </c>
      <c r="H4" s="21">
        <f t="shared" si="0"/>
        <v>57.880099536822812</v>
      </c>
      <c r="I4" s="27"/>
      <c r="J4" s="28"/>
      <c r="K4">
        <v>41.154335151401199</v>
      </c>
      <c r="L4" s="21">
        <v>2</v>
      </c>
      <c r="M4" s="21">
        <f t="shared" ref="M4:M26" si="2">((K4*L4)*D4*0.001)/(C4*(1-(E4*0.01)))</f>
        <v>16.953993010355159</v>
      </c>
      <c r="N4" s="27"/>
      <c r="O4" s="28"/>
      <c r="P4" s="14">
        <v>19.662690000000001</v>
      </c>
      <c r="Q4" s="21">
        <v>1</v>
      </c>
      <c r="R4" s="21">
        <f t="shared" si="1"/>
        <v>4.0501335715713811</v>
      </c>
      <c r="S4" s="27"/>
      <c r="T4" s="28"/>
      <c r="U4" s="14">
        <v>52.50370027134268</v>
      </c>
      <c r="V4" s="15"/>
      <c r="W4" s="16"/>
      <c r="X4" s="17">
        <v>43.055299531462929</v>
      </c>
      <c r="Y4" s="15"/>
      <c r="Z4" s="16"/>
    </row>
    <row r="5" spans="1:26" s="1" customFormat="1" ht="16.2">
      <c r="A5" s="1" t="s">
        <v>27</v>
      </c>
      <c r="B5" s="37">
        <v>1</v>
      </c>
      <c r="C5" s="41">
        <v>0.24979999999999999</v>
      </c>
      <c r="D5" s="39">
        <v>50</v>
      </c>
      <c r="E5" s="21">
        <f>'含水量 '!F34</f>
        <v>2.3188405797100673</v>
      </c>
      <c r="F5">
        <v>168.05243125014599</v>
      </c>
      <c r="G5" s="21">
        <v>1</v>
      </c>
      <c r="H5" s="21">
        <f t="shared" si="0"/>
        <v>51.653865033837462</v>
      </c>
      <c r="I5" s="15">
        <f>AVERAGE(H5:H6)</f>
        <v>52.595291655712423</v>
      </c>
      <c r="J5" s="28">
        <f>AVEDEV(H5:H6)</f>
        <v>0.94142662187496029</v>
      </c>
      <c r="K5">
        <v>36.403761519653898</v>
      </c>
      <c r="L5" s="21">
        <v>2</v>
      </c>
      <c r="M5" s="21">
        <f t="shared" si="2"/>
        <v>14.919113598630341</v>
      </c>
      <c r="N5" s="15">
        <f>AVERAGE(M5:M6)</f>
        <v>15.06473475988744</v>
      </c>
      <c r="O5" s="28">
        <f>AVEDEV(M5:M6)</f>
        <v>0.14562116125709945</v>
      </c>
      <c r="P5" s="14">
        <v>16.902180000000001</v>
      </c>
      <c r="Q5" s="21">
        <v>1</v>
      </c>
      <c r="R5" s="21">
        <f t="shared" si="1"/>
        <v>3.4634545024743812</v>
      </c>
      <c r="S5" s="15">
        <f>AVERAGE(R5:R6)</f>
        <v>3.5066327885226283</v>
      </c>
      <c r="T5" s="28">
        <f>AVEDEV(R5:R6)</f>
        <v>4.3178286048247028E-2</v>
      </c>
      <c r="U5" s="14">
        <v>44.230536215372311</v>
      </c>
      <c r="V5" s="15">
        <f>AVERAGE(U5:U6)</f>
        <v>44.856512981935253</v>
      </c>
      <c r="W5" s="16">
        <f>AVEDEV(U5:U6)</f>
        <v>0.62597676656293899</v>
      </c>
      <c r="X5" s="17">
        <v>41.126579246597274</v>
      </c>
      <c r="Y5" s="15">
        <f>AVERAGE(X5:X6)</f>
        <v>41.358962803915375</v>
      </c>
      <c r="Z5" s="16">
        <f>AVEDEV(X5:X6)</f>
        <v>0.23238355731810145</v>
      </c>
    </row>
    <row r="6" spans="1:26" s="1" customFormat="1" ht="16.2">
      <c r="B6" s="37">
        <v>2</v>
      </c>
      <c r="C6" s="41">
        <v>0.24970000000000001</v>
      </c>
      <c r="D6" s="39">
        <v>50</v>
      </c>
      <c r="E6" s="21">
        <f>'含水量 '!F35</f>
        <v>2.4792562231329649</v>
      </c>
      <c r="F6">
        <v>173.822515236665</v>
      </c>
      <c r="G6" s="21">
        <v>1</v>
      </c>
      <c r="H6" s="21">
        <f t="shared" si="0"/>
        <v>53.536718277587383</v>
      </c>
      <c r="I6" s="27"/>
      <c r="J6" s="28"/>
      <c r="K6">
        <v>37.038630806846001</v>
      </c>
      <c r="L6" s="21">
        <v>2</v>
      </c>
      <c r="M6" s="21">
        <f t="shared" si="2"/>
        <v>15.21035592114454</v>
      </c>
      <c r="N6" s="27"/>
      <c r="O6" s="28"/>
      <c r="P6" s="14">
        <v>17.288239999999998</v>
      </c>
      <c r="Q6" s="21">
        <v>1</v>
      </c>
      <c r="R6" s="21">
        <f t="shared" si="1"/>
        <v>3.5498110745708753</v>
      </c>
      <c r="S6" s="27"/>
      <c r="T6" s="28"/>
      <c r="U6" s="14">
        <v>45.482489748498189</v>
      </c>
      <c r="V6" s="15"/>
      <c r="W6" s="16"/>
      <c r="X6" s="18">
        <v>41.591346361233477</v>
      </c>
      <c r="Y6" s="15"/>
      <c r="Z6" s="16"/>
    </row>
    <row r="7" spans="1:26" s="1" customFormat="1" ht="16.2">
      <c r="A7" s="1" t="s">
        <v>28</v>
      </c>
      <c r="B7" s="37">
        <v>1</v>
      </c>
      <c r="C7" s="41">
        <v>0.25030000000000002</v>
      </c>
      <c r="D7" s="39">
        <v>50</v>
      </c>
      <c r="E7" s="21">
        <f>'含水量 '!F36</f>
        <v>2.0304060812164857</v>
      </c>
      <c r="F7">
        <v>162.328141580981</v>
      </c>
      <c r="G7" s="21">
        <v>1</v>
      </c>
      <c r="H7" s="21">
        <f t="shared" si="0"/>
        <v>49.648133098678279</v>
      </c>
      <c r="I7" s="15">
        <f>AVERAGE(H7:H8)</f>
        <v>46.954698138598786</v>
      </c>
      <c r="J7" s="28">
        <f>AVEDEV(H7:H8)</f>
        <v>2.6934349600794967</v>
      </c>
      <c r="K7">
        <v>38.023772804212904</v>
      </c>
      <c r="L7" s="21">
        <v>2</v>
      </c>
      <c r="M7" s="21">
        <f t="shared" si="2"/>
        <v>15.506116723087844</v>
      </c>
      <c r="N7" s="15">
        <f>AVERAGE(M7:M8)</f>
        <v>15.204264225094388</v>
      </c>
      <c r="O7" s="28">
        <f>AVEDEV(M7:M8)</f>
        <v>0.30185249799345648</v>
      </c>
      <c r="P7" s="14">
        <v>17.61796</v>
      </c>
      <c r="Q7" s="21">
        <v>1</v>
      </c>
      <c r="R7" s="21">
        <f t="shared" si="1"/>
        <v>3.5923071809489753</v>
      </c>
      <c r="S7" s="15">
        <f>AVERAGE(R7:R8)</f>
        <v>3.5094333003465819</v>
      </c>
      <c r="T7" s="28">
        <f>AVEDEV(R7:R8)</f>
        <v>8.2873880602393424E-2</v>
      </c>
      <c r="U7" s="14">
        <v>42.170729492209347</v>
      </c>
      <c r="V7" s="15">
        <f>AVERAGE(U7:U8)</f>
        <v>40.233944385792924</v>
      </c>
      <c r="W7" s="16">
        <f>AVEDEV(U7:U8)</f>
        <v>1.9367851064164192</v>
      </c>
      <c r="X7" s="18">
        <v>41.808264586895717</v>
      </c>
      <c r="Y7" s="15">
        <f>AVERAGE(X7:X8)</f>
        <v>40.437236255278393</v>
      </c>
      <c r="Z7" s="16">
        <f>AVEDEV(X7:X8)</f>
        <v>1.3710283316173246</v>
      </c>
    </row>
    <row r="8" spans="1:26" s="1" customFormat="1" ht="16.2">
      <c r="B8" s="37">
        <v>2</v>
      </c>
      <c r="C8" s="41">
        <v>0.25019999999999998</v>
      </c>
      <c r="D8" s="39">
        <v>50</v>
      </c>
      <c r="E8" s="21">
        <f>'含水量 '!F37</f>
        <v>2.1895620875827086</v>
      </c>
      <c r="F8">
        <v>144.42256349583201</v>
      </c>
      <c r="G8" s="21">
        <v>1</v>
      </c>
      <c r="H8" s="21">
        <f t="shared" si="0"/>
        <v>44.261263178519286</v>
      </c>
      <c r="I8" s="27"/>
      <c r="J8" s="28"/>
      <c r="K8">
        <v>36.469437652811699</v>
      </c>
      <c r="L8" s="21">
        <v>2</v>
      </c>
      <c r="M8" s="21">
        <f t="shared" si="2"/>
        <v>14.902411727100931</v>
      </c>
      <c r="N8" s="27"/>
      <c r="O8" s="28"/>
      <c r="P8" s="14">
        <v>16.771070000000002</v>
      </c>
      <c r="Q8" s="21">
        <v>1</v>
      </c>
      <c r="R8" s="21">
        <f t="shared" si="1"/>
        <v>3.4265594197441884</v>
      </c>
      <c r="S8" s="27"/>
      <c r="T8" s="28"/>
      <c r="U8" s="14">
        <v>38.297159279376508</v>
      </c>
      <c r="V8" s="15"/>
      <c r="W8" s="16"/>
      <c r="X8" s="18">
        <v>39.066207923661068</v>
      </c>
      <c r="Y8" s="15"/>
      <c r="Z8" s="16"/>
    </row>
    <row r="9" spans="1:26" s="1" customFormat="1" ht="16.2">
      <c r="A9" s="1" t="s">
        <v>41</v>
      </c>
      <c r="B9" s="37">
        <v>1</v>
      </c>
      <c r="C9" s="39">
        <v>0.25040000000000001</v>
      </c>
      <c r="D9" s="39">
        <v>50</v>
      </c>
      <c r="E9" s="21">
        <f>'含水量 '!F38</f>
        <v>2.4909963985596599</v>
      </c>
      <c r="F9">
        <v>196.62808527861901</v>
      </c>
      <c r="G9" s="21">
        <v>1</v>
      </c>
      <c r="H9" s="21">
        <f t="shared" si="0"/>
        <v>60.398724934689923</v>
      </c>
      <c r="I9" s="15">
        <f>AVERAGE(H9:H10)</f>
        <v>59.027060418601266</v>
      </c>
      <c r="J9" s="28">
        <f>AVEDEV(H9:H10)</f>
        <v>1.3716645160886607</v>
      </c>
      <c r="K9">
        <v>55.427948091028803</v>
      </c>
      <c r="L9" s="21">
        <v>2</v>
      </c>
      <c r="M9" s="21">
        <f t="shared" si="2"/>
        <v>22.701249320177705</v>
      </c>
      <c r="N9" s="15">
        <f>AVERAGE(M9:M10)</f>
        <v>22.74755040809621</v>
      </c>
      <c r="O9" s="28">
        <f>AVEDEV(M9:M10)</f>
        <v>4.6301087918505957E-2</v>
      </c>
      <c r="P9" s="14">
        <v>32.888219999999997</v>
      </c>
      <c r="Q9" s="21">
        <v>1</v>
      </c>
      <c r="R9" s="21">
        <f t="shared" si="1"/>
        <v>6.7349027668380792</v>
      </c>
      <c r="S9" s="15">
        <f>AVERAGE(R9:R10)</f>
        <v>6.7230328867540905</v>
      </c>
      <c r="T9" s="28">
        <f>AVEDEV(R9:R10)</f>
        <v>1.186988008398826E-2</v>
      </c>
      <c r="U9" s="14">
        <v>40.115370092851435</v>
      </c>
      <c r="V9" s="15">
        <f>AVERAGE(U9:U10)</f>
        <v>39.394453724425716</v>
      </c>
      <c r="W9" s="16">
        <f>AVEDEV(U9:U10)</f>
        <v>0.7209163684257156</v>
      </c>
      <c r="X9" s="19">
        <v>22.371706258785942</v>
      </c>
      <c r="Y9" s="15">
        <f>AVERAGE(X9:X10)</f>
        <v>22.203600565792971</v>
      </c>
      <c r="Z9" s="16">
        <f>AVEDEV(X9:X10)</f>
        <v>0.16810569299297029</v>
      </c>
    </row>
    <row r="10" spans="1:26" s="1" customFormat="1" ht="16.2">
      <c r="B10" s="37">
        <v>2</v>
      </c>
      <c r="C10" s="39">
        <v>0.25</v>
      </c>
      <c r="D10" s="39">
        <v>50</v>
      </c>
      <c r="E10" s="21">
        <f>'含水量 '!F39</f>
        <v>2.5012506253128697</v>
      </c>
      <c r="F10">
        <v>187.377633173248</v>
      </c>
      <c r="G10" s="21">
        <v>1</v>
      </c>
      <c r="H10" s="21">
        <f t="shared" si="0"/>
        <v>57.655395902512602</v>
      </c>
      <c r="I10" s="27"/>
      <c r="J10" s="28"/>
      <c r="K10">
        <v>55.559300357344398</v>
      </c>
      <c r="L10" s="21">
        <v>2</v>
      </c>
      <c r="M10" s="21">
        <f t="shared" si="2"/>
        <v>22.793851496014717</v>
      </c>
      <c r="N10" s="27"/>
      <c r="O10" s="28"/>
      <c r="P10" s="14">
        <v>32.716500000000003</v>
      </c>
      <c r="Q10" s="21">
        <v>1</v>
      </c>
      <c r="R10" s="21">
        <f t="shared" si="1"/>
        <v>6.7111630066701027</v>
      </c>
      <c r="S10" s="27"/>
      <c r="T10" s="28"/>
      <c r="U10" s="14">
        <v>38.673537356000004</v>
      </c>
      <c r="V10" s="15"/>
      <c r="W10" s="16"/>
      <c r="X10" s="19">
        <v>22.035494872800001</v>
      </c>
      <c r="Y10" s="15"/>
      <c r="Z10" s="16"/>
    </row>
    <row r="11" spans="1:26" s="1" customFormat="1" ht="16.2">
      <c r="A11" s="1" t="s">
        <v>42</v>
      </c>
      <c r="B11" s="37">
        <v>1</v>
      </c>
      <c r="C11" s="39">
        <v>0.25009999999999999</v>
      </c>
      <c r="D11" s="39">
        <v>50</v>
      </c>
      <c r="E11" s="21">
        <f>'含水量 '!F40</f>
        <v>2.9597040295968919</v>
      </c>
      <c r="F11">
        <v>148.91040659645799</v>
      </c>
      <c r="G11" s="21">
        <v>1</v>
      </c>
      <c r="H11" s="21">
        <f t="shared" si="0"/>
        <v>46.017233798016321</v>
      </c>
      <c r="I11" s="15">
        <f>AVERAGE(H11:H12)</f>
        <v>49.740285192141343</v>
      </c>
      <c r="J11" s="28">
        <f>AVEDEV(H11:H12)</f>
        <v>3.7230513941250187</v>
      </c>
      <c r="K11">
        <v>57.244987775061098</v>
      </c>
      <c r="L11" s="21">
        <v>2</v>
      </c>
      <c r="M11" s="21">
        <f t="shared" si="2"/>
        <v>23.586943285061459</v>
      </c>
      <c r="N11" s="15">
        <f>AVERAGE(M11:M12)</f>
        <v>23.624665652593599</v>
      </c>
      <c r="O11" s="28">
        <f>AVEDEV(M11:M12)</f>
        <v>3.7722367532140311E-2</v>
      </c>
      <c r="P11" s="14">
        <v>33.624459999999999</v>
      </c>
      <c r="Q11" s="21">
        <v>1</v>
      </c>
      <c r="R11" s="21">
        <f t="shared" si="1"/>
        <v>6.9272285822404571</v>
      </c>
      <c r="S11" s="15">
        <f>AVERAGE(R11:R12)</f>
        <v>6.8804822625477833</v>
      </c>
      <c r="T11" s="28">
        <f>AVEDEV(R11:R12)</f>
        <v>4.6746319692673399E-2</v>
      </c>
      <c r="U11" s="14">
        <v>34.283215759896045</v>
      </c>
      <c r="V11" s="15">
        <f>AVERAGE(U11:U12)</f>
        <v>34.325377196153951</v>
      </c>
      <c r="W11" s="16">
        <f>AVEDEV(U11:U12)</f>
        <v>4.2161436257909912E-2</v>
      </c>
      <c r="X11" s="19">
        <v>20.045262537784886</v>
      </c>
      <c r="Y11" s="15">
        <f>AVERAGE(X11:X12)</f>
        <v>19.980701423339561</v>
      </c>
      <c r="Z11" s="16">
        <f>AVEDEV(X11:X12)</f>
        <v>6.4561114445327306E-2</v>
      </c>
    </row>
    <row r="12" spans="1:26" s="1" customFormat="1" ht="16.2">
      <c r="B12" s="37">
        <v>2</v>
      </c>
      <c r="C12" s="39">
        <v>0.24959999999999999</v>
      </c>
      <c r="D12" s="39">
        <v>50</v>
      </c>
      <c r="E12" s="21">
        <f>'含水量 '!F41</f>
        <v>3.0012004801921908</v>
      </c>
      <c r="F12">
        <v>172.58606866812499</v>
      </c>
      <c r="G12" s="21">
        <v>1</v>
      </c>
      <c r="H12" s="21">
        <f t="shared" si="0"/>
        <v>53.463336586266358</v>
      </c>
      <c r="I12" s="27"/>
      <c r="J12" s="28"/>
      <c r="K12">
        <v>57.288771863832999</v>
      </c>
      <c r="L12" s="21">
        <v>2</v>
      </c>
      <c r="M12" s="21">
        <f t="shared" si="2"/>
        <v>23.662388020125739</v>
      </c>
      <c r="N12" s="27"/>
      <c r="O12" s="28"/>
      <c r="P12" s="14">
        <v>33.090179999999997</v>
      </c>
      <c r="Q12" s="21">
        <v>1</v>
      </c>
      <c r="R12" s="21">
        <f t="shared" si="1"/>
        <v>6.8337359428551103</v>
      </c>
      <c r="S12" s="27"/>
      <c r="T12" s="28"/>
      <c r="U12" s="14">
        <v>34.367538632411865</v>
      </c>
      <c r="V12" s="15"/>
      <c r="W12" s="16"/>
      <c r="X12" s="19">
        <v>19.916140308894231</v>
      </c>
      <c r="Y12" s="15"/>
      <c r="Z12" s="16"/>
    </row>
    <row r="13" spans="1:26" s="1" customFormat="1" ht="16.2">
      <c r="A13" s="1" t="s">
        <v>43</v>
      </c>
      <c r="B13" s="37">
        <v>1</v>
      </c>
      <c r="C13" s="39">
        <v>0.25030000000000002</v>
      </c>
      <c r="D13" s="39">
        <v>50</v>
      </c>
      <c r="E13" s="21">
        <f>'含水量 '!F42</f>
        <v>2.6002600260025805</v>
      </c>
      <c r="F13">
        <v>180.14213103142299</v>
      </c>
      <c r="G13" s="21">
        <v>1</v>
      </c>
      <c r="H13" s="21">
        <f t="shared" si="0"/>
        <v>55.418901410612371</v>
      </c>
      <c r="I13" s="15">
        <f>AVERAGE(H13:H14)</f>
        <v>54.959499985380575</v>
      </c>
      <c r="J13" s="28">
        <f>AVEDEV(H13:H14)</f>
        <v>0.45940142523179262</v>
      </c>
      <c r="K13">
        <v>56.150385555764501</v>
      </c>
      <c r="L13" s="21">
        <v>2</v>
      </c>
      <c r="M13" s="21">
        <f t="shared" si="2"/>
        <v>23.032129600228327</v>
      </c>
      <c r="N13" s="15">
        <f>AVERAGE(M13:M14)</f>
        <v>23.001719125340212</v>
      </c>
      <c r="O13" s="28">
        <f>AVEDEV(M13:M14)</f>
        <v>3.0410474888114436E-2</v>
      </c>
      <c r="P13" s="14">
        <v>32.189529999999998</v>
      </c>
      <c r="Q13" s="21">
        <v>1</v>
      </c>
      <c r="R13" s="21">
        <f t="shared" si="1"/>
        <v>6.6018551733196862</v>
      </c>
      <c r="S13" s="15">
        <f>AVERAGE(R13:R14)</f>
        <v>6.5499719951314317</v>
      </c>
      <c r="T13" s="28">
        <f>AVEDEV(R13:R14)</f>
        <v>5.1883178188254497E-2</v>
      </c>
      <c r="U13" s="14">
        <v>33.647342612265277</v>
      </c>
      <c r="V13" s="15">
        <f>AVERAGE(U13:U14)</f>
        <v>33.465425666744153</v>
      </c>
      <c r="W13" s="16">
        <f>AVEDEV(U13:U14)</f>
        <v>0.18191694552112381</v>
      </c>
      <c r="X13" s="19">
        <v>22.367516804634437</v>
      </c>
      <c r="Y13" s="15">
        <f>AVERAGE(X13:X14)</f>
        <v>22.193038252437127</v>
      </c>
      <c r="Z13" s="16">
        <f>AVEDEV(X13:X14)</f>
        <v>0.17447855219731245</v>
      </c>
    </row>
    <row r="14" spans="1:26" s="1" customFormat="1" ht="16.2">
      <c r="B14" s="37">
        <v>2</v>
      </c>
      <c r="C14" s="39">
        <v>0.25019999999999998</v>
      </c>
      <c r="D14" s="39">
        <v>50</v>
      </c>
      <c r="E14" s="21">
        <f>'含水量 '!F43</f>
        <v>2.3795240951811012</v>
      </c>
      <c r="F14">
        <v>177.48606062492999</v>
      </c>
      <c r="G14" s="21">
        <v>1</v>
      </c>
      <c r="H14" s="21">
        <f t="shared" si="0"/>
        <v>54.500098560148786</v>
      </c>
      <c r="I14" s="27"/>
      <c r="J14" s="28"/>
      <c r="K14">
        <v>56.1066014669927</v>
      </c>
      <c r="L14" s="21">
        <v>2</v>
      </c>
      <c r="M14" s="21">
        <f t="shared" si="2"/>
        <v>22.971308650452098</v>
      </c>
      <c r="N14" s="27"/>
      <c r="O14" s="28"/>
      <c r="P14" s="14">
        <v>31.742699999999999</v>
      </c>
      <c r="Q14" s="21">
        <v>1</v>
      </c>
      <c r="R14" s="21">
        <f t="shared" si="1"/>
        <v>6.4980888169431772</v>
      </c>
      <c r="S14" s="27"/>
      <c r="T14" s="28"/>
      <c r="U14" s="14">
        <v>33.283508721223029</v>
      </c>
      <c r="V14" s="15"/>
      <c r="W14" s="16"/>
      <c r="X14" s="19">
        <v>22.018559700239813</v>
      </c>
      <c r="Y14" s="15"/>
      <c r="Z14" s="16"/>
    </row>
    <row r="15" spans="1:26" s="1" customFormat="1" ht="16.2">
      <c r="A15" s="1" t="s">
        <v>44</v>
      </c>
      <c r="B15" s="37">
        <v>1</v>
      </c>
      <c r="C15" s="39">
        <v>0.25040000000000001</v>
      </c>
      <c r="D15" s="39">
        <v>50</v>
      </c>
      <c r="E15" s="21">
        <f>'含水量 '!F44</f>
        <v>1.8894331700488438</v>
      </c>
      <c r="F15">
        <v>357.04557896730603</v>
      </c>
      <c r="G15" s="21">
        <v>1</v>
      </c>
      <c r="H15" s="21">
        <f t="shared" ref="H15:H20" si="3">((F15*G15)*D15*0.001*1.5)/(C15*(1-(E15*0.01)))</f>
        <v>109.00208717641209</v>
      </c>
      <c r="I15" s="15">
        <f>AVERAGE(H15:H16)</f>
        <v>110.11444091230257</v>
      </c>
      <c r="J15" s="28">
        <f>AVEDEV(H15:H16)</f>
        <v>1.1123537358904727</v>
      </c>
      <c r="K15">
        <v>60.003385367688601</v>
      </c>
      <c r="L15" s="21">
        <v>2</v>
      </c>
      <c r="M15" s="21">
        <f t="shared" si="2"/>
        <v>24.424497890515511</v>
      </c>
      <c r="N15" s="15">
        <f>AVERAGE(M15:M16)</f>
        <v>23.587029926845641</v>
      </c>
      <c r="O15" s="28">
        <f>AVEDEV(M15:M16)</f>
        <v>0.83746796366986942</v>
      </c>
      <c r="P15" s="14">
        <v>32.351010000000002</v>
      </c>
      <c r="Q15" s="21">
        <v>1</v>
      </c>
      <c r="R15" s="21">
        <f t="shared" si="1"/>
        <v>6.5842716261684489</v>
      </c>
      <c r="S15" s="15">
        <f>AVERAGE(R15:R16)</f>
        <v>6.2819202723117957</v>
      </c>
      <c r="T15" s="28">
        <f>AVEDEV(R15:R16)</f>
        <v>0.30235135385665357</v>
      </c>
      <c r="U15" s="14">
        <v>114.46479028753994</v>
      </c>
      <c r="V15" s="15">
        <f>AVERAGE(U15:U16)</f>
        <v>113.31007243907936</v>
      </c>
      <c r="W15" s="16">
        <f>AVEDEV(U15:U16)</f>
        <v>1.1547178484605851</v>
      </c>
      <c r="X15" s="14">
        <v>22.075223089456866</v>
      </c>
      <c r="Y15" s="15">
        <f>AVERAGE(X15:X16)</f>
        <v>22.008488540736415</v>
      </c>
      <c r="Z15" s="16">
        <f>AVEDEV(X15:X16)</f>
        <v>6.6734548720448927E-2</v>
      </c>
    </row>
    <row r="16" spans="1:26" s="1" customFormat="1" ht="16.2">
      <c r="B16" s="37">
        <v>2</v>
      </c>
      <c r="C16" s="39">
        <v>0.2505</v>
      </c>
      <c r="D16" s="39">
        <v>50</v>
      </c>
      <c r="E16" s="21">
        <f>'含水量 '!F45</f>
        <v>1.9301930193016954</v>
      </c>
      <c r="F16">
        <v>364.32687542648398</v>
      </c>
      <c r="G16" s="21">
        <v>1</v>
      </c>
      <c r="H16" s="21">
        <f t="shared" si="3"/>
        <v>111.22679464819304</v>
      </c>
      <c r="I16" s="27"/>
      <c r="J16" s="28"/>
      <c r="K16">
        <v>55.887681023133297</v>
      </c>
      <c r="L16" s="21">
        <v>2</v>
      </c>
      <c r="M16" s="21">
        <f t="shared" si="2"/>
        <v>22.749561963175772</v>
      </c>
      <c r="N16" s="27"/>
      <c r="O16" s="28"/>
      <c r="P16" s="14">
        <v>29.3794</v>
      </c>
      <c r="Q16" s="21">
        <v>1</v>
      </c>
      <c r="R16" s="21">
        <f t="shared" si="1"/>
        <v>5.9795689184551417</v>
      </c>
      <c r="S16" s="27"/>
      <c r="T16" s="28"/>
      <c r="U16" s="14">
        <v>112.15535459061877</v>
      </c>
      <c r="V16" s="15"/>
      <c r="W16" s="16"/>
      <c r="X16" s="14">
        <v>21.941753992015968</v>
      </c>
      <c r="Y16" s="15"/>
      <c r="Z16" s="16"/>
    </row>
    <row r="17" spans="1:27" s="1" customFormat="1" ht="16.2">
      <c r="A17" s="1" t="s">
        <v>45</v>
      </c>
      <c r="B17" s="37">
        <v>1</v>
      </c>
      <c r="C17" s="39">
        <v>0.25009999999999999</v>
      </c>
      <c r="D17" s="39">
        <v>50</v>
      </c>
      <c r="E17" s="21">
        <f>'含水量 '!F46</f>
        <v>2.3907172151646638</v>
      </c>
      <c r="F17">
        <v>334.560569146825</v>
      </c>
      <c r="G17" s="21">
        <v>1</v>
      </c>
      <c r="H17" s="21">
        <f t="shared" si="3"/>
        <v>102.78534650171946</v>
      </c>
      <c r="I17" s="15">
        <f>AVERAGE(H17:H18)</f>
        <v>123.13433152256965</v>
      </c>
      <c r="J17" s="28">
        <f>AVEDEV(H17:H18)</f>
        <v>20.348985020850193</v>
      </c>
      <c r="K17">
        <v>60.134737634004097</v>
      </c>
      <c r="L17" s="21">
        <v>2</v>
      </c>
      <c r="M17" s="21">
        <f t="shared" si="2"/>
        <v>24.633187189446407</v>
      </c>
      <c r="N17" s="15">
        <f>AVERAGE(M17:M18)</f>
        <v>24.8961418672923</v>
      </c>
      <c r="O17" s="28">
        <f>AVEDEV(M17:M18)</f>
        <v>0.26295467784589199</v>
      </c>
      <c r="P17" s="14">
        <v>37.26979</v>
      </c>
      <c r="Q17" s="21">
        <v>1</v>
      </c>
      <c r="R17" s="21">
        <f t="shared" si="1"/>
        <v>7.6334723464580243</v>
      </c>
      <c r="S17" s="15">
        <f>AVERAGE(R17:R18)</f>
        <v>7.472120952383789</v>
      </c>
      <c r="T17" s="28">
        <f>AVEDEV(R17:R18)</f>
        <v>0.16135139407423527</v>
      </c>
      <c r="U17" s="14">
        <v>112.02210588544584</v>
      </c>
      <c r="V17" s="15">
        <f>AVERAGE(U17:U18)</f>
        <v>115.2959570521667</v>
      </c>
      <c r="W17" s="16">
        <f>AVEDEV(U17:U18)</f>
        <v>3.2738511667208599</v>
      </c>
      <c r="X17" s="14">
        <v>22.268457165133945</v>
      </c>
      <c r="Y17" s="15">
        <f>AVERAGE(X17:X18)</f>
        <v>22.661794156796667</v>
      </c>
      <c r="Z17" s="16">
        <f>AVEDEV(X17:X18)</f>
        <v>0.39333699166271963</v>
      </c>
    </row>
    <row r="18" spans="1:27" s="1" customFormat="1" ht="16.2">
      <c r="B18" s="37">
        <v>2</v>
      </c>
      <c r="C18" s="39">
        <v>0.24990000000000001</v>
      </c>
      <c r="D18" s="39">
        <v>50</v>
      </c>
      <c r="E18" s="21">
        <f>'含水量 '!F47</f>
        <v>2.300230023002269</v>
      </c>
      <c r="F18">
        <v>467.089323567338</v>
      </c>
      <c r="G18" s="21">
        <v>1</v>
      </c>
      <c r="H18" s="21">
        <f t="shared" si="3"/>
        <v>143.48331654341985</v>
      </c>
      <c r="I18" s="27"/>
      <c r="J18" s="28"/>
      <c r="K18">
        <v>61.426368252774097</v>
      </c>
      <c r="L18" s="21">
        <v>2</v>
      </c>
      <c r="M18" s="21">
        <f t="shared" si="2"/>
        <v>25.15909654513819</v>
      </c>
      <c r="N18" s="27"/>
      <c r="O18" s="28"/>
      <c r="P18" s="14">
        <v>35.698740000000001</v>
      </c>
      <c r="Q18" s="21">
        <v>1</v>
      </c>
      <c r="R18" s="21">
        <f t="shared" si="1"/>
        <v>7.3107695583095538</v>
      </c>
      <c r="S18" s="27"/>
      <c r="T18" s="28"/>
      <c r="U18" s="14">
        <v>118.56980821888756</v>
      </c>
      <c r="V18" s="15"/>
      <c r="W18" s="16"/>
      <c r="X18" s="14">
        <v>23.055131148459385</v>
      </c>
      <c r="Y18" s="15"/>
      <c r="Z18" s="16"/>
    </row>
    <row r="19" spans="1:27" s="1" customFormat="1" ht="16.2">
      <c r="A19" s="1" t="s">
        <v>46</v>
      </c>
      <c r="B19" s="37">
        <v>1</v>
      </c>
      <c r="C19" s="39">
        <v>0.25030000000000002</v>
      </c>
      <c r="D19" s="39">
        <v>50</v>
      </c>
      <c r="E19" s="21">
        <f>'含水量 '!F48</f>
        <v>1.6401640164017259</v>
      </c>
      <c r="F19">
        <v>377.14928428541401</v>
      </c>
      <c r="G19" s="21">
        <v>1</v>
      </c>
      <c r="H19" s="21">
        <f t="shared" si="3"/>
        <v>114.89361805700544</v>
      </c>
      <c r="I19" s="15">
        <f>AVERAGE(H19:H20)</f>
        <v>113.45153497546502</v>
      </c>
      <c r="J19" s="28">
        <f>AVEDEV(H19:H20)</f>
        <v>1.4420830815404173</v>
      </c>
      <c r="K19">
        <v>49.7360165506865</v>
      </c>
      <c r="L19" s="21">
        <v>2</v>
      </c>
      <c r="M19" s="21">
        <f t="shared" si="2"/>
        <v>20.201906344427957</v>
      </c>
      <c r="N19" s="15">
        <f>AVERAGE(M19:M20)</f>
        <v>20.133737271992391</v>
      </c>
      <c r="O19" s="28">
        <f>AVEDEV(M19:M20)</f>
        <v>6.8169072435566136E-2</v>
      </c>
      <c r="P19" s="14">
        <v>31.089860000000002</v>
      </c>
      <c r="Q19" s="21">
        <v>1</v>
      </c>
      <c r="R19" s="21">
        <f t="shared" si="1"/>
        <v>6.3140806556280964</v>
      </c>
      <c r="S19" s="15">
        <f>AVERAGE(R19:R20)</f>
        <v>6.3433697312655397</v>
      </c>
      <c r="T19" s="28">
        <f>AVEDEV(R19:R20)</f>
        <v>2.9289075637443318E-2</v>
      </c>
      <c r="U19" s="14">
        <v>120.09688353375951</v>
      </c>
      <c r="V19" s="15">
        <f>AVERAGE(U19:U20)</f>
        <v>119.48257623404544</v>
      </c>
      <c r="W19" s="16">
        <f>AVEDEV(U19:U20)</f>
        <v>0.61430729971407061</v>
      </c>
      <c r="X19" s="14">
        <v>22.380930665601277</v>
      </c>
      <c r="Y19" s="15">
        <f>AVERAGE(X19:X20)</f>
        <v>22.526971222820599</v>
      </c>
      <c r="Z19" s="16">
        <f>AVEDEV(X19:X20)</f>
        <v>0.14604055721932241</v>
      </c>
    </row>
    <row r="20" spans="1:27" s="1" customFormat="1" ht="16.2">
      <c r="B20" s="37">
        <v>2</v>
      </c>
      <c r="C20" s="39">
        <v>0.2505</v>
      </c>
      <c r="D20" s="39">
        <v>50</v>
      </c>
      <c r="E20" s="21">
        <f>'含水量 '!F49</f>
        <v>1.6606642657063218</v>
      </c>
      <c r="F20">
        <v>367.89883218004297</v>
      </c>
      <c r="G20" s="21">
        <v>1</v>
      </c>
      <c r="H20" s="21">
        <f t="shared" si="3"/>
        <v>112.00945189392461</v>
      </c>
      <c r="I20" s="27"/>
      <c r="J20" s="28"/>
      <c r="K20">
        <v>49.429527929283402</v>
      </c>
      <c r="L20" s="21">
        <v>2</v>
      </c>
      <c r="M20" s="21">
        <f t="shared" si="2"/>
        <v>20.065568199556825</v>
      </c>
      <c r="N20" s="27"/>
      <c r="O20" s="28"/>
      <c r="P20" s="14">
        <v>31.396820000000002</v>
      </c>
      <c r="Q20" s="21">
        <v>1</v>
      </c>
      <c r="R20" s="21">
        <f t="shared" si="1"/>
        <v>6.372658806902983</v>
      </c>
      <c r="S20" s="27"/>
      <c r="T20" s="28"/>
      <c r="U20" s="14">
        <v>118.86826893433137</v>
      </c>
      <c r="V20" s="15"/>
      <c r="W20" s="16"/>
      <c r="X20" s="14">
        <v>22.673011780039921</v>
      </c>
      <c r="Y20" s="15"/>
      <c r="Z20" s="16"/>
    </row>
    <row r="21" spans="1:27" s="1" customFormat="1" ht="16.2">
      <c r="A21" s="1" t="s">
        <v>47</v>
      </c>
      <c r="B21" s="37">
        <v>1</v>
      </c>
      <c r="C21" s="39">
        <v>0.24990000000000001</v>
      </c>
      <c r="D21" s="39">
        <v>50</v>
      </c>
      <c r="E21" s="21">
        <f>'含水量 '!F50</f>
        <v>2.6791962411274555</v>
      </c>
      <c r="F21">
        <v>213.297216795228</v>
      </c>
      <c r="G21" s="21">
        <v>1</v>
      </c>
      <c r="H21" s="21">
        <f t="shared" ref="H21:H32" si="4">((F21*G21)*D21*0.001*1.5)/(C21*(1-(E21*0.01)))</f>
        <v>65.777067671526581</v>
      </c>
      <c r="I21" s="15">
        <f>AVERAGE(H21:H22)</f>
        <v>65.517311254557285</v>
      </c>
      <c r="J21" s="28">
        <f>AVEDEV(H21:H22)</f>
        <v>0.25975641696929586</v>
      </c>
      <c r="K21">
        <v>57.223095730675198</v>
      </c>
      <c r="L21" s="21">
        <v>2</v>
      </c>
      <c r="M21" s="21">
        <f t="shared" si="2"/>
        <v>23.52877983628758</v>
      </c>
      <c r="N21" s="15">
        <f>AVERAGE(M21:M22)</f>
        <v>23.596914745304353</v>
      </c>
      <c r="O21" s="28">
        <f>AVEDEV(M21:M22)</f>
        <v>6.8134909016775325E-2</v>
      </c>
      <c r="P21" s="14">
        <v>40.743360000000003</v>
      </c>
      <c r="Q21" s="21">
        <v>1</v>
      </c>
      <c r="R21" s="21">
        <f t="shared" si="1"/>
        <v>8.376351672255943</v>
      </c>
      <c r="S21" s="15">
        <f>AVERAGE(R21:R22)</f>
        <v>8.2763101050756251</v>
      </c>
      <c r="T21" s="28">
        <f>AVEDEV(R21:R22)</f>
        <v>0.10004156718031787</v>
      </c>
      <c r="U21" s="14">
        <v>52.963053702480991</v>
      </c>
      <c r="V21" s="15">
        <f>AVERAGE(U21:U22)</f>
        <v>52.21649985594992</v>
      </c>
      <c r="W21" s="16">
        <f>AVEDEV(U21:U22)</f>
        <v>0.74655384653107504</v>
      </c>
      <c r="X21" s="14">
        <v>30.941547650260105</v>
      </c>
      <c r="Y21" s="15">
        <f>AVERAGE(X21:X22)</f>
        <v>30.534993730340474</v>
      </c>
      <c r="Z21" s="16">
        <f>AVEDEV(X21:X22)</f>
        <v>0.40655391991963086</v>
      </c>
    </row>
    <row r="22" spans="1:27" s="1" customFormat="1" ht="16.2">
      <c r="B22" s="37">
        <v>2</v>
      </c>
      <c r="C22" s="39">
        <v>0.2495</v>
      </c>
      <c r="D22" s="39">
        <v>50</v>
      </c>
      <c r="E22" s="21">
        <f>'含水量 '!F51</f>
        <v>2.3800000000001376</v>
      </c>
      <c r="F22">
        <v>211.923387274628</v>
      </c>
      <c r="G22" s="21">
        <v>1</v>
      </c>
      <c r="H22" s="21">
        <f t="shared" si="4"/>
        <v>65.257554837587989</v>
      </c>
      <c r="I22" s="27"/>
      <c r="J22" s="28"/>
      <c r="K22">
        <v>57.639044574007897</v>
      </c>
      <c r="L22" s="21">
        <v>2</v>
      </c>
      <c r="M22" s="21">
        <f t="shared" si="2"/>
        <v>23.66504965432113</v>
      </c>
      <c r="N22" s="27"/>
      <c r="O22" s="28"/>
      <c r="P22" s="14">
        <v>39.82855</v>
      </c>
      <c r="Q22" s="21">
        <v>1</v>
      </c>
      <c r="R22" s="21">
        <f t="shared" si="1"/>
        <v>8.1762685378953073</v>
      </c>
      <c r="S22" s="27"/>
      <c r="T22" s="28"/>
      <c r="U22" s="14">
        <v>51.469946009418841</v>
      </c>
      <c r="V22" s="15"/>
      <c r="W22" s="16"/>
      <c r="X22" s="14">
        <v>30.128439810420844</v>
      </c>
      <c r="Y22" s="15"/>
      <c r="Z22" s="16"/>
    </row>
    <row r="23" spans="1:27" s="1" customFormat="1" ht="16.2">
      <c r="A23" s="1" t="s">
        <v>48</v>
      </c>
      <c r="B23" s="37">
        <v>1</v>
      </c>
      <c r="C23" s="39">
        <v>0.25009999999999999</v>
      </c>
      <c r="D23" s="39">
        <v>50</v>
      </c>
      <c r="E23" s="21">
        <f>'含水量 '!F52</f>
        <v>2.8097190280970361</v>
      </c>
      <c r="F23">
        <v>198.963595463638</v>
      </c>
      <c r="G23" s="21">
        <v>1</v>
      </c>
      <c r="H23" s="21">
        <f t="shared" si="4"/>
        <v>61.390101929346805</v>
      </c>
      <c r="I23" s="15">
        <f>AVERAGE(H23:H24)</f>
        <v>62.249807647816915</v>
      </c>
      <c r="J23" s="28">
        <f>AVEDEV(H23:H24)</f>
        <v>0.85970571847011001</v>
      </c>
      <c r="K23">
        <v>60.287981944705699</v>
      </c>
      <c r="L23" s="21">
        <v>2</v>
      </c>
      <c r="M23" s="21">
        <f t="shared" si="2"/>
        <v>24.802429128307555</v>
      </c>
      <c r="N23" s="15">
        <f>AVERAGE(M23:M24)</f>
        <v>24.726754262983501</v>
      </c>
      <c r="O23" s="28">
        <f>AVEDEV(M23:M24)</f>
        <v>7.5674865324053542E-2</v>
      </c>
      <c r="P23" s="14">
        <v>42.378239999999998</v>
      </c>
      <c r="Q23" s="21">
        <v>1</v>
      </c>
      <c r="R23" s="21">
        <f t="shared" si="1"/>
        <v>8.7171875743529608</v>
      </c>
      <c r="S23" s="15">
        <f>AVERAGE(R23:R24)</f>
        <v>8.7431762632001977</v>
      </c>
      <c r="T23" s="28">
        <f>AVEDEV(R23:R24)</f>
        <v>2.5988688847236929E-2</v>
      </c>
      <c r="U23" s="14">
        <v>48.101055530387846</v>
      </c>
      <c r="V23" s="15">
        <f>AVERAGE(U23:U24)</f>
        <v>49.625183622008478</v>
      </c>
      <c r="W23" s="16">
        <f>AVEDEV(U23:U24)</f>
        <v>1.5241280916206286</v>
      </c>
      <c r="X23" s="14">
        <v>29.204055143542586</v>
      </c>
      <c r="Y23" s="15">
        <f>AVERAGE(X23:X24)</f>
        <v>29.19937664171534</v>
      </c>
      <c r="Z23" s="16">
        <f>AVEDEV(X23:X24)</f>
        <v>4.6785018272448298E-3</v>
      </c>
    </row>
    <row r="24" spans="1:27" s="1" customFormat="1" ht="16.2">
      <c r="B24" s="37">
        <v>2</v>
      </c>
      <c r="C24" s="39">
        <v>0.25019999999999998</v>
      </c>
      <c r="D24" s="39">
        <v>50</v>
      </c>
      <c r="E24" s="21">
        <f>'含水量 '!F53</f>
        <v>2.8200000000001779</v>
      </c>
      <c r="F24">
        <v>204.59629649809699</v>
      </c>
      <c r="G24" s="21">
        <v>1</v>
      </c>
      <c r="H24" s="21">
        <f t="shared" si="4"/>
        <v>63.109513366287025</v>
      </c>
      <c r="I24" s="27"/>
      <c r="J24" s="28"/>
      <c r="K24">
        <v>59.9377092345308</v>
      </c>
      <c r="L24" s="21">
        <v>2</v>
      </c>
      <c r="M24" s="21">
        <f t="shared" si="2"/>
        <v>24.651079397659448</v>
      </c>
      <c r="N24" s="27"/>
      <c r="O24" s="28"/>
      <c r="P24" s="14">
        <v>42.643459999999997</v>
      </c>
      <c r="Q24" s="21">
        <v>1</v>
      </c>
      <c r="R24" s="21">
        <f t="shared" si="1"/>
        <v>8.7691649520474346</v>
      </c>
      <c r="S24" s="27"/>
      <c r="T24" s="28"/>
      <c r="U24" s="14">
        <v>51.149311713629103</v>
      </c>
      <c r="V24" s="15"/>
      <c r="W24" s="16"/>
      <c r="X24" s="14">
        <v>29.194698139888096</v>
      </c>
      <c r="Y24" s="15"/>
      <c r="Z24" s="16"/>
    </row>
    <row r="25" spans="1:27" s="1" customFormat="1" ht="16.2">
      <c r="A25" s="1" t="s">
        <v>49</v>
      </c>
      <c r="B25" s="37">
        <v>1</v>
      </c>
      <c r="C25" s="39">
        <v>0.24959999999999999</v>
      </c>
      <c r="D25" s="39">
        <v>50</v>
      </c>
      <c r="E25" s="21">
        <f>'含水量 '!F54</f>
        <v>2.4690123950419114</v>
      </c>
      <c r="F25">
        <v>208.992550964016</v>
      </c>
      <c r="G25" s="21">
        <v>1</v>
      </c>
      <c r="H25" s="21">
        <f t="shared" si="4"/>
        <v>64.387989929444601</v>
      </c>
      <c r="I25" s="15">
        <f>AVERAGE(H25:H26)</f>
        <v>65.830438523105471</v>
      </c>
      <c r="J25" s="28">
        <f>AVEDEV(H25:H26)</f>
        <v>1.4424485936608633</v>
      </c>
      <c r="K25">
        <v>57.639044574007897</v>
      </c>
      <c r="L25" s="21">
        <v>2</v>
      </c>
      <c r="M25" s="21">
        <f t="shared" si="2"/>
        <v>23.677157898404573</v>
      </c>
      <c r="N25" s="15">
        <f>AVERAGE(M25:M26)</f>
        <v>23.549068623547164</v>
      </c>
      <c r="O25" s="28">
        <f>AVEDEV(M25:M26)</f>
        <v>0.12808927485741073</v>
      </c>
      <c r="P25" s="14">
        <v>39.861460000000001</v>
      </c>
      <c r="Q25" s="21">
        <v>1</v>
      </c>
      <c r="R25" s="21">
        <f t="shared" si="1"/>
        <v>8.1872113725714293</v>
      </c>
      <c r="S25" s="15">
        <f>AVERAGE(R25:R26)</f>
        <v>8.1836279584030187</v>
      </c>
      <c r="T25" s="28">
        <f>AVEDEV(R25:R26)</f>
        <v>3.5834141684105703E-3</v>
      </c>
      <c r="U25" s="14">
        <v>51.196210155448718</v>
      </c>
      <c r="V25" s="15">
        <f>AVERAGE(U25:U26)</f>
        <v>51.141289670838134</v>
      </c>
      <c r="W25" s="16">
        <f>AVEDEV(U25:U26)</f>
        <v>5.4920484610587295E-2</v>
      </c>
      <c r="X25" s="14">
        <v>30.620811921875003</v>
      </c>
      <c r="Y25" s="15">
        <f>AVERAGE(X25:X26)</f>
        <v>30.738203124410557</v>
      </c>
      <c r="Z25" s="16">
        <f>AVEDEV(X25:X26)</f>
        <v>0.11739120253555413</v>
      </c>
    </row>
    <row r="26" spans="1:27" s="1" customFormat="1" ht="16.2">
      <c r="B26" s="39">
        <v>2</v>
      </c>
      <c r="C26" s="39">
        <v>0.2505</v>
      </c>
      <c r="D26" s="39">
        <v>50</v>
      </c>
      <c r="E26" s="21">
        <f>'含水量 '!F55</f>
        <v>2.2788605697148028</v>
      </c>
      <c r="F26">
        <v>219.57103827263299</v>
      </c>
      <c r="G26" s="21">
        <v>1</v>
      </c>
      <c r="H26" s="21">
        <f t="shared" si="4"/>
        <v>67.272887116766327</v>
      </c>
      <c r="I26" s="27"/>
      <c r="J26" s="28"/>
      <c r="K26" s="46">
        <v>57.332555952604899</v>
      </c>
      <c r="L26" s="21">
        <v>2</v>
      </c>
      <c r="M26" s="21">
        <f t="shared" si="2"/>
        <v>23.420979348689752</v>
      </c>
      <c r="N26" s="27"/>
      <c r="O26" s="28"/>
      <c r="P26" s="14">
        <v>40.048099999999998</v>
      </c>
      <c r="Q26" s="21">
        <v>1</v>
      </c>
      <c r="R26" s="21">
        <f t="shared" si="1"/>
        <v>8.1800445442346081</v>
      </c>
      <c r="S26" s="27"/>
      <c r="T26" s="28"/>
      <c r="U26" s="14">
        <v>51.086369186227543</v>
      </c>
      <c r="V26" s="15"/>
      <c r="W26" s="16"/>
      <c r="X26" s="14">
        <v>30.855594326946111</v>
      </c>
      <c r="Y26" s="15"/>
      <c r="Z26" s="15"/>
      <c r="AA26" s="37"/>
    </row>
    <row r="27" spans="1:27" s="1" customFormat="1" ht="16.2">
      <c r="A27" s="1" t="s">
        <v>52</v>
      </c>
      <c r="B27" s="39">
        <v>1</v>
      </c>
      <c r="C27" s="39">
        <v>0.25019999999999998</v>
      </c>
      <c r="D27" s="39">
        <v>50</v>
      </c>
      <c r="E27" s="21">
        <f>'含水量 '!F56</f>
        <v>1.6200000000001324</v>
      </c>
      <c r="F27">
        <v>255.336400125578</v>
      </c>
      <c r="G27" s="21">
        <v>2</v>
      </c>
      <c r="H27" s="21">
        <f t="shared" si="4"/>
        <v>155.60009816435021</v>
      </c>
      <c r="I27" s="15">
        <f>AVERAGE(H27:H28)</f>
        <v>144.57266233592657</v>
      </c>
      <c r="J27" s="28">
        <f>AVEDEV(H27:H28)</f>
        <v>11.027435828423663</v>
      </c>
      <c r="K27" s="46">
        <v>63.484220425051703</v>
      </c>
      <c r="L27" s="21">
        <v>2</v>
      </c>
      <c r="M27" s="21">
        <f>((K27*L27)*D27*0.001)/(C27*(1-(E27*0.01)))</f>
        <v>25.791207012049149</v>
      </c>
      <c r="N27" s="15">
        <f>AVERAGE(M27:M28)</f>
        <v>25.394062893446698</v>
      </c>
      <c r="O27" s="28">
        <f>AVEDEV(M27:M28)</f>
        <v>0.39714411860245136</v>
      </c>
      <c r="P27" s="21">
        <v>60.950539999999997</v>
      </c>
      <c r="Q27" s="21">
        <v>1</v>
      </c>
      <c r="R27" s="21">
        <f t="shared" si="1"/>
        <v>12.380934853662117</v>
      </c>
      <c r="S27" s="15">
        <f>AVERAGE(R27:R28)</f>
        <v>11.323314314867345</v>
      </c>
      <c r="T27" s="28">
        <f>AVEDEV(R27:R28)</f>
        <v>1.0576205387947724</v>
      </c>
      <c r="U27" s="14">
        <v>274.46084418784977</v>
      </c>
      <c r="V27" s="15">
        <f>AVERAGE(U27:U28)</f>
        <v>270.53409892006397</v>
      </c>
      <c r="W27" s="16">
        <f>AVEDEV(U27:U28)</f>
        <v>3.9267452677858046</v>
      </c>
      <c r="X27" s="14">
        <v>68.829713729016802</v>
      </c>
      <c r="Y27" s="15">
        <f>AVERAGE(X27:X28)</f>
        <v>68.052632840727426</v>
      </c>
      <c r="Z27" s="16">
        <f>AVEDEV(X27:X28)</f>
        <v>0.77708088828937605</v>
      </c>
      <c r="AA27" s="37"/>
    </row>
    <row r="28" spans="1:27" s="1" customFormat="1" ht="16.2">
      <c r="B28" s="39">
        <v>2</v>
      </c>
      <c r="C28" s="39">
        <v>0.25019999999999998</v>
      </c>
      <c r="D28" s="39">
        <v>50</v>
      </c>
      <c r="E28" s="21">
        <f>'含水量 '!F57</f>
        <v>1.8192722910832331</v>
      </c>
      <c r="F28">
        <v>218.70094624292</v>
      </c>
      <c r="G28" s="21">
        <v>2</v>
      </c>
      <c r="H28" s="21">
        <f t="shared" si="4"/>
        <v>133.54522650750289</v>
      </c>
      <c r="I28" s="27"/>
      <c r="J28" s="28"/>
      <c r="K28" s="46">
        <v>61.404476208388203</v>
      </c>
      <c r="L28" s="21">
        <v>2</v>
      </c>
      <c r="M28" s="21">
        <f t="shared" ref="M28:M32" si="5">((K28*L28)*D28*0.001)/(C28*(1-(E28*0.01)))</f>
        <v>24.996918774844247</v>
      </c>
      <c r="N28" s="27"/>
      <c r="O28" s="28"/>
      <c r="P28" s="14">
        <v>50.434980000000003</v>
      </c>
      <c r="Q28" s="21">
        <v>1</v>
      </c>
      <c r="R28" s="21">
        <f t="shared" si="1"/>
        <v>10.265693776072572</v>
      </c>
      <c r="S28" s="27"/>
      <c r="T28" s="28"/>
      <c r="U28" s="14">
        <v>266.60735365227816</v>
      </c>
      <c r="V28" s="15"/>
      <c r="W28" s="16"/>
      <c r="X28" s="14">
        <v>67.27555195243805</v>
      </c>
      <c r="Y28" s="15"/>
      <c r="Z28" s="16"/>
      <c r="AA28" s="37"/>
    </row>
    <row r="29" spans="1:27" s="1" customFormat="1" ht="16.2">
      <c r="A29" s="1" t="s">
        <v>50</v>
      </c>
      <c r="B29" s="39">
        <v>1</v>
      </c>
      <c r="C29" s="39">
        <v>0.25</v>
      </c>
      <c r="D29" s="39">
        <v>50</v>
      </c>
      <c r="E29" s="21">
        <f>'含水量 '!F58</f>
        <v>1.6101610161017659</v>
      </c>
      <c r="F29">
        <v>245.99435938549999</v>
      </c>
      <c r="G29" s="21">
        <v>2</v>
      </c>
      <c r="H29" s="21">
        <f t="shared" si="4"/>
        <v>150.01205119916352</v>
      </c>
      <c r="I29" s="15">
        <f>AVERAGE(H29:H30)</f>
        <v>132.87073915258688</v>
      </c>
      <c r="J29" s="28">
        <f>AVEDEV(H29:H30)</f>
        <v>17.141312046576637</v>
      </c>
      <c r="K29" s="46">
        <v>58.098777506112498</v>
      </c>
      <c r="L29" s="21">
        <v>2</v>
      </c>
      <c r="M29" s="21">
        <f t="shared" si="5"/>
        <v>23.619828269307575</v>
      </c>
      <c r="N29" s="15">
        <f>AVERAGE(M29:M30)</f>
        <v>23.609352502058329</v>
      </c>
      <c r="O29" s="28">
        <f>AVEDEV(M29:M30)</f>
        <v>1.0475767249248591E-2</v>
      </c>
      <c r="P29" s="14">
        <v>46.659599999999998</v>
      </c>
      <c r="Q29" s="21">
        <v>1</v>
      </c>
      <c r="R29" s="21">
        <f t="shared" si="1"/>
        <v>9.4846379426712897</v>
      </c>
      <c r="S29" s="15">
        <f>AVERAGE(R29:R30)</f>
        <v>9.9131056369975497</v>
      </c>
      <c r="T29" s="28">
        <f>AVEDEV(R29:R30)</f>
        <v>0.42846769432625909</v>
      </c>
      <c r="U29" s="14">
        <v>266.29202614280001</v>
      </c>
      <c r="V29" s="15">
        <f>AVERAGE(U29:U30)</f>
        <v>263.798749534541</v>
      </c>
      <c r="W29" s="16">
        <f>AVEDEV(U29:U30)</f>
        <v>2.4932766082589808</v>
      </c>
      <c r="X29" s="14">
        <v>64.112574563600006</v>
      </c>
      <c r="Y29" s="15">
        <f>AVERAGE(X29:X30)</f>
        <v>64.129231002352896</v>
      </c>
      <c r="Z29" s="16">
        <f>AVEDEV(X29:X30)</f>
        <v>1.6656438752882252E-2</v>
      </c>
      <c r="AA29" s="37"/>
    </row>
    <row r="30" spans="1:27" s="1" customFormat="1" ht="16.2">
      <c r="B30" s="39">
        <v>2</v>
      </c>
      <c r="C30" s="39">
        <v>0.24959999999999999</v>
      </c>
      <c r="D30" s="39">
        <v>50</v>
      </c>
      <c r="E30" s="21">
        <f>'含水量 '!F59</f>
        <v>1.6994901529540598</v>
      </c>
      <c r="F30">
        <v>189.30099450208701</v>
      </c>
      <c r="G30" s="21">
        <v>2</v>
      </c>
      <c r="H30" s="21">
        <f t="shared" si="4"/>
        <v>115.72942710601025</v>
      </c>
      <c r="I30" s="27"/>
      <c r="J30" s="28"/>
      <c r="K30" s="46">
        <v>57.901749106639102</v>
      </c>
      <c r="L30" s="21">
        <v>2</v>
      </c>
      <c r="M30" s="21">
        <f t="shared" si="5"/>
        <v>23.598876734809078</v>
      </c>
      <c r="N30" s="27"/>
      <c r="O30" s="28"/>
      <c r="P30" s="14">
        <v>50.747770000000003</v>
      </c>
      <c r="Q30" s="21">
        <v>1</v>
      </c>
      <c r="R30" s="21">
        <f t="shared" si="1"/>
        <v>10.341573331323808</v>
      </c>
      <c r="S30" s="27"/>
      <c r="T30" s="28"/>
      <c r="U30" s="14">
        <v>261.30547292628205</v>
      </c>
      <c r="V30" s="15"/>
      <c r="W30" s="16"/>
      <c r="X30" s="14">
        <v>64.145887441105771</v>
      </c>
      <c r="Y30" s="15"/>
      <c r="Z30" s="16"/>
      <c r="AA30" s="37"/>
    </row>
    <row r="31" spans="1:27" s="1" customFormat="1" ht="16.2">
      <c r="A31" s="1" t="s">
        <v>51</v>
      </c>
      <c r="B31" s="39">
        <v>1</v>
      </c>
      <c r="C31" s="39">
        <v>0.24959999999999999</v>
      </c>
      <c r="D31" s="39">
        <v>50</v>
      </c>
      <c r="E31" s="21">
        <f>'含水量 '!F60</f>
        <v>1.3994402239100154</v>
      </c>
      <c r="F31" s="45">
        <v>243.658849200481</v>
      </c>
      <c r="G31" s="21">
        <v>2</v>
      </c>
      <c r="H31" s="21">
        <f t="shared" si="4"/>
        <v>148.50787582526215</v>
      </c>
      <c r="I31" s="15">
        <f>AVERAGE(H31:H32)</f>
        <v>146.36765636487712</v>
      </c>
      <c r="J31" s="28">
        <f>AVEDEV(H31:H32)</f>
        <v>2.1402194603850262</v>
      </c>
      <c r="K31" s="46">
        <v>55.318487869099101</v>
      </c>
      <c r="L31" s="21">
        <v>2</v>
      </c>
      <c r="M31" s="21">
        <f t="shared" si="5"/>
        <v>22.477413685191728</v>
      </c>
      <c r="N31" s="15">
        <f>AVERAGE(M31:M32)</f>
        <v>22.452869663820596</v>
      </c>
      <c r="O31" s="28">
        <f>AVEDEV(M31:M32)</f>
        <v>2.4544021371131208E-2</v>
      </c>
      <c r="P31" s="14">
        <v>41.681460000000001</v>
      </c>
      <c r="Q31" s="21">
        <v>1</v>
      </c>
      <c r="R31" s="21">
        <f t="shared" si="1"/>
        <v>8.4681582551546839</v>
      </c>
      <c r="S31" s="15">
        <f>AVERAGE(R31:R32)</f>
        <v>8.6144856598234494</v>
      </c>
      <c r="T31" s="28">
        <f>AVEDEV(R31:R32)</f>
        <v>0.14632740466876548</v>
      </c>
      <c r="U31" s="14">
        <v>264.72577812259618</v>
      </c>
      <c r="V31" s="15">
        <f>AVERAGE(U31:U32)</f>
        <v>265.22354947766536</v>
      </c>
      <c r="W31" s="16">
        <f>AVEDEV(U31:U32)</f>
        <v>0.49777135506917602</v>
      </c>
      <c r="X31" s="14">
        <v>66.128344856169875</v>
      </c>
      <c r="Y31" s="15">
        <f>AVERAGE(X31:X32)</f>
        <v>65.714515333274562</v>
      </c>
      <c r="Z31" s="16">
        <f>AVEDEV(X31:X32)</f>
        <v>0.41382952289531971</v>
      </c>
      <c r="AA31" s="37"/>
    </row>
    <row r="32" spans="1:27" s="1" customFormat="1" ht="16.2">
      <c r="B32" s="42">
        <v>2</v>
      </c>
      <c r="C32" s="42">
        <v>0.2505</v>
      </c>
      <c r="D32" s="42">
        <v>50</v>
      </c>
      <c r="E32" s="29">
        <f>'含水量 '!F61</f>
        <v>1.4997000599880592</v>
      </c>
      <c r="F32" s="49">
        <v>237.24764477101601</v>
      </c>
      <c r="G32" s="29">
        <v>2</v>
      </c>
      <c r="H32" s="29">
        <f t="shared" si="4"/>
        <v>144.22743690449209</v>
      </c>
      <c r="I32" s="52"/>
      <c r="J32" s="30"/>
      <c r="K32" s="47">
        <v>55.340379913485002</v>
      </c>
      <c r="L32" s="29">
        <v>2</v>
      </c>
      <c r="M32" s="29">
        <f t="shared" si="5"/>
        <v>22.428325642449465</v>
      </c>
      <c r="N32" s="52"/>
      <c r="O32" s="30"/>
      <c r="P32" s="20">
        <v>43.233429999999998</v>
      </c>
      <c r="Q32" s="29">
        <v>1</v>
      </c>
      <c r="R32" s="29">
        <f t="shared" si="1"/>
        <v>8.7608130644922149</v>
      </c>
      <c r="S32" s="52"/>
      <c r="T32" s="30"/>
      <c r="U32" s="20">
        <v>265.72132083273453</v>
      </c>
      <c r="V32" s="15"/>
      <c r="W32" s="16"/>
      <c r="X32" s="20">
        <v>65.300685810379235</v>
      </c>
      <c r="Y32" s="15"/>
      <c r="Z32" s="16"/>
      <c r="AA32" s="37"/>
    </row>
    <row r="33" spans="27:27">
      <c r="AA33" s="46"/>
    </row>
  </sheetData>
  <mergeCells count="10">
    <mergeCell ref="U1:W1"/>
    <mergeCell ref="X1:Z1"/>
    <mergeCell ref="F1:J1"/>
    <mergeCell ref="K1:O1"/>
    <mergeCell ref="P1:T1"/>
    <mergeCell ref="A1:A2"/>
    <mergeCell ref="B1:B2"/>
    <mergeCell ref="C1:C2"/>
    <mergeCell ref="D1:D2"/>
    <mergeCell ref="E1:E2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1"/>
  <sheetViews>
    <sheetView topLeftCell="A49" workbookViewId="0">
      <selection activeCell="C69" sqref="C69"/>
    </sheetView>
  </sheetViews>
  <sheetFormatPr defaultRowHeight="16.2"/>
  <cols>
    <col min="1" max="1" width="10.44140625" style="1" bestFit="1" customWidth="1"/>
    <col min="2" max="2" width="6.6640625" style="4" bestFit="1" customWidth="1"/>
    <col min="3" max="3" width="10.44140625" bestFit="1" customWidth="1"/>
    <col min="5" max="5" width="9.5546875" bestFit="1" customWidth="1"/>
  </cols>
  <sheetData>
    <row r="1" spans="1:6" ht="19.8">
      <c r="A1" s="8" t="s">
        <v>3</v>
      </c>
      <c r="B1" s="2" t="s">
        <v>4</v>
      </c>
      <c r="C1" s="5" t="s">
        <v>8</v>
      </c>
      <c r="D1" s="10" t="s">
        <v>9</v>
      </c>
      <c r="E1" s="10" t="s">
        <v>10</v>
      </c>
      <c r="F1" s="10" t="s">
        <v>18</v>
      </c>
    </row>
    <row r="2" spans="1:6">
      <c r="A2" s="1" t="s">
        <v>23</v>
      </c>
      <c r="B2" s="3">
        <v>1</v>
      </c>
      <c r="C2">
        <v>23.410599999999999</v>
      </c>
      <c r="D2">
        <v>0.99990000000000001</v>
      </c>
      <c r="E2">
        <v>24.345400000000001</v>
      </c>
      <c r="F2">
        <f t="shared" ref="F2:F61" si="0">(((C2+D2)-E2)/D2)*100</f>
        <v>6.5106510651062601</v>
      </c>
    </row>
    <row r="3" spans="1:6">
      <c r="B3" s="3">
        <v>2</v>
      </c>
      <c r="C3">
        <v>22.557500000000001</v>
      </c>
      <c r="D3">
        <v>0.99980000000000002</v>
      </c>
      <c r="E3">
        <v>23.49</v>
      </c>
      <c r="F3">
        <f t="shared" si="0"/>
        <v>6.7313462692541526</v>
      </c>
    </row>
    <row r="4" spans="1:6">
      <c r="A4" s="1" t="s">
        <v>24</v>
      </c>
      <c r="B4" s="3">
        <v>1</v>
      </c>
      <c r="C4">
        <v>20.146100000000001</v>
      </c>
      <c r="D4">
        <v>1.0003</v>
      </c>
      <c r="E4">
        <v>21.079799999999999</v>
      </c>
      <c r="F4">
        <f t="shared" si="0"/>
        <v>6.6580025992203442</v>
      </c>
    </row>
    <row r="5" spans="1:6">
      <c r="B5" s="3">
        <v>2</v>
      </c>
      <c r="C5">
        <v>18.394500000000001</v>
      </c>
      <c r="D5">
        <v>0.99970000000000003</v>
      </c>
      <c r="E5">
        <v>19.3278</v>
      </c>
      <c r="F5">
        <f t="shared" si="0"/>
        <v>6.6419925977794909</v>
      </c>
    </row>
    <row r="6" spans="1:6">
      <c r="A6" s="1" t="s">
        <v>25</v>
      </c>
      <c r="B6" s="3">
        <v>1</v>
      </c>
      <c r="C6">
        <v>23.493300000000001</v>
      </c>
      <c r="D6">
        <v>1</v>
      </c>
      <c r="E6">
        <v>24.4297</v>
      </c>
      <c r="F6">
        <f t="shared" si="0"/>
        <v>6.3600000000000989</v>
      </c>
    </row>
    <row r="7" spans="1:6">
      <c r="B7" s="3">
        <v>2</v>
      </c>
      <c r="C7">
        <v>22.397300000000001</v>
      </c>
      <c r="D7">
        <v>1.0002</v>
      </c>
      <c r="E7">
        <v>23.333300000000001</v>
      </c>
      <c r="F7">
        <f t="shared" si="0"/>
        <v>6.4187162567486089</v>
      </c>
    </row>
    <row r="8" spans="1:6">
      <c r="A8" s="1" t="s">
        <v>29</v>
      </c>
      <c r="B8" s="3">
        <v>1</v>
      </c>
      <c r="C8">
        <v>23.195699999999999</v>
      </c>
      <c r="D8">
        <v>1.0002</v>
      </c>
      <c r="E8">
        <v>24.1464</v>
      </c>
      <c r="F8">
        <f t="shared" si="0"/>
        <v>4.9490101979602397</v>
      </c>
    </row>
    <row r="9" spans="1:6">
      <c r="B9" s="3">
        <v>2</v>
      </c>
      <c r="C9">
        <v>23.478000000000002</v>
      </c>
      <c r="D9">
        <v>1</v>
      </c>
      <c r="E9">
        <v>24.427700000000002</v>
      </c>
      <c r="F9">
        <f t="shared" si="0"/>
        <v>5.0300000000000011</v>
      </c>
    </row>
    <row r="10" spans="1:6">
      <c r="A10" s="1" t="s">
        <v>30</v>
      </c>
      <c r="B10" s="3">
        <v>1</v>
      </c>
      <c r="C10">
        <v>18.717500000000001</v>
      </c>
      <c r="D10">
        <v>1.0003</v>
      </c>
      <c r="E10">
        <v>19.6661</v>
      </c>
      <c r="F10">
        <f t="shared" si="0"/>
        <v>5.1684494651604824</v>
      </c>
    </row>
    <row r="11" spans="1:6">
      <c r="B11" s="3">
        <v>2</v>
      </c>
      <c r="C11">
        <v>21.365300000000001</v>
      </c>
      <c r="D11">
        <v>0.99960000000000004</v>
      </c>
      <c r="E11">
        <v>22.314800000000002</v>
      </c>
      <c r="F11">
        <f t="shared" si="0"/>
        <v>5.0120048019208152</v>
      </c>
    </row>
    <row r="12" spans="1:6">
      <c r="A12" s="1" t="s">
        <v>31</v>
      </c>
      <c r="B12" s="3">
        <v>1</v>
      </c>
      <c r="C12">
        <v>22.2073</v>
      </c>
      <c r="D12">
        <v>0.99990000000000001</v>
      </c>
      <c r="E12">
        <v>23.1584</v>
      </c>
      <c r="F12">
        <f t="shared" si="0"/>
        <v>4.8804880488048754</v>
      </c>
    </row>
    <row r="13" spans="1:6">
      <c r="B13" s="3">
        <v>2</v>
      </c>
      <c r="C13">
        <v>17.950700000000001</v>
      </c>
      <c r="D13">
        <v>1.0004</v>
      </c>
      <c r="E13">
        <v>18.9024</v>
      </c>
      <c r="F13">
        <f t="shared" si="0"/>
        <v>4.8680527788884635</v>
      </c>
    </row>
    <row r="14" spans="1:6">
      <c r="A14" s="1" t="s">
        <v>32</v>
      </c>
      <c r="B14" s="3">
        <v>1</v>
      </c>
      <c r="C14">
        <v>19.304200000000002</v>
      </c>
      <c r="D14">
        <v>1.0002</v>
      </c>
      <c r="E14">
        <v>20.246600000000001</v>
      </c>
      <c r="F14">
        <f t="shared" si="0"/>
        <v>5.7788442311537995</v>
      </c>
    </row>
    <row r="15" spans="1:6">
      <c r="B15" s="3">
        <v>2</v>
      </c>
      <c r="C15">
        <v>23.254799999999999</v>
      </c>
      <c r="D15">
        <v>1.0004999999999999</v>
      </c>
      <c r="E15">
        <v>24.197099999999999</v>
      </c>
      <c r="F15">
        <f t="shared" si="0"/>
        <v>5.8170914542728003</v>
      </c>
    </row>
    <row r="16" spans="1:6">
      <c r="A16" s="1" t="s">
        <v>33</v>
      </c>
      <c r="B16" s="3">
        <v>1</v>
      </c>
      <c r="C16">
        <v>20.200299999999999</v>
      </c>
      <c r="D16">
        <v>1.0004999999999999</v>
      </c>
      <c r="E16">
        <v>21.140999999999998</v>
      </c>
      <c r="F16">
        <f t="shared" si="0"/>
        <v>5.9770114942527925</v>
      </c>
    </row>
    <row r="17" spans="1:6">
      <c r="B17" s="3">
        <v>2</v>
      </c>
      <c r="C17">
        <v>21.050799999999999</v>
      </c>
      <c r="D17">
        <v>0.99970000000000003</v>
      </c>
      <c r="E17">
        <v>21.991199999999999</v>
      </c>
      <c r="F17">
        <f t="shared" si="0"/>
        <v>5.9317795338601931</v>
      </c>
    </row>
    <row r="18" spans="1:6">
      <c r="A18" s="1" t="s">
        <v>34</v>
      </c>
      <c r="B18" s="3">
        <v>1</v>
      </c>
      <c r="C18">
        <v>18.084399999999999</v>
      </c>
      <c r="D18">
        <v>1</v>
      </c>
      <c r="E18">
        <v>19.0274</v>
      </c>
      <c r="F18">
        <f t="shared" si="0"/>
        <v>5.6999999999998607</v>
      </c>
    </row>
    <row r="19" spans="1:6">
      <c r="B19" s="3">
        <v>2</v>
      </c>
      <c r="C19">
        <v>18.786799999999999</v>
      </c>
      <c r="D19">
        <v>1.0002</v>
      </c>
      <c r="E19">
        <v>19.729199999999999</v>
      </c>
      <c r="F19">
        <f t="shared" si="0"/>
        <v>5.7788442311537995</v>
      </c>
    </row>
    <row r="20" spans="1:6">
      <c r="A20" s="1" t="s">
        <v>35</v>
      </c>
      <c r="B20" s="3">
        <v>1</v>
      </c>
      <c r="C20">
        <v>26.014399999999998</v>
      </c>
      <c r="D20">
        <v>1.0004999999999999</v>
      </c>
      <c r="E20">
        <v>26.9617</v>
      </c>
      <c r="F20">
        <f t="shared" si="0"/>
        <v>5.3173413293350134</v>
      </c>
    </row>
    <row r="21" spans="1:6">
      <c r="B21" s="3">
        <v>2</v>
      </c>
      <c r="C21">
        <v>22.911799999999999</v>
      </c>
      <c r="D21">
        <v>1</v>
      </c>
      <c r="E21">
        <v>23.863</v>
      </c>
      <c r="F21">
        <f t="shared" si="0"/>
        <v>4.8799999999999955</v>
      </c>
    </row>
    <row r="22" spans="1:6">
      <c r="A22" s="1" t="s">
        <v>36</v>
      </c>
      <c r="B22" s="3">
        <v>1</v>
      </c>
      <c r="C22">
        <v>18.635000000000002</v>
      </c>
      <c r="D22">
        <v>0.99990000000000001</v>
      </c>
      <c r="E22">
        <v>19.583200000000001</v>
      </c>
      <c r="F22">
        <f t="shared" si="0"/>
        <v>5.1705170517052004</v>
      </c>
    </row>
    <row r="23" spans="1:6">
      <c r="B23" s="3">
        <v>2</v>
      </c>
      <c r="C23">
        <v>20.361699999999999</v>
      </c>
      <c r="D23">
        <v>1</v>
      </c>
      <c r="E23">
        <v>21.309200000000001</v>
      </c>
      <c r="F23">
        <f t="shared" si="0"/>
        <v>5.2499999999998437</v>
      </c>
    </row>
    <row r="24" spans="1:6">
      <c r="A24" s="1" t="s">
        <v>37</v>
      </c>
      <c r="B24" s="3">
        <v>1</v>
      </c>
      <c r="C24">
        <v>22.668099999999999</v>
      </c>
      <c r="D24">
        <v>0.99990000000000001</v>
      </c>
      <c r="E24">
        <v>23.6174</v>
      </c>
      <c r="F24">
        <f t="shared" si="0"/>
        <v>5.0605060506049915</v>
      </c>
    </row>
    <row r="25" spans="1:6">
      <c r="B25" s="3">
        <v>2</v>
      </c>
      <c r="C25">
        <v>23.683599999999998</v>
      </c>
      <c r="D25">
        <v>1.0004999999999999</v>
      </c>
      <c r="E25">
        <v>24.634599999999999</v>
      </c>
      <c r="F25">
        <f t="shared" si="0"/>
        <v>4.9475262368813917</v>
      </c>
    </row>
    <row r="26" spans="1:6">
      <c r="A26" s="1" t="s">
        <v>38</v>
      </c>
      <c r="B26" s="3">
        <v>1</v>
      </c>
      <c r="C26">
        <v>20.959299999999999</v>
      </c>
      <c r="D26">
        <v>0.99960000000000004</v>
      </c>
      <c r="E26">
        <v>21.888400000000001</v>
      </c>
      <c r="F26">
        <f t="shared" si="0"/>
        <v>7.0528211284512921</v>
      </c>
    </row>
    <row r="27" spans="1:6">
      <c r="B27" s="3">
        <v>2</v>
      </c>
      <c r="C27">
        <v>22.7028</v>
      </c>
      <c r="D27">
        <v>1</v>
      </c>
      <c r="E27">
        <v>23.634699999999999</v>
      </c>
      <c r="F27">
        <f t="shared" si="0"/>
        <v>6.810000000000116</v>
      </c>
    </row>
    <row r="28" spans="1:6">
      <c r="A28" s="1" t="s">
        <v>39</v>
      </c>
      <c r="B28" s="3">
        <v>1</v>
      </c>
      <c r="C28">
        <v>23.7182</v>
      </c>
      <c r="D28">
        <v>1.0001</v>
      </c>
      <c r="E28">
        <v>24.6496</v>
      </c>
      <c r="F28">
        <f t="shared" si="0"/>
        <v>6.8693130686931072</v>
      </c>
    </row>
    <row r="29" spans="1:6">
      <c r="B29" s="3">
        <v>2</v>
      </c>
      <c r="C29">
        <v>17.6739</v>
      </c>
      <c r="D29">
        <v>0.99990000000000001</v>
      </c>
      <c r="E29">
        <v>18.6053</v>
      </c>
      <c r="F29">
        <f t="shared" si="0"/>
        <v>6.8506850685068734</v>
      </c>
    </row>
    <row r="30" spans="1:6">
      <c r="A30" s="1" t="s">
        <v>40</v>
      </c>
      <c r="B30" s="3">
        <v>1</v>
      </c>
      <c r="C30">
        <v>23.305</v>
      </c>
      <c r="D30">
        <v>0.99950000000000006</v>
      </c>
      <c r="E30">
        <v>24.2363</v>
      </c>
      <c r="F30">
        <f t="shared" si="0"/>
        <v>6.8234117058530188</v>
      </c>
    </row>
    <row r="31" spans="1:6">
      <c r="B31" s="3">
        <v>2</v>
      </c>
      <c r="C31">
        <v>22.825900000000001</v>
      </c>
      <c r="D31">
        <v>1</v>
      </c>
      <c r="E31">
        <v>23.758500000000002</v>
      </c>
      <c r="F31">
        <f t="shared" si="0"/>
        <v>6.7399999999999238</v>
      </c>
    </row>
    <row r="32" spans="1:6">
      <c r="A32" s="1" t="s">
        <v>26</v>
      </c>
      <c r="B32" s="3">
        <v>1</v>
      </c>
      <c r="C32">
        <v>20.670999999999999</v>
      </c>
      <c r="D32">
        <v>1.0002</v>
      </c>
      <c r="E32">
        <v>21.6434</v>
      </c>
      <c r="F32">
        <f t="shared" si="0"/>
        <v>2.7794441111776802</v>
      </c>
    </row>
    <row r="33" spans="1:6">
      <c r="B33" s="3">
        <v>2</v>
      </c>
      <c r="C33">
        <v>22.784800000000001</v>
      </c>
      <c r="D33">
        <v>1.0004</v>
      </c>
      <c r="E33">
        <v>23.758099999999999</v>
      </c>
      <c r="F33">
        <f t="shared" si="0"/>
        <v>2.7089164334267086</v>
      </c>
    </row>
    <row r="34" spans="1:6">
      <c r="A34" s="1" t="s">
        <v>27</v>
      </c>
      <c r="B34" s="3">
        <v>1</v>
      </c>
      <c r="C34">
        <v>22.6677</v>
      </c>
      <c r="D34">
        <v>1.0004999999999999</v>
      </c>
      <c r="E34">
        <v>23.645</v>
      </c>
      <c r="F34">
        <f t="shared" si="0"/>
        <v>2.3188405797100673</v>
      </c>
    </row>
    <row r="35" spans="1:6">
      <c r="B35" s="3">
        <v>2</v>
      </c>
      <c r="C35">
        <v>18.1433</v>
      </c>
      <c r="D35">
        <v>1.0003</v>
      </c>
      <c r="E35">
        <v>19.1188</v>
      </c>
      <c r="F35">
        <f t="shared" si="0"/>
        <v>2.4792562231329649</v>
      </c>
    </row>
    <row r="36" spans="1:6">
      <c r="A36" s="1" t="s">
        <v>28</v>
      </c>
      <c r="B36" s="3">
        <v>1</v>
      </c>
      <c r="C36">
        <v>22.821100000000001</v>
      </c>
      <c r="D36">
        <v>0.99980000000000002</v>
      </c>
      <c r="E36">
        <v>23.800599999999999</v>
      </c>
      <c r="F36">
        <f t="shared" si="0"/>
        <v>2.0304060812164857</v>
      </c>
    </row>
    <row r="37" spans="1:6">
      <c r="B37" s="3">
        <v>2</v>
      </c>
      <c r="C37">
        <v>24.043700000000001</v>
      </c>
      <c r="D37">
        <v>1.0002</v>
      </c>
      <c r="E37">
        <v>25.021999999999998</v>
      </c>
      <c r="F37">
        <f t="shared" si="0"/>
        <v>2.1895620875827086</v>
      </c>
    </row>
    <row r="38" spans="1:6">
      <c r="A38" s="1" t="s">
        <v>41</v>
      </c>
      <c r="B38" s="3">
        <v>1</v>
      </c>
      <c r="C38">
        <v>19.212</v>
      </c>
      <c r="D38">
        <v>0.99960000000000004</v>
      </c>
      <c r="E38">
        <v>20.186699999999998</v>
      </c>
      <c r="F38">
        <f t="shared" si="0"/>
        <v>2.4909963985596599</v>
      </c>
    </row>
    <row r="39" spans="1:6">
      <c r="B39" s="3">
        <v>2</v>
      </c>
      <c r="C39">
        <v>26.014800000000001</v>
      </c>
      <c r="D39">
        <v>0.99950000000000006</v>
      </c>
      <c r="E39">
        <v>26.9893</v>
      </c>
      <c r="F39">
        <f t="shared" si="0"/>
        <v>2.5012506253128697</v>
      </c>
    </row>
    <row r="40" spans="1:6">
      <c r="A40" s="1" t="s">
        <v>42</v>
      </c>
      <c r="B40" s="3">
        <v>1</v>
      </c>
      <c r="C40">
        <v>23.113299999999999</v>
      </c>
      <c r="D40">
        <v>1.0001</v>
      </c>
      <c r="E40">
        <v>24.0838</v>
      </c>
      <c r="F40">
        <f t="shared" si="0"/>
        <v>2.9597040295968919</v>
      </c>
    </row>
    <row r="41" spans="1:6">
      <c r="B41" s="3">
        <v>2</v>
      </c>
      <c r="C41">
        <v>20.860700000000001</v>
      </c>
      <c r="D41">
        <v>0.99960000000000004</v>
      </c>
      <c r="E41">
        <v>21.830300000000001</v>
      </c>
      <c r="F41">
        <f t="shared" si="0"/>
        <v>3.0012004801921908</v>
      </c>
    </row>
    <row r="42" spans="1:6">
      <c r="A42" s="1" t="s">
        <v>43</v>
      </c>
      <c r="B42" s="3">
        <v>1</v>
      </c>
      <c r="C42">
        <v>23.684000000000001</v>
      </c>
      <c r="D42">
        <v>0.99990000000000001</v>
      </c>
      <c r="E42">
        <v>24.657900000000001</v>
      </c>
      <c r="F42">
        <f t="shared" si="0"/>
        <v>2.6002600260025805</v>
      </c>
    </row>
    <row r="43" spans="1:6">
      <c r="B43" s="3">
        <v>2</v>
      </c>
      <c r="C43">
        <v>21.101800000000001</v>
      </c>
      <c r="D43">
        <v>1.0002</v>
      </c>
      <c r="E43">
        <v>22.078199999999999</v>
      </c>
      <c r="F43">
        <f t="shared" si="0"/>
        <v>2.3795240951811012</v>
      </c>
    </row>
    <row r="44" spans="1:6">
      <c r="A44" s="1" t="s">
        <v>44</v>
      </c>
      <c r="B44" s="3">
        <v>1</v>
      </c>
      <c r="C44">
        <v>20.366199999999999</v>
      </c>
      <c r="D44">
        <v>1.0003</v>
      </c>
      <c r="E44">
        <v>21.3476</v>
      </c>
      <c r="F44">
        <f t="shared" si="0"/>
        <v>1.8894331700488438</v>
      </c>
    </row>
    <row r="45" spans="1:6">
      <c r="B45" s="3">
        <v>2</v>
      </c>
      <c r="C45">
        <v>18.634499999999999</v>
      </c>
      <c r="D45">
        <v>0.99990000000000001</v>
      </c>
      <c r="E45">
        <v>19.615100000000002</v>
      </c>
      <c r="F45">
        <f t="shared" si="0"/>
        <v>1.9301930193016954</v>
      </c>
    </row>
    <row r="46" spans="1:6">
      <c r="A46" s="1" t="s">
        <v>45</v>
      </c>
      <c r="B46" s="3">
        <v>1</v>
      </c>
      <c r="C46">
        <v>20.3611</v>
      </c>
      <c r="D46">
        <v>0.99970000000000003</v>
      </c>
      <c r="E46">
        <v>21.3369</v>
      </c>
      <c r="F46">
        <f t="shared" si="0"/>
        <v>2.3907172151646638</v>
      </c>
    </row>
    <row r="47" spans="1:6">
      <c r="B47" s="3">
        <v>2</v>
      </c>
      <c r="C47">
        <v>18.414899999999999</v>
      </c>
      <c r="D47">
        <v>0.99990000000000001</v>
      </c>
      <c r="E47">
        <v>19.3918</v>
      </c>
      <c r="F47">
        <f t="shared" si="0"/>
        <v>2.300230023002269</v>
      </c>
    </row>
    <row r="48" spans="1:6">
      <c r="A48" s="1" t="s">
        <v>46</v>
      </c>
      <c r="B48" s="3">
        <v>1</v>
      </c>
      <c r="C48">
        <v>21.879300000000001</v>
      </c>
      <c r="D48">
        <v>0.99990000000000001</v>
      </c>
      <c r="E48">
        <v>22.8628</v>
      </c>
      <c r="F48">
        <f t="shared" si="0"/>
        <v>1.6401640164017259</v>
      </c>
    </row>
    <row r="49" spans="1:6">
      <c r="B49" s="3">
        <v>2</v>
      </c>
      <c r="C49">
        <v>22.911799999999999</v>
      </c>
      <c r="D49">
        <v>0.99960000000000004</v>
      </c>
      <c r="E49">
        <v>23.8948</v>
      </c>
      <c r="F49">
        <f t="shared" si="0"/>
        <v>1.6606642657063218</v>
      </c>
    </row>
    <row r="50" spans="1:6">
      <c r="A50" s="1" t="s">
        <v>47</v>
      </c>
      <c r="B50" s="3">
        <v>1</v>
      </c>
      <c r="C50">
        <v>23.113499999999998</v>
      </c>
      <c r="D50">
        <v>1.0003</v>
      </c>
      <c r="E50">
        <v>24.087</v>
      </c>
      <c r="F50">
        <f t="shared" si="0"/>
        <v>2.6791962411274555</v>
      </c>
    </row>
    <row r="51" spans="1:6">
      <c r="B51" s="3">
        <v>2</v>
      </c>
      <c r="C51">
        <v>20.366</v>
      </c>
      <c r="D51">
        <v>1</v>
      </c>
      <c r="E51">
        <v>21.342199999999998</v>
      </c>
      <c r="F51">
        <f t="shared" si="0"/>
        <v>2.3800000000001376</v>
      </c>
    </row>
    <row r="52" spans="1:6">
      <c r="A52" s="1" t="s">
        <v>48</v>
      </c>
      <c r="B52" s="3">
        <v>1</v>
      </c>
      <c r="C52">
        <v>19.212199999999999</v>
      </c>
      <c r="D52">
        <v>1.0001</v>
      </c>
      <c r="E52">
        <v>20.184200000000001</v>
      </c>
      <c r="F52">
        <f t="shared" si="0"/>
        <v>2.8097190280970361</v>
      </c>
    </row>
    <row r="53" spans="1:6">
      <c r="B53" s="3">
        <v>2</v>
      </c>
      <c r="C53">
        <v>20.671900000000001</v>
      </c>
      <c r="D53">
        <v>1</v>
      </c>
      <c r="E53">
        <v>21.643699999999999</v>
      </c>
      <c r="F53">
        <f t="shared" si="0"/>
        <v>2.8200000000001779</v>
      </c>
    </row>
    <row r="54" spans="1:6">
      <c r="A54" s="1" t="s">
        <v>49</v>
      </c>
      <c r="B54" s="3">
        <v>1</v>
      </c>
      <c r="C54">
        <v>21.102</v>
      </c>
      <c r="D54">
        <v>1.0004</v>
      </c>
      <c r="E54">
        <v>22.0777</v>
      </c>
      <c r="F54">
        <f t="shared" si="0"/>
        <v>2.4690123950419114</v>
      </c>
    </row>
    <row r="55" spans="1:6">
      <c r="B55" s="3">
        <v>2</v>
      </c>
      <c r="C55">
        <v>18.143899999999999</v>
      </c>
      <c r="D55">
        <v>1.0004999999999999</v>
      </c>
      <c r="E55">
        <v>19.121600000000001</v>
      </c>
      <c r="F55">
        <f t="shared" si="0"/>
        <v>2.2788605697148028</v>
      </c>
    </row>
    <row r="56" spans="1:6">
      <c r="A56" s="1" t="s">
        <v>52</v>
      </c>
      <c r="B56" s="3">
        <v>1</v>
      </c>
      <c r="C56">
        <v>22.785</v>
      </c>
      <c r="D56">
        <v>1</v>
      </c>
      <c r="E56">
        <v>23.768799999999999</v>
      </c>
      <c r="F56">
        <f t="shared" si="0"/>
        <v>1.6200000000001324</v>
      </c>
    </row>
    <row r="57" spans="1:6">
      <c r="B57" s="3">
        <v>2</v>
      </c>
      <c r="C57">
        <v>24.042999999999999</v>
      </c>
      <c r="D57">
        <v>1.0004</v>
      </c>
      <c r="E57">
        <v>25.025200000000002</v>
      </c>
      <c r="F57">
        <f t="shared" si="0"/>
        <v>1.8192722910832331</v>
      </c>
    </row>
    <row r="58" spans="1:6">
      <c r="A58" s="1" t="s">
        <v>50</v>
      </c>
      <c r="B58" s="3">
        <v>1</v>
      </c>
      <c r="C58">
        <v>21.8797</v>
      </c>
      <c r="D58">
        <v>0.99990000000000001</v>
      </c>
      <c r="E58">
        <v>22.863499999999998</v>
      </c>
      <c r="F58">
        <f t="shared" si="0"/>
        <v>1.6101610161017659</v>
      </c>
    </row>
    <row r="59" spans="1:6">
      <c r="B59" s="3">
        <v>2</v>
      </c>
      <c r="C59">
        <v>20.861599999999999</v>
      </c>
      <c r="D59">
        <v>1.0003</v>
      </c>
      <c r="E59">
        <v>21.844899999999999</v>
      </c>
      <c r="F59">
        <f t="shared" si="0"/>
        <v>1.6994901529540598</v>
      </c>
    </row>
    <row r="60" spans="1:6">
      <c r="A60" s="1" t="s">
        <v>51</v>
      </c>
      <c r="B60" s="3">
        <v>1</v>
      </c>
      <c r="C60">
        <v>22.820799999999998</v>
      </c>
      <c r="D60">
        <v>1.0004</v>
      </c>
      <c r="E60">
        <v>23.807200000000002</v>
      </c>
      <c r="F60">
        <f t="shared" si="0"/>
        <v>1.3994402239100154</v>
      </c>
    </row>
    <row r="61" spans="1:6">
      <c r="B61" s="3">
        <v>2</v>
      </c>
      <c r="C61">
        <v>18.414899999999999</v>
      </c>
      <c r="D61">
        <v>1.0002</v>
      </c>
      <c r="E61">
        <v>19.400099999999998</v>
      </c>
      <c r="F61">
        <f t="shared" si="0"/>
        <v>1.4997000599880592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pane xSplit="1" topLeftCell="B1" activePane="topRight" state="frozen"/>
      <selection pane="topRight" activeCell="M63" sqref="A2:M63"/>
    </sheetView>
  </sheetViews>
  <sheetFormatPr defaultColWidth="8.77734375" defaultRowHeight="13.2"/>
  <cols>
    <col min="1" max="1" width="27.88671875" style="57" customWidth="1"/>
    <col min="2" max="3" width="8.88671875" style="57" customWidth="1"/>
    <col min="4" max="4" width="14.33203125" style="57" customWidth="1"/>
    <col min="5" max="13" width="8.88671875" style="57" customWidth="1"/>
    <col min="14" max="16384" width="8.77734375" style="57"/>
  </cols>
  <sheetData>
    <row r="1" spans="1:13" ht="16.2">
      <c r="A1" s="55" t="s">
        <v>73</v>
      </c>
      <c r="B1" s="56"/>
      <c r="C1" s="56"/>
      <c r="E1" s="56"/>
      <c r="F1" s="56"/>
    </row>
    <row r="2" spans="1:13" ht="15">
      <c r="C2" s="58"/>
      <c r="D2" s="59" t="s">
        <v>74</v>
      </c>
      <c r="E2" s="58"/>
      <c r="F2" s="59" t="s">
        <v>75</v>
      </c>
      <c r="G2" s="59" t="s">
        <v>76</v>
      </c>
      <c r="H2" s="59" t="s">
        <v>77</v>
      </c>
      <c r="I2" s="59" t="s">
        <v>78</v>
      </c>
      <c r="J2" s="59" t="s">
        <v>79</v>
      </c>
      <c r="K2" s="59" t="s">
        <v>80</v>
      </c>
      <c r="L2" s="59" t="s">
        <v>81</v>
      </c>
      <c r="M2" s="60"/>
    </row>
    <row r="3" spans="1:13" ht="16.2">
      <c r="A3" s="61" t="s">
        <v>82</v>
      </c>
      <c r="B3" s="62" t="s">
        <v>83</v>
      </c>
      <c r="C3" s="63" t="s">
        <v>84</v>
      </c>
      <c r="D3" s="63" t="s">
        <v>85</v>
      </c>
      <c r="E3" s="63"/>
      <c r="F3" s="63" t="s">
        <v>86</v>
      </c>
      <c r="G3" s="63" t="s">
        <v>87</v>
      </c>
      <c r="H3" s="63" t="s">
        <v>88</v>
      </c>
      <c r="I3" s="63" t="s">
        <v>89</v>
      </c>
      <c r="J3" s="63" t="s">
        <v>90</v>
      </c>
      <c r="K3" s="63" t="s">
        <v>53</v>
      </c>
      <c r="L3" s="64" t="s">
        <v>54</v>
      </c>
      <c r="M3" s="65" t="s">
        <v>55</v>
      </c>
    </row>
    <row r="4" spans="1:13" ht="16.2">
      <c r="A4" s="66" t="s">
        <v>56</v>
      </c>
      <c r="B4" s="67">
        <v>1</v>
      </c>
      <c r="C4" s="54">
        <v>44.471394021199998</v>
      </c>
      <c r="D4" s="68">
        <v>0.70078929600000006</v>
      </c>
      <c r="E4" s="54"/>
      <c r="F4" s="69">
        <v>3.3026220279999996</v>
      </c>
      <c r="G4" s="68">
        <v>16.824056559600002</v>
      </c>
      <c r="H4" s="68">
        <v>51.889692721599999</v>
      </c>
      <c r="I4" s="68">
        <v>19.661929964000002</v>
      </c>
      <c r="J4" s="68">
        <v>99.819064776399983</v>
      </c>
      <c r="K4" s="68">
        <v>8.9564584160000003</v>
      </c>
      <c r="L4" s="68">
        <v>19.009425128400004</v>
      </c>
      <c r="M4" s="70">
        <v>219.46324959399999</v>
      </c>
    </row>
    <row r="5" spans="1:13" ht="16.2">
      <c r="A5" s="66"/>
      <c r="B5" s="71">
        <v>2</v>
      </c>
      <c r="C5" s="54">
        <v>44.707445417099471</v>
      </c>
      <c r="D5" s="68">
        <v>0.70977604274870143</v>
      </c>
      <c r="E5" s="54"/>
      <c r="F5" s="69">
        <v>3.3857100958849378</v>
      </c>
      <c r="G5" s="68">
        <v>17.129021673591687</v>
      </c>
      <c r="H5" s="68">
        <v>52.54312338633639</v>
      </c>
      <c r="I5" s="68">
        <v>20.026202165401514</v>
      </c>
      <c r="J5" s="68">
        <v>102.84335805952854</v>
      </c>
      <c r="K5" s="68">
        <v>9.3544262245305614</v>
      </c>
      <c r="L5" s="68">
        <v>19.618141822612863</v>
      </c>
      <c r="M5" s="70">
        <v>224.8999834278865</v>
      </c>
    </row>
    <row r="6" spans="1:13" ht="16.2">
      <c r="A6" s="66" t="s">
        <v>57</v>
      </c>
      <c r="B6" s="71">
        <v>1</v>
      </c>
      <c r="C6" s="54">
        <v>47.152724966733459</v>
      </c>
      <c r="D6" s="68">
        <v>0.78872143486973945</v>
      </c>
      <c r="E6" s="54"/>
      <c r="F6" s="69">
        <v>3.0180617314629261</v>
      </c>
      <c r="G6" s="68">
        <v>16.755009747494992</v>
      </c>
      <c r="H6" s="68">
        <v>51.554795442084163</v>
      </c>
      <c r="I6" s="68">
        <v>18.62826597194389</v>
      </c>
      <c r="J6" s="68">
        <v>98.676238414028063</v>
      </c>
      <c r="K6" s="68">
        <v>8.8592603767535056</v>
      </c>
      <c r="L6" s="68">
        <v>18.691500314629259</v>
      </c>
      <c r="M6" s="70">
        <v>216.18313199839676</v>
      </c>
    </row>
    <row r="7" spans="1:13" ht="16.2">
      <c r="A7" s="66"/>
      <c r="B7" s="71">
        <v>2</v>
      </c>
      <c r="C7" s="54">
        <v>47.066331173599998</v>
      </c>
      <c r="D7" s="68">
        <v>0.778515132</v>
      </c>
      <c r="E7" s="54"/>
      <c r="F7" s="69">
        <v>3.0546898680000001</v>
      </c>
      <c r="G7" s="68">
        <v>16.7042856604</v>
      </c>
      <c r="H7" s="68">
        <v>52.093717183999992</v>
      </c>
      <c r="I7" s="68">
        <v>18.779465836</v>
      </c>
      <c r="J7" s="68">
        <v>100.95663154079999</v>
      </c>
      <c r="K7" s="68">
        <v>9.0237108159999995</v>
      </c>
      <c r="L7" s="68">
        <v>19.076073894799997</v>
      </c>
      <c r="M7" s="70">
        <v>219.6885748</v>
      </c>
    </row>
    <row r="8" spans="1:13" ht="16.2">
      <c r="A8" s="66" t="s">
        <v>58</v>
      </c>
      <c r="B8" s="71">
        <v>1</v>
      </c>
      <c r="C8" s="54">
        <v>46.076367601359451</v>
      </c>
      <c r="D8" s="68">
        <v>0.76966405237904845</v>
      </c>
      <c r="E8" s="54"/>
      <c r="F8" s="69">
        <v>3.418934862055178</v>
      </c>
      <c r="G8" s="68">
        <v>17.380097949220314</v>
      </c>
      <c r="H8" s="68">
        <v>53.776040028788479</v>
      </c>
      <c r="I8" s="68">
        <v>20.314025365853659</v>
      </c>
      <c r="J8" s="68">
        <v>103.57056445261895</v>
      </c>
      <c r="K8" s="68">
        <v>9.3416364094362265</v>
      </c>
      <c r="L8" s="68">
        <v>20.257427229108359</v>
      </c>
      <c r="M8" s="70">
        <v>228.05872629708119</v>
      </c>
    </row>
    <row r="9" spans="1:13" ht="16.2">
      <c r="A9" s="66"/>
      <c r="B9" s="71">
        <v>2</v>
      </c>
      <c r="C9" s="54">
        <v>44.787076478608547</v>
      </c>
      <c r="D9" s="68">
        <v>0.74966716513394638</v>
      </c>
      <c r="E9" s="54"/>
      <c r="F9" s="69">
        <v>3.229375761695322</v>
      </c>
      <c r="G9" s="68">
        <v>16.905296460215915</v>
      </c>
      <c r="H9" s="68">
        <v>52.044760487804865</v>
      </c>
      <c r="I9" s="68">
        <v>19.59880023990404</v>
      </c>
      <c r="J9" s="68">
        <v>99.897547654938023</v>
      </c>
      <c r="K9" s="68">
        <v>8.8572044782087165</v>
      </c>
      <c r="L9" s="68">
        <v>19.595198256297479</v>
      </c>
      <c r="M9" s="70">
        <v>220.12818333906438</v>
      </c>
    </row>
    <row r="10" spans="1:13" ht="16.2">
      <c r="A10" s="66" t="s">
        <v>91</v>
      </c>
      <c r="B10" s="72">
        <v>1</v>
      </c>
      <c r="C10" s="54">
        <v>44.243880934504794</v>
      </c>
      <c r="D10" s="68">
        <v>0.7251655810702875</v>
      </c>
      <c r="E10" s="54"/>
      <c r="F10" s="69">
        <v>3.708379768370607</v>
      </c>
      <c r="G10" s="68">
        <v>15.622174035143768</v>
      </c>
      <c r="H10" s="68">
        <v>37.835960145367416</v>
      </c>
      <c r="I10" s="68">
        <v>18.75971302715655</v>
      </c>
      <c r="J10" s="68">
        <v>116.63416707388178</v>
      </c>
      <c r="K10" s="68">
        <v>11.469449177316292</v>
      </c>
      <c r="L10" s="68">
        <v>28.916442857028752</v>
      </c>
      <c r="M10" s="70">
        <v>232.94628608426518</v>
      </c>
    </row>
    <row r="11" spans="1:13" ht="16.2">
      <c r="A11" s="66"/>
      <c r="B11" s="72">
        <v>2</v>
      </c>
      <c r="C11" s="54">
        <v>44.348597734187344</v>
      </c>
      <c r="D11" s="68">
        <v>0.71665656925540433</v>
      </c>
      <c r="E11" s="54"/>
      <c r="F11" s="69">
        <v>3.6496714531625298</v>
      </c>
      <c r="G11" s="68">
        <v>15.394623839071254</v>
      </c>
      <c r="H11" s="68">
        <v>37.592452803843074</v>
      </c>
      <c r="I11" s="68">
        <v>18.619367481985588</v>
      </c>
      <c r="J11" s="68">
        <v>117.39091947678142</v>
      </c>
      <c r="K11" s="68">
        <v>11.25209717373899</v>
      </c>
      <c r="L11" s="68">
        <v>29.122819317854283</v>
      </c>
      <c r="M11" s="70">
        <v>233.02195154643715</v>
      </c>
    </row>
    <row r="12" spans="1:13" ht="16.2">
      <c r="A12" s="66" t="s">
        <v>59</v>
      </c>
      <c r="B12" s="72">
        <v>1</v>
      </c>
      <c r="C12" s="54">
        <v>48.825510611044415</v>
      </c>
      <c r="D12" s="68">
        <v>0.78509411164465781</v>
      </c>
      <c r="E12" s="54"/>
      <c r="F12" s="69">
        <v>3.6089338255302121</v>
      </c>
      <c r="G12" s="68">
        <v>15.647046786314524</v>
      </c>
      <c r="H12" s="68">
        <v>36.69462720608243</v>
      </c>
      <c r="I12" s="68">
        <v>17.789443613445378</v>
      </c>
      <c r="J12" s="68">
        <v>120.85423731932771</v>
      </c>
      <c r="K12" s="68">
        <v>12.321575198079231</v>
      </c>
      <c r="L12" s="68">
        <v>30.512193096438573</v>
      </c>
      <c r="M12" s="70">
        <v>237.42805704521805</v>
      </c>
    </row>
    <row r="13" spans="1:13" ht="16.2">
      <c r="A13" s="66"/>
      <c r="B13" s="72">
        <v>2</v>
      </c>
      <c r="C13" s="54">
        <v>48.952842267279266</v>
      </c>
      <c r="D13" s="68">
        <v>0.77788552736715932</v>
      </c>
      <c r="E13" s="54"/>
      <c r="F13" s="69">
        <v>3.4614332121454252</v>
      </c>
      <c r="G13" s="68">
        <v>15.254810727127445</v>
      </c>
      <c r="H13" s="68">
        <v>36.014206544147022</v>
      </c>
      <c r="I13" s="68">
        <v>17.62851523771474</v>
      </c>
      <c r="J13" s="68">
        <v>118.21512992449058</v>
      </c>
      <c r="K13" s="68">
        <v>11.693788357970433</v>
      </c>
      <c r="L13" s="68">
        <v>29.714828542948457</v>
      </c>
      <c r="M13" s="70">
        <v>231.98271254654412</v>
      </c>
    </row>
    <row r="14" spans="1:13" ht="16.2">
      <c r="A14" s="66" t="s">
        <v>92</v>
      </c>
      <c r="B14" s="72">
        <v>1</v>
      </c>
      <c r="C14" s="54">
        <v>46.038245317999994</v>
      </c>
      <c r="D14" s="68">
        <v>0.78067780399999998</v>
      </c>
      <c r="E14" s="54"/>
      <c r="F14" s="69">
        <v>3.8551924679999998</v>
      </c>
      <c r="G14" s="68">
        <v>15.740342306800002</v>
      </c>
      <c r="H14" s="68">
        <v>36.351694958400003</v>
      </c>
      <c r="I14" s="68">
        <v>18.726933364000001</v>
      </c>
      <c r="J14" s="68">
        <v>119.20399203079998</v>
      </c>
      <c r="K14" s="68">
        <v>12.424582831999999</v>
      </c>
      <c r="L14" s="68">
        <v>30.693940530799999</v>
      </c>
      <c r="M14" s="70">
        <v>236.99667849080001</v>
      </c>
    </row>
    <row r="15" spans="1:13" ht="16.2">
      <c r="A15" s="66"/>
      <c r="B15" s="72">
        <v>2</v>
      </c>
      <c r="C15" s="54">
        <v>46.871046326399998</v>
      </c>
      <c r="D15" s="68">
        <v>0.77693083400000007</v>
      </c>
      <c r="E15" s="54"/>
      <c r="F15" s="69">
        <v>3.8332239720000003</v>
      </c>
      <c r="G15" s="68">
        <v>15.755048188</v>
      </c>
      <c r="H15" s="68">
        <v>36.777539260799998</v>
      </c>
      <c r="I15" s="68">
        <v>18.850471352000003</v>
      </c>
      <c r="J15" s="68">
        <v>121.78138676319998</v>
      </c>
      <c r="K15" s="68">
        <v>12.284657255999999</v>
      </c>
      <c r="L15" s="68">
        <v>31.379728966399995</v>
      </c>
      <c r="M15" s="70">
        <v>240.66205575839999</v>
      </c>
    </row>
    <row r="16" spans="1:13" ht="16.2">
      <c r="A16" s="66" t="s">
        <v>93</v>
      </c>
      <c r="B16" s="72">
        <v>1</v>
      </c>
      <c r="C16" s="54">
        <v>40.554604805199993</v>
      </c>
      <c r="D16" s="68">
        <v>1.138060882</v>
      </c>
      <c r="E16" s="54"/>
      <c r="F16" s="69">
        <v>2.1486904080000002</v>
      </c>
      <c r="G16" s="68">
        <v>14.724874495200002</v>
      </c>
      <c r="H16" s="68">
        <v>43.362080089599999</v>
      </c>
      <c r="I16" s="68">
        <v>14.821952304000002</v>
      </c>
      <c r="J16" s="68">
        <v>90.644785691600006</v>
      </c>
      <c r="K16" s="68">
        <v>9.1917022799999994</v>
      </c>
      <c r="L16" s="68">
        <v>16.641817830800001</v>
      </c>
      <c r="M16" s="70">
        <v>191.5359030992</v>
      </c>
    </row>
    <row r="17" spans="1:13" ht="16.2">
      <c r="A17" s="66"/>
      <c r="B17" s="72">
        <v>2</v>
      </c>
      <c r="C17" s="54">
        <v>39.455870933173259</v>
      </c>
      <c r="D17" s="68">
        <v>1.1007006422569028</v>
      </c>
      <c r="E17" s="54"/>
      <c r="F17" s="69">
        <v>2.0946989715886355</v>
      </c>
      <c r="G17" s="68">
        <v>14.359947846738695</v>
      </c>
      <c r="H17" s="68">
        <v>42.047837307723093</v>
      </c>
      <c r="I17" s="68">
        <v>14.493532316926771</v>
      </c>
      <c r="J17" s="68">
        <v>85.850737504201689</v>
      </c>
      <c r="K17" s="68">
        <v>8.6713172468987576</v>
      </c>
      <c r="L17" s="68">
        <v>15.656659803921569</v>
      </c>
      <c r="M17" s="70">
        <v>183.17473099799921</v>
      </c>
    </row>
    <row r="18" spans="1:13" ht="16.2">
      <c r="A18" s="66" t="s">
        <v>94</v>
      </c>
      <c r="B18" s="72">
        <v>1</v>
      </c>
      <c r="C18" s="54">
        <v>41.658202741599993</v>
      </c>
      <c r="D18" s="68">
        <v>1.050671396</v>
      </c>
      <c r="E18" s="54"/>
      <c r="F18" s="69">
        <v>2.0389307400000001</v>
      </c>
      <c r="G18" s="68">
        <v>13.962041481600002</v>
      </c>
      <c r="H18" s="68">
        <v>39.7257471872</v>
      </c>
      <c r="I18" s="68">
        <v>13.337632048</v>
      </c>
      <c r="J18" s="68">
        <v>77.894034352399999</v>
      </c>
      <c r="K18" s="68">
        <v>8.3974553119999999</v>
      </c>
      <c r="L18" s="68">
        <v>13.8736646256</v>
      </c>
      <c r="M18" s="70">
        <v>169.22950574679999</v>
      </c>
    </row>
    <row r="19" spans="1:13" ht="16.2">
      <c r="A19" s="66"/>
      <c r="B19" s="72">
        <v>2</v>
      </c>
      <c r="C19" s="54">
        <v>40.48150104870259</v>
      </c>
      <c r="D19" s="68">
        <v>1.0014089181636727</v>
      </c>
      <c r="E19" s="54"/>
      <c r="F19" s="69">
        <v>1.3629301876247506</v>
      </c>
      <c r="G19" s="68">
        <v>12.659574478642716</v>
      </c>
      <c r="H19" s="68">
        <v>37.376557775648706</v>
      </c>
      <c r="I19" s="68">
        <v>11.908960287425149</v>
      </c>
      <c r="J19" s="68">
        <v>75.114297921756474</v>
      </c>
      <c r="K19" s="68">
        <v>7.674040007984031</v>
      </c>
      <c r="L19" s="68">
        <v>13.440773625948101</v>
      </c>
      <c r="M19" s="70">
        <v>159.53713428502991</v>
      </c>
    </row>
    <row r="20" spans="1:13" ht="16.2">
      <c r="A20" s="66" t="s">
        <v>60</v>
      </c>
      <c r="B20" s="72">
        <v>1</v>
      </c>
      <c r="C20" s="54">
        <v>39.776129366946776</v>
      </c>
      <c r="D20" s="68">
        <v>0.95088060824329745</v>
      </c>
      <c r="E20" s="54"/>
      <c r="F20" s="69">
        <v>2.3603868147258904</v>
      </c>
      <c r="G20" s="68">
        <v>13.814264568627452</v>
      </c>
      <c r="H20" s="68">
        <v>40.279637214885952</v>
      </c>
      <c r="I20" s="68">
        <v>14.780784093637456</v>
      </c>
      <c r="J20" s="68">
        <v>84.423758632252898</v>
      </c>
      <c r="K20" s="68">
        <v>9.2538435614245689</v>
      </c>
      <c r="L20" s="68">
        <v>15.676926430572228</v>
      </c>
      <c r="M20" s="70">
        <v>180.58960131612645</v>
      </c>
    </row>
    <row r="21" spans="1:13" ht="16.2">
      <c r="A21" s="66"/>
      <c r="B21" s="72">
        <v>2</v>
      </c>
      <c r="C21" s="54">
        <v>39.858696839199993</v>
      </c>
      <c r="D21" s="68">
        <v>0.95396064000000003</v>
      </c>
      <c r="E21" s="54"/>
      <c r="F21" s="69">
        <v>2.3578191159999999</v>
      </c>
      <c r="G21" s="68">
        <v>14.050034614399999</v>
      </c>
      <c r="H21" s="68">
        <v>40.525074331200003</v>
      </c>
      <c r="I21" s="68">
        <v>14.891128495999999</v>
      </c>
      <c r="J21" s="68">
        <v>84.253342589200003</v>
      </c>
      <c r="K21" s="68">
        <v>9.1482161439999992</v>
      </c>
      <c r="L21" s="68">
        <v>15.635320502400001</v>
      </c>
      <c r="M21" s="70">
        <v>180.86093579320001</v>
      </c>
    </row>
    <row r="22" spans="1:13" ht="16.2">
      <c r="A22" s="66" t="s">
        <v>61</v>
      </c>
      <c r="B22" s="67">
        <v>1</v>
      </c>
      <c r="C22" s="54">
        <v>59.766909535014001</v>
      </c>
      <c r="D22" s="68">
        <v>0.62934822729091633</v>
      </c>
      <c r="E22" s="54"/>
      <c r="F22" s="69">
        <v>6.9638184713885556</v>
      </c>
      <c r="G22" s="68">
        <v>32.312931697078831</v>
      </c>
      <c r="H22" s="68">
        <v>43.846407982392961</v>
      </c>
      <c r="I22" s="68">
        <v>25.136682605042015</v>
      </c>
      <c r="J22" s="68">
        <v>86.47319380832333</v>
      </c>
      <c r="K22" s="68">
        <v>10.622822529011604</v>
      </c>
      <c r="L22" s="68">
        <v>29.043785172869146</v>
      </c>
      <c r="M22" s="70">
        <v>234.39964226610647</v>
      </c>
    </row>
    <row r="23" spans="1:13" ht="16.2">
      <c r="A23" s="66"/>
      <c r="B23" s="71">
        <v>2</v>
      </c>
      <c r="C23" s="54">
        <v>59.799630404809619</v>
      </c>
      <c r="D23" s="68">
        <v>0.62848859919839684</v>
      </c>
      <c r="E23" s="54"/>
      <c r="F23" s="69">
        <v>6.9278331703406817</v>
      </c>
      <c r="G23" s="68">
        <v>32.03179985250501</v>
      </c>
      <c r="H23" s="68">
        <v>43.808621171943891</v>
      </c>
      <c r="I23" s="68">
        <v>25.16881655711423</v>
      </c>
      <c r="J23" s="68">
        <v>88.177425520641279</v>
      </c>
      <c r="K23" s="68">
        <v>10.906702356713426</v>
      </c>
      <c r="L23" s="68">
        <v>29.803379072144288</v>
      </c>
      <c r="M23" s="70">
        <v>236.8245777014028</v>
      </c>
    </row>
    <row r="24" spans="1:13" ht="16.2">
      <c r="A24" s="66" t="s">
        <v>62</v>
      </c>
      <c r="B24" s="71">
        <v>1</v>
      </c>
      <c r="C24" s="54">
        <v>70.444909854058395</v>
      </c>
      <c r="D24" s="68">
        <v>0.66886061175529776</v>
      </c>
      <c r="E24" s="54"/>
      <c r="F24" s="69">
        <v>7.8645046101559384</v>
      </c>
      <c r="G24" s="68">
        <v>35.113314873250701</v>
      </c>
      <c r="H24" s="68">
        <v>49.863686979608161</v>
      </c>
      <c r="I24" s="68">
        <v>29.477738868452622</v>
      </c>
      <c r="J24" s="68">
        <v>103.25002818032787</v>
      </c>
      <c r="K24" s="68">
        <v>12.298021823270691</v>
      </c>
      <c r="L24" s="68">
        <v>37.275496051579367</v>
      </c>
      <c r="M24" s="70">
        <v>275.14279138664534</v>
      </c>
    </row>
    <row r="25" spans="1:13" ht="16.2">
      <c r="A25" s="66"/>
      <c r="B25" s="71">
        <v>2</v>
      </c>
      <c r="C25" s="54">
        <v>70.153422592326152</v>
      </c>
      <c r="D25" s="68">
        <v>0.66476889288569152</v>
      </c>
      <c r="E25" s="54"/>
      <c r="F25" s="69">
        <v>7.7616092486011201</v>
      </c>
      <c r="G25" s="68">
        <v>35.112558652677862</v>
      </c>
      <c r="H25" s="68">
        <v>49.279353480415665</v>
      </c>
      <c r="I25" s="68">
        <v>29.145946890487611</v>
      </c>
      <c r="J25" s="68">
        <v>102.16932135131896</v>
      </c>
      <c r="K25" s="68">
        <v>12.002254212629897</v>
      </c>
      <c r="L25" s="68">
        <v>36.826666568345331</v>
      </c>
      <c r="M25" s="70">
        <v>272.29771040447645</v>
      </c>
    </row>
    <row r="26" spans="1:13" ht="16.2">
      <c r="A26" s="66" t="s">
        <v>63</v>
      </c>
      <c r="B26" s="71">
        <v>1</v>
      </c>
      <c r="C26" s="54">
        <v>66.689946957532072</v>
      </c>
      <c r="D26" s="68">
        <v>0.61169711538461535</v>
      </c>
      <c r="E26" s="54"/>
      <c r="F26" s="69">
        <v>7.4191887700320516</v>
      </c>
      <c r="G26" s="68">
        <v>34.687145137019236</v>
      </c>
      <c r="H26" s="68">
        <v>47.512877033653851</v>
      </c>
      <c r="I26" s="68">
        <v>27.914668469551287</v>
      </c>
      <c r="J26" s="68">
        <v>95.220346169471142</v>
      </c>
      <c r="K26" s="68">
        <v>11.405157483974357</v>
      </c>
      <c r="L26" s="68">
        <v>33.843006539262817</v>
      </c>
      <c r="M26" s="70">
        <v>258.00238960296474</v>
      </c>
    </row>
    <row r="27" spans="1:13" ht="16.2">
      <c r="A27" s="66"/>
      <c r="B27" s="71">
        <v>2</v>
      </c>
      <c r="C27" s="54">
        <v>67.527857974850306</v>
      </c>
      <c r="D27" s="68">
        <v>0.61789624750499006</v>
      </c>
      <c r="E27" s="54"/>
      <c r="F27" s="69">
        <v>7.6044033173652705</v>
      </c>
      <c r="G27" s="68">
        <v>35.220769435928148</v>
      </c>
      <c r="H27" s="68">
        <v>47.999616661077852</v>
      </c>
      <c r="I27" s="68">
        <v>28.421660443113776</v>
      </c>
      <c r="J27" s="68">
        <v>97.543426651097803</v>
      </c>
      <c r="K27" s="68">
        <v>11.839961349301396</v>
      </c>
      <c r="L27" s="68">
        <v>34.776534903393213</v>
      </c>
      <c r="M27" s="70">
        <v>263.40637276127745</v>
      </c>
    </row>
    <row r="28" spans="1:13" ht="16.2">
      <c r="A28" s="66" t="s">
        <v>64</v>
      </c>
      <c r="B28" s="72">
        <v>1</v>
      </c>
      <c r="C28" s="54">
        <v>62.847564778577151</v>
      </c>
      <c r="D28" s="68">
        <v>0.76880026378896893</v>
      </c>
      <c r="E28" s="54"/>
      <c r="F28" s="69">
        <v>2.8250128297362114</v>
      </c>
      <c r="G28" s="68">
        <v>22.60230462230216</v>
      </c>
      <c r="H28" s="68">
        <v>42.713382556354915</v>
      </c>
      <c r="I28" s="68">
        <v>12.544918465227818</v>
      </c>
      <c r="J28" s="68">
        <v>123.67496032254198</v>
      </c>
      <c r="K28" s="68">
        <v>11.25707451638689</v>
      </c>
      <c r="L28" s="68">
        <v>22.611799957633895</v>
      </c>
      <c r="M28" s="70">
        <v>238.22945327018388</v>
      </c>
    </row>
    <row r="29" spans="1:13" ht="16.2">
      <c r="A29" s="66"/>
      <c r="B29" s="72">
        <v>2</v>
      </c>
      <c r="C29" s="54">
        <v>62.272432149420702</v>
      </c>
      <c r="D29" s="68">
        <v>0.67139601278465832</v>
      </c>
      <c r="E29" s="54"/>
      <c r="F29" s="69">
        <v>2.7685592568917299</v>
      </c>
      <c r="G29" s="68">
        <v>22.354006530163801</v>
      </c>
      <c r="H29" s="68">
        <v>42.501177206552143</v>
      </c>
      <c r="I29" s="68">
        <v>12.358391466240509</v>
      </c>
      <c r="J29" s="68">
        <v>122.26276234159006</v>
      </c>
      <c r="K29" s="68">
        <v>11.456383851378344</v>
      </c>
      <c r="L29" s="68">
        <v>22.228646055133837</v>
      </c>
      <c r="M29" s="70">
        <v>235.92992670795041</v>
      </c>
    </row>
    <row r="30" spans="1:13" ht="16.2">
      <c r="A30" s="66" t="s">
        <v>65</v>
      </c>
      <c r="B30" s="72">
        <v>1</v>
      </c>
      <c r="C30" s="54">
        <v>60.005966558269918</v>
      </c>
      <c r="D30" s="68">
        <v>0.63220926511814179</v>
      </c>
      <c r="E30" s="54"/>
      <c r="F30" s="69">
        <v>3.5059343892671202</v>
      </c>
      <c r="G30" s="68">
        <v>26.501165404485381</v>
      </c>
      <c r="H30" s="68">
        <v>54.004910582298763</v>
      </c>
      <c r="I30" s="68">
        <v>15.198404197036444</v>
      </c>
      <c r="J30" s="68">
        <v>133.48519725871043</v>
      </c>
      <c r="K30" s="68">
        <v>12.469041129355228</v>
      </c>
      <c r="L30" s="68">
        <v>24.611537437725268</v>
      </c>
      <c r="M30" s="70">
        <v>269.77619039887861</v>
      </c>
    </row>
    <row r="31" spans="1:13" ht="16.2">
      <c r="A31" s="66"/>
      <c r="B31" s="72">
        <v>2</v>
      </c>
      <c r="C31" s="54">
        <v>59.447157019230779</v>
      </c>
      <c r="D31" s="68">
        <v>0.63198541666666674</v>
      </c>
      <c r="E31" s="54"/>
      <c r="F31" s="69">
        <v>3.4858925681089743</v>
      </c>
      <c r="G31" s="68">
        <v>26.288861853766029</v>
      </c>
      <c r="H31" s="68">
        <v>49.807645982371803</v>
      </c>
      <c r="I31" s="68">
        <v>15.163298725961541</v>
      </c>
      <c r="J31" s="68">
        <v>133.6823713028846</v>
      </c>
      <c r="K31" s="68">
        <v>11.764497419871795</v>
      </c>
      <c r="L31" s="68">
        <v>25.224612843349362</v>
      </c>
      <c r="M31" s="70">
        <v>265.41718069631412</v>
      </c>
    </row>
    <row r="32" spans="1:13" ht="16.2">
      <c r="A32" s="66" t="s">
        <v>66</v>
      </c>
      <c r="B32" s="72">
        <v>1</v>
      </c>
      <c r="C32" s="54">
        <v>64.887937566693296</v>
      </c>
      <c r="D32" s="68">
        <v>0.66986456070287537</v>
      </c>
      <c r="E32" s="54"/>
      <c r="F32" s="69">
        <v>3.1767270087859427</v>
      </c>
      <c r="G32" s="68">
        <v>24.174968056709265</v>
      </c>
      <c r="H32" s="68">
        <v>48.094401102236418</v>
      </c>
      <c r="I32" s="68">
        <v>13.555481389776361</v>
      </c>
      <c r="J32" s="68">
        <v>136.89119039057508</v>
      </c>
      <c r="K32" s="68">
        <v>12.378125846645364</v>
      </c>
      <c r="L32" s="68">
        <v>25.365420987220443</v>
      </c>
      <c r="M32" s="70">
        <v>263.6363147819489</v>
      </c>
    </row>
    <row r="33" spans="1:13" ht="16.2">
      <c r="A33" s="66"/>
      <c r="B33" s="72">
        <v>2</v>
      </c>
      <c r="C33" s="54">
        <v>65.393493965586245</v>
      </c>
      <c r="D33" s="68">
        <v>0.68292849939975997</v>
      </c>
      <c r="E33" s="54"/>
      <c r="F33" s="69">
        <v>3.1978023609443778</v>
      </c>
      <c r="G33" s="68">
        <v>24.173820285714285</v>
      </c>
      <c r="H33" s="68">
        <v>48.13345552781113</v>
      </c>
      <c r="I33" s="68">
        <v>13.575777715086033</v>
      </c>
      <c r="J33" s="68">
        <v>141.28670026050418</v>
      </c>
      <c r="K33" s="68">
        <v>12.803070780312124</v>
      </c>
      <c r="L33" s="68">
        <v>26.623528090436171</v>
      </c>
      <c r="M33" s="70">
        <v>269.79415502080832</v>
      </c>
    </row>
    <row r="34" spans="1:13" ht="16.2">
      <c r="A34" s="66" t="s">
        <v>67</v>
      </c>
      <c r="B34" s="72">
        <v>1</v>
      </c>
      <c r="C34" s="54">
        <v>42.854825922523958</v>
      </c>
      <c r="D34" s="68">
        <v>2.9872649800319491</v>
      </c>
      <c r="E34" s="54"/>
      <c r="F34" s="69">
        <v>2.6403952196485627</v>
      </c>
      <c r="G34" s="68">
        <v>19.8643742428115</v>
      </c>
      <c r="H34" s="68">
        <v>16.303722335463256</v>
      </c>
      <c r="I34" s="68">
        <v>4.4088254233226847</v>
      </c>
      <c r="J34" s="68">
        <v>2.1686248773961667</v>
      </c>
      <c r="K34" s="68">
        <v>2.4296287220447281</v>
      </c>
      <c r="L34" s="68">
        <v>3.7616936397763578</v>
      </c>
      <c r="M34" s="70">
        <v>51.577264460463262</v>
      </c>
    </row>
    <row r="35" spans="1:13" ht="16.2">
      <c r="A35" s="66"/>
      <c r="B35" s="72">
        <v>2</v>
      </c>
      <c r="C35" s="54">
        <v>43.055299531462929</v>
      </c>
      <c r="D35" s="68">
        <v>2.9787097775551108</v>
      </c>
      <c r="E35" s="54"/>
      <c r="F35" s="69">
        <v>2.697977354709419</v>
      </c>
      <c r="G35" s="68">
        <v>19.943564486573145</v>
      </c>
      <c r="H35" s="68">
        <v>16.467112575551102</v>
      </c>
      <c r="I35" s="68">
        <v>4.4430892985971946</v>
      </c>
      <c r="J35" s="68">
        <v>2.4308533282565121</v>
      </c>
      <c r="K35" s="68">
        <v>2.469534637274549</v>
      </c>
      <c r="L35" s="68">
        <v>4.0515685903807617</v>
      </c>
      <c r="M35" s="70">
        <v>52.50370027134268</v>
      </c>
    </row>
    <row r="36" spans="1:13" ht="16.2">
      <c r="A36" s="66" t="s">
        <v>68</v>
      </c>
      <c r="B36" s="72">
        <v>1</v>
      </c>
      <c r="C36" s="54">
        <v>41.126579246597274</v>
      </c>
      <c r="D36" s="68">
        <v>2.9286916693354685</v>
      </c>
      <c r="E36" s="54"/>
      <c r="F36" s="69">
        <v>2.3407347237790237</v>
      </c>
      <c r="G36" s="68">
        <v>19.245207814651724</v>
      </c>
      <c r="H36" s="68">
        <v>13.256967996797439</v>
      </c>
      <c r="I36" s="68">
        <v>3.6448751040832668</v>
      </c>
      <c r="J36" s="68">
        <v>0.51678249039231372</v>
      </c>
      <c r="K36" s="68">
        <v>2.3297491993594877</v>
      </c>
      <c r="L36" s="68">
        <v>2.8962188863090472</v>
      </c>
      <c r="M36" s="70">
        <v>44.230536215372311</v>
      </c>
    </row>
    <row r="37" spans="1:13" ht="16.2">
      <c r="A37" s="66"/>
      <c r="B37" s="72">
        <v>2</v>
      </c>
      <c r="C37" s="54">
        <v>41.591346361233477</v>
      </c>
      <c r="D37" s="68">
        <v>2.9783623808570283</v>
      </c>
      <c r="E37" s="54"/>
      <c r="F37" s="69">
        <v>2.3634432519022828</v>
      </c>
      <c r="G37" s="68">
        <v>19.516231910292351</v>
      </c>
      <c r="H37" s="68">
        <v>13.661172837805367</v>
      </c>
      <c r="I37" s="68">
        <v>3.7518958269923912</v>
      </c>
      <c r="J37" s="68">
        <v>0.73648716980376405</v>
      </c>
      <c r="K37" s="68">
        <v>2.408927216659992</v>
      </c>
      <c r="L37" s="68">
        <v>3.0443315350420499</v>
      </c>
      <c r="M37" s="70">
        <v>45.482489748498189</v>
      </c>
    </row>
    <row r="38" spans="1:13" ht="16.2">
      <c r="A38" s="66" t="s">
        <v>69</v>
      </c>
      <c r="B38" s="72">
        <v>1</v>
      </c>
      <c r="C38" s="54">
        <v>41.808264586895717</v>
      </c>
      <c r="D38" s="68">
        <v>2.6578557251298442</v>
      </c>
      <c r="E38" s="54"/>
      <c r="F38" s="69">
        <v>2.1808694127047543</v>
      </c>
      <c r="G38" s="68">
        <v>19.259028380743107</v>
      </c>
      <c r="H38" s="68">
        <v>13.191246857371155</v>
      </c>
      <c r="I38" s="68">
        <v>3.404708845385537</v>
      </c>
      <c r="J38" s="68">
        <v>-0.40515621813823383</v>
      </c>
      <c r="K38" s="68">
        <v>2.3379644266879742</v>
      </c>
      <c r="L38" s="68">
        <v>2.2020677874550536</v>
      </c>
      <c r="M38" s="70">
        <v>42.170729492209347</v>
      </c>
    </row>
    <row r="39" spans="1:13" ht="16.2">
      <c r="A39" s="73"/>
      <c r="B39" s="72">
        <v>2</v>
      </c>
      <c r="C39" s="54">
        <v>39.066207923661068</v>
      </c>
      <c r="D39" s="68">
        <v>2.5830411131095126</v>
      </c>
      <c r="E39" s="54"/>
      <c r="F39" s="69">
        <v>2.0264443285371709</v>
      </c>
      <c r="G39" s="68">
        <v>18.369569478816949</v>
      </c>
      <c r="H39" s="68">
        <v>11.867014399680258</v>
      </c>
      <c r="I39" s="68">
        <v>2.9034076698641091</v>
      </c>
      <c r="J39" s="68">
        <v>-1.0271784272581934</v>
      </c>
      <c r="K39" s="68">
        <v>2.3576967146282972</v>
      </c>
      <c r="L39" s="68">
        <v>1.8002051151079137</v>
      </c>
      <c r="M39" s="70">
        <v>38.297159279376508</v>
      </c>
    </row>
    <row r="40" spans="1:13" ht="16.2">
      <c r="A40" s="66" t="s">
        <v>70</v>
      </c>
      <c r="B40" s="67">
        <v>1</v>
      </c>
      <c r="C40" s="54">
        <v>68.829713729016802</v>
      </c>
      <c r="D40" s="68">
        <v>0.71708146682653884</v>
      </c>
      <c r="E40" s="54"/>
      <c r="F40" s="69">
        <v>3.8405054796163069</v>
      </c>
      <c r="G40" s="68">
        <v>30.22062342246204</v>
      </c>
      <c r="H40" s="68">
        <v>46.85622457394085</v>
      </c>
      <c r="I40" s="68">
        <v>15.639948385291767</v>
      </c>
      <c r="J40" s="68">
        <v>137.30351714108716</v>
      </c>
      <c r="K40" s="68">
        <v>14.737349320543565</v>
      </c>
      <c r="L40" s="68">
        <v>25.862675864908073</v>
      </c>
      <c r="M40" s="70">
        <v>274.46084418784977</v>
      </c>
    </row>
    <row r="41" spans="1:13" ht="16.2">
      <c r="A41" s="66"/>
      <c r="B41" s="71">
        <v>2</v>
      </c>
      <c r="C41" s="54">
        <v>67.27555195243805</v>
      </c>
      <c r="D41" s="68">
        <v>0.70280228217426066</v>
      </c>
      <c r="E41" s="54"/>
      <c r="F41" s="69">
        <v>3.5421225059952044</v>
      </c>
      <c r="G41" s="68">
        <v>29.241988422062359</v>
      </c>
      <c r="H41" s="68">
        <v>45.87929656594725</v>
      </c>
      <c r="I41" s="68">
        <v>14.522830919264591</v>
      </c>
      <c r="J41" s="68">
        <v>134.48240177897679</v>
      </c>
      <c r="K41" s="68">
        <v>13.879787282174263</v>
      </c>
      <c r="L41" s="68">
        <v>25.058926177857717</v>
      </c>
      <c r="M41" s="70">
        <v>266.60735365227816</v>
      </c>
    </row>
    <row r="42" spans="1:13" ht="16.2">
      <c r="A42" s="66" t="s">
        <v>71</v>
      </c>
      <c r="B42" s="71">
        <v>1</v>
      </c>
      <c r="C42" s="54">
        <v>64.112574563600006</v>
      </c>
      <c r="D42" s="68">
        <v>0.60943626000000006</v>
      </c>
      <c r="E42" s="54"/>
      <c r="F42" s="69">
        <v>3.4346733999999999</v>
      </c>
      <c r="G42" s="68">
        <v>29.556871483999998</v>
      </c>
      <c r="H42" s="68">
        <v>47.413152592000003</v>
      </c>
      <c r="I42" s="68">
        <v>14.433174343999999</v>
      </c>
      <c r="J42" s="68">
        <v>133.6153357808</v>
      </c>
      <c r="K42" s="68">
        <v>13.794178528</v>
      </c>
      <c r="L42" s="68">
        <v>24.044640013999999</v>
      </c>
      <c r="M42" s="70">
        <v>266.29202614280001</v>
      </c>
    </row>
    <row r="43" spans="1:13" ht="16.2">
      <c r="A43" s="66"/>
      <c r="B43" s="71">
        <v>2</v>
      </c>
      <c r="C43" s="54">
        <v>64.145887441105771</v>
      </c>
      <c r="D43" s="68">
        <v>0.61871370192307695</v>
      </c>
      <c r="E43" s="54"/>
      <c r="F43" s="69">
        <v>3.5144250120192306</v>
      </c>
      <c r="G43" s="68">
        <v>29.64314853004808</v>
      </c>
      <c r="H43" s="68">
        <v>47.539710810897439</v>
      </c>
      <c r="I43" s="68">
        <v>14.66769969551282</v>
      </c>
      <c r="J43" s="68">
        <v>129.36945002644231</v>
      </c>
      <c r="K43" s="68">
        <v>13.481115448717947</v>
      </c>
      <c r="L43" s="68">
        <v>23.089923402644228</v>
      </c>
      <c r="M43" s="70">
        <v>261.30547292628205</v>
      </c>
    </row>
    <row r="44" spans="1:13" ht="16.2">
      <c r="A44" s="66" t="s">
        <v>72</v>
      </c>
      <c r="B44" s="71">
        <v>1</v>
      </c>
      <c r="C44" s="54">
        <v>66.128344856169875</v>
      </c>
      <c r="D44" s="68">
        <v>0.62397852564102574</v>
      </c>
      <c r="E44" s="54"/>
      <c r="F44" s="69">
        <v>3.4868454927884618</v>
      </c>
      <c r="G44" s="68">
        <v>30.028531822916669</v>
      </c>
      <c r="H44" s="68">
        <v>48.099856424679494</v>
      </c>
      <c r="I44" s="68">
        <v>14.626128161057693</v>
      </c>
      <c r="J44" s="68">
        <v>131.48640574919872</v>
      </c>
      <c r="K44" s="68">
        <v>13.523225873397436</v>
      </c>
      <c r="L44" s="68">
        <v>23.474784598557694</v>
      </c>
      <c r="M44" s="70">
        <v>264.72577812259618</v>
      </c>
    </row>
    <row r="45" spans="1:13" ht="16.2">
      <c r="B45" s="71">
        <v>2</v>
      </c>
      <c r="C45" s="54">
        <v>65.300685810379235</v>
      </c>
      <c r="D45" s="68">
        <v>0.6188525908183633</v>
      </c>
      <c r="E45" s="54"/>
      <c r="F45" s="69">
        <v>3.6413653532934132</v>
      </c>
      <c r="G45" s="68">
        <v>29.800899090219566</v>
      </c>
      <c r="H45" s="68">
        <v>47.779291728542916</v>
      </c>
      <c r="I45" s="68">
        <v>15.324659161676648</v>
      </c>
      <c r="J45" s="68">
        <v>131.37910772175647</v>
      </c>
      <c r="K45" s="68">
        <v>13.859410291417166</v>
      </c>
      <c r="L45" s="68">
        <v>23.936587485828344</v>
      </c>
      <c r="M45" s="70">
        <v>265.72132083273453</v>
      </c>
    </row>
    <row r="46" spans="1:13" ht="16.2">
      <c r="A46" s="66" t="s">
        <v>95</v>
      </c>
      <c r="B46" s="72">
        <v>1</v>
      </c>
      <c r="C46" s="54">
        <v>22.075223089456866</v>
      </c>
      <c r="D46" s="68">
        <v>0.63377159145367412</v>
      </c>
      <c r="E46" s="54"/>
      <c r="F46" s="69">
        <v>1.334526323881789</v>
      </c>
      <c r="G46" s="68">
        <v>8.5232313450479218</v>
      </c>
      <c r="H46" s="68">
        <v>22.090692126198082</v>
      </c>
      <c r="I46" s="68">
        <v>8.4182763598242811</v>
      </c>
      <c r="J46" s="68">
        <v>57.164348027156549</v>
      </c>
      <c r="K46" s="68">
        <v>5.966727325079872</v>
      </c>
      <c r="L46" s="68">
        <v>10.966988780351437</v>
      </c>
      <c r="M46" s="70">
        <v>114.46479028753994</v>
      </c>
    </row>
    <row r="47" spans="1:13" ht="16.2">
      <c r="A47" s="66"/>
      <c r="B47" s="72">
        <v>2</v>
      </c>
      <c r="C47" s="54">
        <v>21.941753992015968</v>
      </c>
      <c r="D47" s="68">
        <v>0.63817597804391224</v>
      </c>
      <c r="E47" s="54"/>
      <c r="F47" s="69">
        <v>0.98835783892215578</v>
      </c>
      <c r="G47" s="68">
        <v>8.0116340023952102</v>
      </c>
      <c r="H47" s="68">
        <v>20.573075863872255</v>
      </c>
      <c r="I47" s="68">
        <v>7.2808626698602792</v>
      </c>
      <c r="J47" s="68">
        <v>57.962380712175651</v>
      </c>
      <c r="K47" s="68">
        <v>6.164494797205589</v>
      </c>
      <c r="L47" s="68">
        <v>11.174548706187625</v>
      </c>
      <c r="M47" s="70">
        <v>112.15535459061877</v>
      </c>
    </row>
    <row r="48" spans="1:13" ht="16.2">
      <c r="A48" s="66" t="s">
        <v>96</v>
      </c>
      <c r="B48" s="72">
        <v>1</v>
      </c>
      <c r="C48" s="54">
        <v>22.268457165133945</v>
      </c>
      <c r="D48" s="68">
        <v>0.59417717113154744</v>
      </c>
      <c r="E48" s="54"/>
      <c r="F48" s="69">
        <v>1.0535851121551381</v>
      </c>
      <c r="G48" s="68">
        <v>8.2966937385045973</v>
      </c>
      <c r="H48" s="68">
        <v>20.551153022391041</v>
      </c>
      <c r="I48" s="68">
        <v>7.6009928544582177</v>
      </c>
      <c r="J48" s="68">
        <v>57.293537111555395</v>
      </c>
      <c r="K48" s="68">
        <v>6.1232118796481405</v>
      </c>
      <c r="L48" s="68">
        <v>11.102932166733307</v>
      </c>
      <c r="M48" s="70">
        <v>112.02210588544584</v>
      </c>
    </row>
    <row r="49" spans="1:13" ht="16.2">
      <c r="A49" s="66"/>
      <c r="B49" s="72">
        <v>2</v>
      </c>
      <c r="C49" s="54">
        <v>23.055131148459385</v>
      </c>
      <c r="D49" s="68">
        <v>0.61656436974789919</v>
      </c>
      <c r="E49" s="54"/>
      <c r="F49" s="69">
        <v>1.2666065814325731</v>
      </c>
      <c r="G49" s="68">
        <v>8.5550273581432545</v>
      </c>
      <c r="H49" s="68">
        <v>21.27584038615446</v>
      </c>
      <c r="I49" s="68">
        <v>8.4078570788315314</v>
      </c>
      <c r="J49" s="68">
        <v>60.906573139655869</v>
      </c>
      <c r="K49" s="68">
        <v>6.2715518275310131</v>
      </c>
      <c r="L49" s="68">
        <v>11.886351847138856</v>
      </c>
      <c r="M49" s="70">
        <v>118.56980821888756</v>
      </c>
    </row>
    <row r="50" spans="1:13" ht="16.2">
      <c r="A50" s="66" t="s">
        <v>97</v>
      </c>
      <c r="B50" s="72">
        <v>1</v>
      </c>
      <c r="C50" s="54">
        <v>22.380930665601277</v>
      </c>
      <c r="D50" s="68">
        <v>0.597542137435078</v>
      </c>
      <c r="E50" s="54"/>
      <c r="F50" s="69">
        <v>1.3159350555333602</v>
      </c>
      <c r="G50" s="68">
        <v>8.5573466432281258</v>
      </c>
      <c r="H50" s="68">
        <v>20.48030622253296</v>
      </c>
      <c r="I50" s="68">
        <v>8.3504002473032362</v>
      </c>
      <c r="J50" s="68">
        <v>62.489970795844997</v>
      </c>
      <c r="K50" s="68">
        <v>6.5665628126248503</v>
      </c>
      <c r="L50" s="68">
        <v>12.336361756691968</v>
      </c>
      <c r="M50" s="70">
        <v>120.09688353375951</v>
      </c>
    </row>
    <row r="51" spans="1:13" ht="16.2">
      <c r="A51" s="66"/>
      <c r="B51" s="72">
        <v>2</v>
      </c>
      <c r="C51" s="54">
        <v>22.673011780039921</v>
      </c>
      <c r="D51" s="68">
        <v>0.59531697604790423</v>
      </c>
      <c r="E51" s="54"/>
      <c r="F51" s="69">
        <v>1.2819572457085828</v>
      </c>
      <c r="G51" s="68">
        <v>8.5756314059880232</v>
      </c>
      <c r="H51" s="68">
        <v>20.653490115369262</v>
      </c>
      <c r="I51" s="68">
        <v>8.2516343277445117</v>
      </c>
      <c r="J51" s="68">
        <v>61.675930245908205</v>
      </c>
      <c r="K51" s="68">
        <v>6.3425012311377245</v>
      </c>
      <c r="L51" s="68">
        <v>12.087124362475048</v>
      </c>
      <c r="M51" s="70">
        <v>118.86826893433137</v>
      </c>
    </row>
    <row r="52" spans="1:13" ht="16.2">
      <c r="A52" s="66" t="s">
        <v>98</v>
      </c>
      <c r="B52" s="72">
        <v>1</v>
      </c>
      <c r="C52" s="54">
        <v>22.371706258785942</v>
      </c>
      <c r="D52" s="68">
        <v>3.085718694089457</v>
      </c>
      <c r="E52" s="54"/>
      <c r="F52" s="69">
        <v>1.8895826707268373</v>
      </c>
      <c r="G52" s="68">
        <v>12.55604097763578</v>
      </c>
      <c r="H52" s="68">
        <v>7.1784587531948887</v>
      </c>
      <c r="I52" s="68">
        <v>2.6634703186900959</v>
      </c>
      <c r="J52" s="68">
        <v>8.8648414097444093</v>
      </c>
      <c r="K52" s="68">
        <v>1.285442572683706</v>
      </c>
      <c r="L52" s="68">
        <v>5.6775333901757188</v>
      </c>
      <c r="M52" s="70">
        <v>40.115370092851435</v>
      </c>
    </row>
    <row r="53" spans="1:13" ht="16.2">
      <c r="A53" s="66"/>
      <c r="B53" s="72">
        <v>2</v>
      </c>
      <c r="C53" s="54">
        <v>22.035494872800001</v>
      </c>
      <c r="D53" s="68">
        <v>3.0901094640000002</v>
      </c>
      <c r="E53" s="54"/>
      <c r="F53" s="69">
        <v>1.073603364</v>
      </c>
      <c r="G53" s="68">
        <v>12.538893292800001</v>
      </c>
      <c r="H53" s="68">
        <v>7.0283016647999998</v>
      </c>
      <c r="I53" s="68">
        <v>2.5617736604000001</v>
      </c>
      <c r="J53" s="68">
        <v>8.7326754336000008</v>
      </c>
      <c r="K53" s="68">
        <v>1.2814962099999998</v>
      </c>
      <c r="L53" s="68">
        <v>5.4567937304000003</v>
      </c>
      <c r="M53" s="70">
        <v>38.673537356000004</v>
      </c>
    </row>
    <row r="54" spans="1:13" ht="16.2">
      <c r="A54" s="66" t="s">
        <v>99</v>
      </c>
      <c r="B54" s="72">
        <v>1</v>
      </c>
      <c r="C54" s="54">
        <v>20.045262537784886</v>
      </c>
      <c r="D54" s="68">
        <v>2.6980565913634544</v>
      </c>
      <c r="E54" s="54"/>
      <c r="F54" s="69">
        <v>0.97319349960016022</v>
      </c>
      <c r="G54" s="68">
        <v>11.439598918832468</v>
      </c>
      <c r="H54" s="68">
        <v>6.1192392059176326</v>
      </c>
      <c r="I54" s="68">
        <v>2.2242338868452625</v>
      </c>
      <c r="J54" s="68">
        <v>7.9274253282686926</v>
      </c>
      <c r="K54" s="68">
        <v>1.1929811151539385</v>
      </c>
      <c r="L54" s="68">
        <v>4.4065438052778889</v>
      </c>
      <c r="M54" s="70">
        <v>34.283215759896045</v>
      </c>
    </row>
    <row r="55" spans="1:13" ht="16.2">
      <c r="A55" s="66"/>
      <c r="B55" s="72">
        <v>2</v>
      </c>
      <c r="C55" s="54">
        <v>19.916140308894231</v>
      </c>
      <c r="D55" s="68">
        <v>2.6792819170673079</v>
      </c>
      <c r="E55" s="54"/>
      <c r="F55" s="69">
        <v>1.1070024721554488</v>
      </c>
      <c r="G55" s="68">
        <v>11.325392320512822</v>
      </c>
      <c r="H55" s="68">
        <v>6.1788540709134629</v>
      </c>
      <c r="I55" s="68">
        <v>2.2264150200320518</v>
      </c>
      <c r="J55" s="68">
        <v>7.9124021073717969</v>
      </c>
      <c r="K55" s="68">
        <v>1.1831692451923077</v>
      </c>
      <c r="L55" s="68">
        <v>4.4343033962339753</v>
      </c>
      <c r="M55" s="70">
        <v>34.367538632411865</v>
      </c>
    </row>
    <row r="56" spans="1:13" ht="16.2">
      <c r="A56" s="66" t="s">
        <v>100</v>
      </c>
      <c r="B56" s="72">
        <v>1</v>
      </c>
      <c r="C56" s="54">
        <v>22.367516804634437</v>
      </c>
      <c r="D56" s="68">
        <v>2.7383282301238507</v>
      </c>
      <c r="E56" s="54"/>
      <c r="F56" s="69">
        <v>1.0542602602876547</v>
      </c>
      <c r="G56" s="68">
        <v>12.126436586496203</v>
      </c>
      <c r="H56" s="68">
        <v>6.1615655105872946</v>
      </c>
      <c r="I56" s="68">
        <v>2.0727813375948863</v>
      </c>
      <c r="J56" s="68">
        <v>7.3280744810227727</v>
      </c>
      <c r="K56" s="68">
        <v>1.191629895325609</v>
      </c>
      <c r="L56" s="68">
        <v>3.7125945409508581</v>
      </c>
      <c r="M56" s="70">
        <v>33.647342612265277</v>
      </c>
    </row>
    <row r="57" spans="1:13" ht="16.2">
      <c r="A57" s="73"/>
      <c r="B57" s="72">
        <v>2</v>
      </c>
      <c r="C57" s="54">
        <v>22.018559700239813</v>
      </c>
      <c r="D57" s="68">
        <v>2.7007951798561156</v>
      </c>
      <c r="E57" s="54"/>
      <c r="F57" s="69">
        <v>1.0630596972422064</v>
      </c>
      <c r="G57" s="68">
        <v>11.897003392486013</v>
      </c>
      <c r="H57" s="68">
        <v>6.0084302154276585</v>
      </c>
      <c r="I57" s="68">
        <v>2.0354214300559557</v>
      </c>
      <c r="J57" s="68">
        <v>7.3181633533173471</v>
      </c>
      <c r="K57" s="68">
        <v>1.2072194520383692</v>
      </c>
      <c r="L57" s="68">
        <v>3.7542111806554757</v>
      </c>
      <c r="M57" s="70">
        <v>33.283508721223029</v>
      </c>
    </row>
    <row r="58" spans="1:13" ht="16.2">
      <c r="A58" s="66" t="s">
        <v>101</v>
      </c>
      <c r="B58" s="67">
        <v>1</v>
      </c>
      <c r="C58" s="54">
        <v>30.941547650260105</v>
      </c>
      <c r="D58" s="68">
        <v>2.8232181452581031</v>
      </c>
      <c r="E58" s="54"/>
      <c r="F58" s="69">
        <v>0.59442595018007194</v>
      </c>
      <c r="G58" s="68">
        <v>26.867243643057218</v>
      </c>
      <c r="H58" s="68">
        <v>8.0092720836334532</v>
      </c>
      <c r="I58" s="68">
        <v>1.795640787515006</v>
      </c>
      <c r="J58" s="68">
        <v>7.1835134253701494</v>
      </c>
      <c r="K58" s="68">
        <v>2.8958241408563423</v>
      </c>
      <c r="L58" s="68">
        <v>5.6171336718687472</v>
      </c>
      <c r="M58" s="70">
        <v>52.963053702480991</v>
      </c>
    </row>
    <row r="59" spans="1:13" ht="16.2">
      <c r="A59" s="66"/>
      <c r="B59" s="71">
        <v>2</v>
      </c>
      <c r="C59" s="54">
        <v>30.128439810420844</v>
      </c>
      <c r="D59" s="68">
        <v>2.7936685110220436</v>
      </c>
      <c r="E59" s="54"/>
      <c r="F59" s="69">
        <v>0.59864494328657314</v>
      </c>
      <c r="G59" s="68">
        <v>26.48096230541082</v>
      </c>
      <c r="H59" s="68">
        <v>7.9115963106212419</v>
      </c>
      <c r="I59" s="68">
        <v>1.7721635318637277</v>
      </c>
      <c r="J59" s="68">
        <v>7.1326199935871752</v>
      </c>
      <c r="K59" s="68">
        <v>2.8516896284569144</v>
      </c>
      <c r="L59" s="68">
        <v>4.7222692961923851</v>
      </c>
      <c r="M59" s="70">
        <v>51.469946009418841</v>
      </c>
    </row>
    <row r="60" spans="1:13" ht="16.2">
      <c r="A60" s="66" t="s">
        <v>102</v>
      </c>
      <c r="B60" s="71">
        <v>1</v>
      </c>
      <c r="C60" s="54">
        <v>29.204055143542586</v>
      </c>
      <c r="D60" s="68">
        <v>2.7660779348260696</v>
      </c>
      <c r="E60" s="54"/>
      <c r="F60" s="69">
        <v>0.80024191783286691</v>
      </c>
      <c r="G60" s="68">
        <v>25.973597722510995</v>
      </c>
      <c r="H60" s="68">
        <v>5.987245732506997</v>
      </c>
      <c r="I60" s="68">
        <v>1.8069116761295487</v>
      </c>
      <c r="J60" s="68">
        <v>7.2123749308276688</v>
      </c>
      <c r="K60" s="68">
        <v>2.7093476785285886</v>
      </c>
      <c r="L60" s="68">
        <v>3.6113358720511792</v>
      </c>
      <c r="M60" s="70">
        <v>48.101055530387846</v>
      </c>
    </row>
    <row r="61" spans="1:13" ht="16.2">
      <c r="A61" s="66"/>
      <c r="B61" s="71">
        <v>2</v>
      </c>
      <c r="C61" s="54">
        <v>29.194698139888096</v>
      </c>
      <c r="D61" s="68">
        <v>2.7494378737010399</v>
      </c>
      <c r="E61" s="54"/>
      <c r="F61" s="69">
        <v>0.81793867965627487</v>
      </c>
      <c r="G61" s="68">
        <v>26.142894858513188</v>
      </c>
      <c r="H61" s="68">
        <v>6.7862693021582743</v>
      </c>
      <c r="I61" s="68">
        <v>1.8361519432454041</v>
      </c>
      <c r="J61" s="68">
        <v>7.217370258193446</v>
      </c>
      <c r="K61" s="68">
        <v>2.7790712274180658</v>
      </c>
      <c r="L61" s="68">
        <v>5.5696154444444446</v>
      </c>
      <c r="M61" s="70">
        <v>51.149311713629103</v>
      </c>
    </row>
    <row r="62" spans="1:13" ht="16.2">
      <c r="A62" s="66" t="s">
        <v>103</v>
      </c>
      <c r="B62" s="71">
        <v>1</v>
      </c>
      <c r="C62" s="54">
        <v>30.620811921875003</v>
      </c>
      <c r="D62" s="68">
        <v>2.8015806390224363</v>
      </c>
      <c r="E62" s="54"/>
      <c r="F62" s="69">
        <v>0.79288228365384616</v>
      </c>
      <c r="G62" s="68">
        <v>26.851901673076917</v>
      </c>
      <c r="H62" s="68">
        <v>6.0931548032852572</v>
      </c>
      <c r="I62" s="68">
        <v>1.7959227023237183</v>
      </c>
      <c r="J62" s="68">
        <v>7.1938538854166669</v>
      </c>
      <c r="K62" s="68">
        <v>2.8467871266025644</v>
      </c>
      <c r="L62" s="68">
        <v>5.6217076810897435</v>
      </c>
      <c r="M62" s="70">
        <v>51.196210155448718</v>
      </c>
    </row>
    <row r="63" spans="1:13" ht="16.2">
      <c r="B63" s="71">
        <v>2</v>
      </c>
      <c r="C63" s="54">
        <v>30.855594326946111</v>
      </c>
      <c r="D63" s="68">
        <v>2.8411723173652694</v>
      </c>
      <c r="E63" s="54"/>
      <c r="F63" s="69">
        <v>0.81912587684630755</v>
      </c>
      <c r="G63" s="68">
        <v>27.099037128942115</v>
      </c>
      <c r="H63" s="68">
        <v>6.1120988678642707</v>
      </c>
      <c r="I63" s="68">
        <v>1.8610207233532936</v>
      </c>
      <c r="J63" s="68">
        <v>7.2918827608782451</v>
      </c>
      <c r="K63" s="68">
        <v>2.9428774479041921</v>
      </c>
      <c r="L63" s="68">
        <v>4.9603263804391213</v>
      </c>
      <c r="M63" s="70">
        <v>51.086369186227543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統計</vt:lpstr>
      <vt:lpstr>第2水茶菁</vt:lpstr>
      <vt:lpstr>第2水茶乾</vt:lpstr>
      <vt:lpstr>工作表2</vt:lpstr>
      <vt:lpstr>含水量 </vt:lpstr>
      <vt:lpstr>含量總整理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2022-03-02T13:20:53Z</dcterms:modified>
</cp:coreProperties>
</file>