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iving\002_execute\Class\統計諮詢\農林公司\成分\"/>
    </mc:Choice>
  </mc:AlternateContent>
  <xr:revisionPtr revIDLastSave="0" documentId="13_ncr:1_{24316296-C368-492A-AE93-65422A097F09}" xr6:coauthVersionLast="36" xr6:coauthVersionMax="36" xr10:uidLastSave="{00000000-0000-0000-0000-000000000000}"/>
  <bookViews>
    <workbookView xWindow="9024" yWindow="-12" windowWidth="11544" windowHeight="9588" tabRatio="368" xr2:uid="{00000000-000D-0000-FFFF-FFFF00000000}"/>
  </bookViews>
  <sheets>
    <sheet name="統計" sheetId="9" r:id="rId1"/>
    <sheet name="茶菁含量總整理" sheetId="3" r:id="rId2"/>
    <sheet name="茶乾含量總整理" sheetId="7" r:id="rId3"/>
    <sheet name="個別兒茶素" sheetId="8" r:id="rId4"/>
    <sheet name="含水量 " sheetId="5" r:id="rId5"/>
  </sheets>
  <calcPr calcId="191029"/>
</workbook>
</file>

<file path=xl/calcChain.xml><?xml version="1.0" encoding="utf-8"?>
<calcChain xmlns="http://schemas.openxmlformats.org/spreadsheetml/2006/main">
  <c r="M4" i="8" l="1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3" i="8"/>
  <c r="W43" i="3" l="1"/>
  <c r="W23" i="7" l="1"/>
  <c r="Z44" i="8" l="1"/>
  <c r="Z43" i="8"/>
  <c r="Z42" i="8"/>
  <c r="Z41" i="8"/>
  <c r="Z40" i="8"/>
  <c r="Z39" i="8"/>
  <c r="Z38" i="8"/>
  <c r="Z37" i="8"/>
  <c r="Z36" i="8"/>
  <c r="Z35" i="8"/>
  <c r="Z34" i="8"/>
  <c r="Z33" i="8"/>
  <c r="Z32" i="8"/>
  <c r="Z31" i="8"/>
  <c r="Z30" i="8"/>
  <c r="Z29" i="8"/>
  <c r="Z28" i="8"/>
  <c r="Z27" i="8"/>
  <c r="Z26" i="8"/>
  <c r="Z25" i="8"/>
  <c r="Z24" i="8"/>
  <c r="Z23" i="8"/>
  <c r="Z22" i="8"/>
  <c r="Z21" i="8"/>
  <c r="Z20" i="8"/>
  <c r="Z19" i="8"/>
  <c r="Z18" i="8"/>
  <c r="Z17" i="8"/>
  <c r="Z16" i="8"/>
  <c r="Z15" i="8"/>
  <c r="Z8" i="8"/>
  <c r="Z7" i="8"/>
  <c r="Z6" i="8"/>
  <c r="Z5" i="8"/>
  <c r="Z4" i="8"/>
  <c r="Z3" i="8"/>
  <c r="Z14" i="8"/>
  <c r="Z13" i="8"/>
  <c r="Z12" i="8"/>
  <c r="Z11" i="8"/>
  <c r="Z10" i="8"/>
  <c r="Z9" i="8"/>
  <c r="W17" i="7" l="1"/>
  <c r="W15" i="7"/>
  <c r="W43" i="7"/>
  <c r="W41" i="7"/>
  <c r="W39" i="7"/>
  <c r="W37" i="7"/>
  <c r="W35" i="7"/>
  <c r="W33" i="7"/>
  <c r="W31" i="7"/>
  <c r="W29" i="7"/>
  <c r="W27" i="7"/>
  <c r="W25" i="7"/>
  <c r="W13" i="7"/>
  <c r="W11" i="7"/>
  <c r="W9" i="7"/>
  <c r="W7" i="7"/>
  <c r="W5" i="7"/>
  <c r="V5" i="7"/>
  <c r="V3" i="7"/>
  <c r="W3" i="7"/>
  <c r="W19" i="7"/>
  <c r="V15" i="7"/>
  <c r="V43" i="7"/>
  <c r="V41" i="7"/>
  <c r="V39" i="7"/>
  <c r="V37" i="7"/>
  <c r="V35" i="7"/>
  <c r="V33" i="7"/>
  <c r="V31" i="7"/>
  <c r="Z19" i="7" l="1"/>
  <c r="Y19" i="7"/>
  <c r="Z17" i="7"/>
  <c r="Y17" i="7"/>
  <c r="Z15" i="7"/>
  <c r="Y15" i="7"/>
  <c r="Z43" i="7"/>
  <c r="Y43" i="7"/>
  <c r="Z41" i="7"/>
  <c r="Y41" i="7"/>
  <c r="Z39" i="7"/>
  <c r="Y39" i="7"/>
  <c r="Z37" i="7"/>
  <c r="Y37" i="7"/>
  <c r="Z35" i="7"/>
  <c r="Y35" i="7"/>
  <c r="Z33" i="7"/>
  <c r="Y33" i="7"/>
  <c r="Z31" i="7"/>
  <c r="Y31" i="7"/>
  <c r="Z29" i="7"/>
  <c r="Y29" i="7"/>
  <c r="Z27" i="7"/>
  <c r="Y27" i="7"/>
  <c r="Z25" i="7"/>
  <c r="Y25" i="7"/>
  <c r="Z23" i="7"/>
  <c r="Y23" i="7"/>
  <c r="Z21" i="7"/>
  <c r="Y21" i="7"/>
  <c r="Z13" i="7"/>
  <c r="Y13" i="7"/>
  <c r="Z11" i="7"/>
  <c r="Y11" i="7"/>
  <c r="Z9" i="7"/>
  <c r="Y9" i="7"/>
  <c r="Z7" i="7"/>
  <c r="Y7" i="7"/>
  <c r="Z5" i="7"/>
  <c r="Y5" i="7"/>
  <c r="Z3" i="7"/>
  <c r="Y3" i="7"/>
  <c r="V19" i="7"/>
  <c r="V17" i="7"/>
  <c r="V29" i="7"/>
  <c r="V27" i="7"/>
  <c r="V25" i="7"/>
  <c r="V23" i="7"/>
  <c r="W21" i="7"/>
  <c r="V21" i="7"/>
  <c r="V13" i="7"/>
  <c r="V11" i="7"/>
  <c r="V9" i="7"/>
  <c r="V7" i="7"/>
  <c r="Z19" i="3"/>
  <c r="Z17" i="3"/>
  <c r="Z15" i="3"/>
  <c r="Z43" i="3"/>
  <c r="Z41" i="3"/>
  <c r="Z39" i="3"/>
  <c r="Z37" i="3"/>
  <c r="Z35" i="3"/>
  <c r="Z33" i="3"/>
  <c r="Z31" i="3"/>
  <c r="Z29" i="3"/>
  <c r="Z27" i="3"/>
  <c r="Z25" i="3"/>
  <c r="Z23" i="3"/>
  <c r="Z21" i="3"/>
  <c r="Z13" i="3"/>
  <c r="Z11" i="3"/>
  <c r="Z9" i="3"/>
  <c r="Z7" i="3"/>
  <c r="Z5" i="3"/>
  <c r="Z3" i="3"/>
  <c r="W11" i="3"/>
  <c r="W13" i="3"/>
  <c r="W21" i="3"/>
  <c r="W23" i="3"/>
  <c r="W25" i="3"/>
  <c r="W27" i="3"/>
  <c r="W29" i="3"/>
  <c r="W31" i="3"/>
  <c r="W33" i="3"/>
  <c r="W35" i="3"/>
  <c r="W37" i="3"/>
  <c r="W39" i="3"/>
  <c r="W41" i="3"/>
  <c r="W15" i="3"/>
  <c r="W17" i="3"/>
  <c r="W19" i="3"/>
  <c r="W9" i="3"/>
  <c r="W7" i="3"/>
  <c r="W5" i="3"/>
  <c r="W3" i="3"/>
  <c r="Y19" i="3"/>
  <c r="Y17" i="3"/>
  <c r="Y15" i="3"/>
  <c r="Y43" i="3"/>
  <c r="Y41" i="3"/>
  <c r="Y39" i="3"/>
  <c r="Y37" i="3"/>
  <c r="Y35" i="3"/>
  <c r="Y33" i="3"/>
  <c r="Y31" i="3"/>
  <c r="Y29" i="3"/>
  <c r="Y27" i="3"/>
  <c r="Y25" i="3"/>
  <c r="Y23" i="3"/>
  <c r="Y21" i="3"/>
  <c r="Y13" i="3"/>
  <c r="Y11" i="3"/>
  <c r="Y9" i="3"/>
  <c r="Y7" i="3"/>
  <c r="Y5" i="3"/>
  <c r="Y3" i="3"/>
  <c r="V7" i="3"/>
  <c r="V9" i="3"/>
  <c r="V11" i="3"/>
  <c r="V13" i="3"/>
  <c r="V21" i="3"/>
  <c r="V23" i="3"/>
  <c r="V25" i="3"/>
  <c r="V27" i="3"/>
  <c r="V29" i="3"/>
  <c r="V31" i="3"/>
  <c r="V33" i="3"/>
  <c r="V35" i="3"/>
  <c r="V37" i="3"/>
  <c r="V39" i="3"/>
  <c r="V41" i="3"/>
  <c r="V43" i="3"/>
  <c r="V15" i="3"/>
  <c r="V17" i="3"/>
  <c r="V19" i="3"/>
  <c r="V5" i="3"/>
  <c r="V3" i="3"/>
  <c r="E5" i="3" l="1"/>
  <c r="M5" i="3" s="1"/>
  <c r="E29" i="3"/>
  <c r="M29" i="3" s="1"/>
  <c r="F85" i="5"/>
  <c r="E20" i="7" s="1"/>
  <c r="F84" i="5"/>
  <c r="E19" i="7" s="1"/>
  <c r="F83" i="5"/>
  <c r="E18" i="7" s="1"/>
  <c r="F82" i="5"/>
  <c r="E17" i="7" s="1"/>
  <c r="F81" i="5"/>
  <c r="E16" i="7" s="1"/>
  <c r="F80" i="5"/>
  <c r="E15" i="7" s="1"/>
  <c r="F79" i="5"/>
  <c r="E44" i="7" s="1"/>
  <c r="F78" i="5"/>
  <c r="E43" i="7" s="1"/>
  <c r="F77" i="5"/>
  <c r="E42" i="7" s="1"/>
  <c r="F76" i="5"/>
  <c r="E41" i="7" s="1"/>
  <c r="F75" i="5"/>
  <c r="E40" i="7" s="1"/>
  <c r="F74" i="5"/>
  <c r="E39" i="7" s="1"/>
  <c r="F73" i="5"/>
  <c r="E38" i="7" s="1"/>
  <c r="F72" i="5"/>
  <c r="E37" i="7" s="1"/>
  <c r="F71" i="5"/>
  <c r="E36" i="7" s="1"/>
  <c r="F70" i="5"/>
  <c r="E35" i="7" s="1"/>
  <c r="F69" i="5"/>
  <c r="E34" i="7" s="1"/>
  <c r="F68" i="5"/>
  <c r="E33" i="7" s="1"/>
  <c r="F67" i="5"/>
  <c r="E32" i="7" s="1"/>
  <c r="F66" i="5"/>
  <c r="E31" i="7" s="1"/>
  <c r="F65" i="5"/>
  <c r="E30" i="7" s="1"/>
  <c r="F64" i="5"/>
  <c r="E29" i="7" s="1"/>
  <c r="F63" i="5"/>
  <c r="E28" i="7" s="1"/>
  <c r="F62" i="5"/>
  <c r="E27" i="7" s="1"/>
  <c r="F61" i="5"/>
  <c r="E26" i="7" s="1"/>
  <c r="F60" i="5"/>
  <c r="E25" i="7" s="1"/>
  <c r="F59" i="5"/>
  <c r="E24" i="7" s="1"/>
  <c r="F58" i="5"/>
  <c r="E23" i="7" s="1"/>
  <c r="F57" i="5"/>
  <c r="E22" i="7" s="1"/>
  <c r="F56" i="5"/>
  <c r="E21" i="7" s="1"/>
  <c r="F55" i="5"/>
  <c r="E14" i="7" s="1"/>
  <c r="F54" i="5"/>
  <c r="E13" i="7" s="1"/>
  <c r="F53" i="5"/>
  <c r="E12" i="7" s="1"/>
  <c r="F52" i="5"/>
  <c r="E11" i="7" s="1"/>
  <c r="F51" i="5"/>
  <c r="E10" i="7" s="1"/>
  <c r="F50" i="5"/>
  <c r="E9" i="7" s="1"/>
  <c r="F49" i="5"/>
  <c r="E8" i="7" s="1"/>
  <c r="F48" i="5"/>
  <c r="E7" i="7" s="1"/>
  <c r="F47" i="5"/>
  <c r="E6" i="7" s="1"/>
  <c r="F46" i="5"/>
  <c r="E5" i="7" s="1"/>
  <c r="F45" i="5"/>
  <c r="E4" i="7" s="1"/>
  <c r="F44" i="5"/>
  <c r="E3" i="7" s="1"/>
  <c r="F43" i="5"/>
  <c r="E20" i="3" s="1"/>
  <c r="H20" i="3" s="1"/>
  <c r="F42" i="5"/>
  <c r="E19" i="3" s="1"/>
  <c r="F41" i="5"/>
  <c r="E18" i="3" s="1"/>
  <c r="H18" i="3" s="1"/>
  <c r="F40" i="5"/>
  <c r="E17" i="3" s="1"/>
  <c r="H17" i="3" s="1"/>
  <c r="F39" i="5"/>
  <c r="E16" i="3" s="1"/>
  <c r="H16" i="3" s="1"/>
  <c r="F38" i="5"/>
  <c r="E15" i="3" s="1"/>
  <c r="F37" i="5"/>
  <c r="E44" i="3" s="1"/>
  <c r="H44" i="3" s="1"/>
  <c r="F36" i="5"/>
  <c r="E43" i="3" s="1"/>
  <c r="F35" i="5"/>
  <c r="E42" i="3" s="1"/>
  <c r="H42" i="3" s="1"/>
  <c r="F34" i="5"/>
  <c r="E41" i="3" s="1"/>
  <c r="H41" i="3" s="1"/>
  <c r="F33" i="5"/>
  <c r="E40" i="3" s="1"/>
  <c r="H40" i="3" s="1"/>
  <c r="F32" i="5"/>
  <c r="E39" i="3" s="1"/>
  <c r="F31" i="5"/>
  <c r="E38" i="3" s="1"/>
  <c r="H38" i="3" s="1"/>
  <c r="F30" i="5"/>
  <c r="E37" i="3" s="1"/>
  <c r="R37" i="3" s="1"/>
  <c r="F29" i="5"/>
  <c r="E36" i="3" s="1"/>
  <c r="F28" i="5"/>
  <c r="E35" i="3" s="1"/>
  <c r="M35" i="3" s="1"/>
  <c r="F27" i="5"/>
  <c r="E34" i="3" s="1"/>
  <c r="H34" i="3" s="1"/>
  <c r="F26" i="5"/>
  <c r="E33" i="3" s="1"/>
  <c r="H33" i="3" s="1"/>
  <c r="F25" i="5"/>
  <c r="E32" i="3" s="1"/>
  <c r="H32" i="3" s="1"/>
  <c r="F24" i="5"/>
  <c r="E31" i="3" s="1"/>
  <c r="H31" i="3" s="1"/>
  <c r="F23" i="5"/>
  <c r="E30" i="3" s="1"/>
  <c r="H30" i="3" s="1"/>
  <c r="F22" i="5"/>
  <c r="F21" i="5"/>
  <c r="E28" i="3" s="1"/>
  <c r="H28" i="3" s="1"/>
  <c r="F20" i="5"/>
  <c r="E27" i="3" s="1"/>
  <c r="R27" i="3" s="1"/>
  <c r="F19" i="5"/>
  <c r="E26" i="3" s="1"/>
  <c r="R26" i="3" s="1"/>
  <c r="F18" i="5"/>
  <c r="E25" i="3" s="1"/>
  <c r="R25" i="3" s="1"/>
  <c r="F17" i="5"/>
  <c r="E24" i="3" s="1"/>
  <c r="H24" i="3" s="1"/>
  <c r="F16" i="5"/>
  <c r="E23" i="3" s="1"/>
  <c r="M23" i="3" s="1"/>
  <c r="F15" i="5"/>
  <c r="E22" i="3" s="1"/>
  <c r="M22" i="3" s="1"/>
  <c r="F14" i="5"/>
  <c r="E21" i="3" s="1"/>
  <c r="M21" i="3" s="1"/>
  <c r="F13" i="5"/>
  <c r="E14" i="3" s="1"/>
  <c r="H14" i="3" s="1"/>
  <c r="F12" i="5"/>
  <c r="E13" i="3" s="1"/>
  <c r="R13" i="3" s="1"/>
  <c r="F11" i="5"/>
  <c r="E12" i="3" s="1"/>
  <c r="H12" i="3" s="1"/>
  <c r="F10" i="5"/>
  <c r="E11" i="3" s="1"/>
  <c r="M11" i="3" s="1"/>
  <c r="F9" i="5"/>
  <c r="E10" i="3" s="1"/>
  <c r="H10" i="3" s="1"/>
  <c r="F8" i="5"/>
  <c r="E9" i="3" s="1"/>
  <c r="R9" i="3" s="1"/>
  <c r="F7" i="5"/>
  <c r="E8" i="3" s="1"/>
  <c r="M8" i="3" s="1"/>
  <c r="F6" i="5"/>
  <c r="E7" i="3" s="1"/>
  <c r="M7" i="3" s="1"/>
  <c r="F5" i="5"/>
  <c r="E6" i="3" s="1"/>
  <c r="M6" i="3" s="1"/>
  <c r="F4" i="5"/>
  <c r="F3" i="5"/>
  <c r="E4" i="3" s="1"/>
  <c r="H4" i="3" s="1"/>
  <c r="F2" i="5"/>
  <c r="E3" i="3" s="1"/>
  <c r="R3" i="3" s="1"/>
  <c r="M7" i="7" l="1"/>
  <c r="R7" i="7"/>
  <c r="H7" i="7"/>
  <c r="M31" i="7"/>
  <c r="H31" i="7"/>
  <c r="R31" i="7"/>
  <c r="M43" i="7"/>
  <c r="H43" i="7"/>
  <c r="R43" i="7"/>
  <c r="M8" i="7"/>
  <c r="H8" i="7"/>
  <c r="R8" i="7"/>
  <c r="M38" i="7"/>
  <c r="R38" i="7"/>
  <c r="H38" i="7"/>
  <c r="R20" i="7"/>
  <c r="M20" i="7"/>
  <c r="H20" i="7"/>
  <c r="M3" i="7"/>
  <c r="R3" i="7"/>
  <c r="H3" i="7"/>
  <c r="M9" i="7"/>
  <c r="R9" i="7"/>
  <c r="H9" i="7"/>
  <c r="M27" i="7"/>
  <c r="H27" i="7"/>
  <c r="R27" i="7"/>
  <c r="M33" i="7"/>
  <c r="H33" i="7"/>
  <c r="R33" i="7"/>
  <c r="M39" i="7"/>
  <c r="R39" i="7"/>
  <c r="H39" i="7"/>
  <c r="M15" i="7"/>
  <c r="H15" i="7"/>
  <c r="R15" i="7"/>
  <c r="M4" i="7"/>
  <c r="H4" i="7"/>
  <c r="R4" i="7"/>
  <c r="M10" i="7"/>
  <c r="H10" i="7"/>
  <c r="R10" i="7"/>
  <c r="M22" i="7"/>
  <c r="R22" i="7"/>
  <c r="H22" i="7"/>
  <c r="M28" i="7"/>
  <c r="H28" i="7"/>
  <c r="R28" i="7"/>
  <c r="M34" i="7"/>
  <c r="H34" i="7"/>
  <c r="R34" i="7"/>
  <c r="M40" i="7"/>
  <c r="H40" i="7"/>
  <c r="R40" i="7"/>
  <c r="M16" i="7"/>
  <c r="R16" i="7"/>
  <c r="H16" i="7"/>
  <c r="M13" i="7"/>
  <c r="H13" i="7"/>
  <c r="R13" i="7"/>
  <c r="M37" i="7"/>
  <c r="H37" i="7"/>
  <c r="R37" i="7"/>
  <c r="R19" i="7"/>
  <c r="H19" i="7"/>
  <c r="M19" i="7"/>
  <c r="M32" i="7"/>
  <c r="H32" i="7"/>
  <c r="R32" i="7"/>
  <c r="M5" i="7"/>
  <c r="R5" i="7"/>
  <c r="H5" i="7"/>
  <c r="M11" i="7"/>
  <c r="R11" i="7"/>
  <c r="H11" i="7"/>
  <c r="M23" i="7"/>
  <c r="R23" i="7"/>
  <c r="H23" i="7"/>
  <c r="M29" i="7"/>
  <c r="R29" i="7"/>
  <c r="H29" i="7"/>
  <c r="M35" i="7"/>
  <c r="R35" i="7"/>
  <c r="H35" i="7"/>
  <c r="M41" i="7"/>
  <c r="R41" i="7"/>
  <c r="H41" i="7"/>
  <c r="R17" i="7"/>
  <c r="M17" i="7"/>
  <c r="H17" i="7"/>
  <c r="M6" i="7"/>
  <c r="H6" i="7"/>
  <c r="R6" i="7"/>
  <c r="M12" i="7"/>
  <c r="H12" i="7"/>
  <c r="R12" i="7"/>
  <c r="M24" i="7"/>
  <c r="H24" i="7"/>
  <c r="R24" i="7"/>
  <c r="M30" i="7"/>
  <c r="H30" i="7"/>
  <c r="R30" i="7"/>
  <c r="M36" i="7"/>
  <c r="H36" i="7"/>
  <c r="R36" i="7"/>
  <c r="M42" i="7"/>
  <c r="H42" i="7"/>
  <c r="R42" i="7"/>
  <c r="R18" i="7"/>
  <c r="H18" i="7"/>
  <c r="M18" i="7"/>
  <c r="M26" i="7"/>
  <c r="H26" i="7"/>
  <c r="R26" i="7"/>
  <c r="M25" i="7"/>
  <c r="H25" i="7"/>
  <c r="R25" i="7"/>
  <c r="M14" i="7"/>
  <c r="H14" i="7"/>
  <c r="R14" i="7"/>
  <c r="M44" i="7"/>
  <c r="H44" i="7"/>
  <c r="R44" i="7"/>
  <c r="M21" i="7"/>
  <c r="H21" i="7"/>
  <c r="J21" i="7" s="1"/>
  <c r="R21" i="7"/>
  <c r="R21" i="3"/>
  <c r="M40" i="3"/>
  <c r="M16" i="3"/>
  <c r="M27" i="3"/>
  <c r="M34" i="3"/>
  <c r="M37" i="3"/>
  <c r="M20" i="3"/>
  <c r="R11" i="3"/>
  <c r="H23" i="3"/>
  <c r="I23" i="3" s="1"/>
  <c r="M32" i="3"/>
  <c r="M25" i="3"/>
  <c r="O5" i="3"/>
  <c r="H22" i="3"/>
  <c r="H26" i="3"/>
  <c r="R35" i="3"/>
  <c r="M44" i="3"/>
  <c r="R5" i="3"/>
  <c r="H8" i="3"/>
  <c r="M10" i="3"/>
  <c r="R22" i="3"/>
  <c r="S25" i="3"/>
  <c r="M26" i="3"/>
  <c r="M28" i="3"/>
  <c r="M38" i="3"/>
  <c r="M14" i="3"/>
  <c r="R8" i="3"/>
  <c r="M13" i="3"/>
  <c r="M4" i="3"/>
  <c r="J41" i="3"/>
  <c r="J17" i="3"/>
  <c r="M3" i="3"/>
  <c r="R4" i="3"/>
  <c r="S3" i="3" s="1"/>
  <c r="R10" i="3"/>
  <c r="S9" i="3" s="1"/>
  <c r="R14" i="3"/>
  <c r="T13" i="3" s="1"/>
  <c r="R28" i="3"/>
  <c r="T27" i="3" s="1"/>
  <c r="R29" i="3"/>
  <c r="R32" i="3"/>
  <c r="R34" i="3"/>
  <c r="R38" i="3"/>
  <c r="T37" i="3" s="1"/>
  <c r="R41" i="3"/>
  <c r="R17" i="3"/>
  <c r="O21" i="3"/>
  <c r="T25" i="3"/>
  <c r="H5" i="3"/>
  <c r="R6" i="3"/>
  <c r="H11" i="3"/>
  <c r="I11" i="3" s="1"/>
  <c r="H13" i="3"/>
  <c r="J13" i="3" s="1"/>
  <c r="N21" i="3"/>
  <c r="R23" i="3"/>
  <c r="H25" i="3"/>
  <c r="H27" i="3"/>
  <c r="J27" i="3" s="1"/>
  <c r="H29" i="3"/>
  <c r="J29" i="3" s="1"/>
  <c r="H35" i="3"/>
  <c r="H37" i="3"/>
  <c r="J37" i="3" s="1"/>
  <c r="R40" i="3"/>
  <c r="R44" i="3"/>
  <c r="R16" i="3"/>
  <c r="R20" i="3"/>
  <c r="O7" i="3"/>
  <c r="N7" i="3"/>
  <c r="J31" i="3"/>
  <c r="I31" i="3"/>
  <c r="R19" i="3"/>
  <c r="M19" i="3"/>
  <c r="H19" i="3"/>
  <c r="N5" i="3"/>
  <c r="H7" i="3"/>
  <c r="R7" i="3"/>
  <c r="H9" i="3"/>
  <c r="H3" i="3"/>
  <c r="H6" i="3"/>
  <c r="M9" i="3"/>
  <c r="H21" i="3"/>
  <c r="R24" i="3"/>
  <c r="M24" i="3"/>
  <c r="R33" i="3"/>
  <c r="M33" i="3"/>
  <c r="R36" i="3"/>
  <c r="M36" i="3"/>
  <c r="N35" i="3" s="1"/>
  <c r="H36" i="3"/>
  <c r="R43" i="3"/>
  <c r="M43" i="3"/>
  <c r="H43" i="3"/>
  <c r="R15" i="3"/>
  <c r="M15" i="3"/>
  <c r="H15" i="3"/>
  <c r="R12" i="3"/>
  <c r="M12" i="3"/>
  <c r="O11" i="3" s="1"/>
  <c r="R39" i="3"/>
  <c r="M39" i="3"/>
  <c r="H39" i="3"/>
  <c r="R31" i="3"/>
  <c r="M31" i="3"/>
  <c r="J33" i="3"/>
  <c r="I33" i="3"/>
  <c r="R30" i="3"/>
  <c r="M30" i="3"/>
  <c r="N29" i="3" s="1"/>
  <c r="I41" i="3"/>
  <c r="R42" i="3"/>
  <c r="M42" i="3"/>
  <c r="I17" i="3"/>
  <c r="R18" i="3"/>
  <c r="M18" i="3"/>
  <c r="M41" i="3"/>
  <c r="M17" i="3"/>
  <c r="N37" i="3" l="1"/>
  <c r="T23" i="7"/>
  <c r="J17" i="7"/>
  <c r="N17" i="7"/>
  <c r="O17" i="7"/>
  <c r="J19" i="7"/>
  <c r="I19" i="7"/>
  <c r="T17" i="7"/>
  <c r="S17" i="7"/>
  <c r="T19" i="7"/>
  <c r="S19" i="7"/>
  <c r="N31" i="7"/>
  <c r="O31" i="7"/>
  <c r="J41" i="7"/>
  <c r="I41" i="7"/>
  <c r="T41" i="7"/>
  <c r="S41" i="7"/>
  <c r="J27" i="7"/>
  <c r="I27" i="7"/>
  <c r="T7" i="7"/>
  <c r="S7" i="7"/>
  <c r="N25" i="7"/>
  <c r="O25" i="7"/>
  <c r="N29" i="7"/>
  <c r="O29" i="7"/>
  <c r="O11" i="7"/>
  <c r="N11" i="7"/>
  <c r="N37" i="7"/>
  <c r="O37" i="7"/>
  <c r="N39" i="7"/>
  <c r="O39" i="7"/>
  <c r="T21" i="7"/>
  <c r="S21" i="7"/>
  <c r="I17" i="7"/>
  <c r="J35" i="7"/>
  <c r="I35" i="7"/>
  <c r="I23" i="7"/>
  <c r="J23" i="7"/>
  <c r="I5" i="7"/>
  <c r="J5" i="7"/>
  <c r="N19" i="7"/>
  <c r="O19" i="7"/>
  <c r="S13" i="7"/>
  <c r="T13" i="7"/>
  <c r="T15" i="7"/>
  <c r="S15" i="7"/>
  <c r="T33" i="7"/>
  <c r="S33" i="7"/>
  <c r="I9" i="7"/>
  <c r="J9" i="7"/>
  <c r="T31" i="7"/>
  <c r="S31" i="7"/>
  <c r="T35" i="7"/>
  <c r="S35" i="7"/>
  <c r="I13" i="7"/>
  <c r="J13" i="7"/>
  <c r="I15" i="7"/>
  <c r="J15" i="7"/>
  <c r="O21" i="7"/>
  <c r="N21" i="7"/>
  <c r="N35" i="7"/>
  <c r="O35" i="7"/>
  <c r="O13" i="7"/>
  <c r="N13" i="7"/>
  <c r="N33" i="7"/>
  <c r="O33" i="7"/>
  <c r="N9" i="7"/>
  <c r="O9" i="7"/>
  <c r="S23" i="7"/>
  <c r="J29" i="7"/>
  <c r="I29" i="7"/>
  <c r="I11" i="7"/>
  <c r="J11" i="7"/>
  <c r="T37" i="7"/>
  <c r="S37" i="7"/>
  <c r="I21" i="7"/>
  <c r="J39" i="7"/>
  <c r="I39" i="7"/>
  <c r="T27" i="7"/>
  <c r="S27" i="7"/>
  <c r="I3" i="7"/>
  <c r="J3" i="7"/>
  <c r="T43" i="7"/>
  <c r="S43" i="7"/>
  <c r="I7" i="7"/>
  <c r="J7" i="7"/>
  <c r="T5" i="7"/>
  <c r="S5" i="7"/>
  <c r="J31" i="7"/>
  <c r="I31" i="7"/>
  <c r="O5" i="7"/>
  <c r="N5" i="7"/>
  <c r="N15" i="7"/>
  <c r="O15" i="7"/>
  <c r="J33" i="7"/>
  <c r="I33" i="7"/>
  <c r="T9" i="7"/>
  <c r="S9" i="7"/>
  <c r="O23" i="7"/>
  <c r="N23" i="7"/>
  <c r="T25" i="7"/>
  <c r="S25" i="7"/>
  <c r="I25" i="7"/>
  <c r="J25" i="7"/>
  <c r="T29" i="7"/>
  <c r="S29" i="7"/>
  <c r="S11" i="7"/>
  <c r="T11" i="7"/>
  <c r="I37" i="7"/>
  <c r="J37" i="7"/>
  <c r="T39" i="7"/>
  <c r="S39" i="7"/>
  <c r="T3" i="7"/>
  <c r="S3" i="7"/>
  <c r="J43" i="7"/>
  <c r="I43" i="7"/>
  <c r="N41" i="7"/>
  <c r="O41" i="7"/>
  <c r="N27" i="7"/>
  <c r="O27" i="7"/>
  <c r="N3" i="7"/>
  <c r="O3" i="7"/>
  <c r="N43" i="7"/>
  <c r="O43" i="7"/>
  <c r="O7" i="7"/>
  <c r="N7" i="7"/>
  <c r="J11" i="3"/>
  <c r="S37" i="3"/>
  <c r="T21" i="3"/>
  <c r="S23" i="3"/>
  <c r="I27" i="3"/>
  <c r="N27" i="3"/>
  <c r="T41" i="3"/>
  <c r="N25" i="3"/>
  <c r="S13" i="3"/>
  <c r="T11" i="3"/>
  <c r="O37" i="3"/>
  <c r="I13" i="3"/>
  <c r="S21" i="3"/>
  <c r="T3" i="3"/>
  <c r="O27" i="3"/>
  <c r="S35" i="3"/>
  <c r="O25" i="3"/>
  <c r="J23" i="3"/>
  <c r="O13" i="3"/>
  <c r="I37" i="3"/>
  <c r="T35" i="3"/>
  <c r="N11" i="3"/>
  <c r="I29" i="3"/>
  <c r="I25" i="3"/>
  <c r="N13" i="3"/>
  <c r="S11" i="3"/>
  <c r="T9" i="3"/>
  <c r="T17" i="3"/>
  <c r="J25" i="3"/>
  <c r="S27" i="3"/>
  <c r="O3" i="3"/>
  <c r="S5" i="3"/>
  <c r="T29" i="3"/>
  <c r="O35" i="3"/>
  <c r="T5" i="3"/>
  <c r="S41" i="3"/>
  <c r="O29" i="3"/>
  <c r="T23" i="3"/>
  <c r="S29" i="3"/>
  <c r="N3" i="3"/>
  <c r="N41" i="3"/>
  <c r="O41" i="3"/>
  <c r="T31" i="3"/>
  <c r="S31" i="3"/>
  <c r="J39" i="3"/>
  <c r="I39" i="3"/>
  <c r="O15" i="3"/>
  <c r="N15" i="3"/>
  <c r="J35" i="3"/>
  <c r="I35" i="3"/>
  <c r="I7" i="3"/>
  <c r="J7" i="3"/>
  <c r="O19" i="3"/>
  <c r="N19" i="3"/>
  <c r="N17" i="3"/>
  <c r="O17" i="3"/>
  <c r="S17" i="3"/>
  <c r="O39" i="3"/>
  <c r="N39" i="3"/>
  <c r="T15" i="3"/>
  <c r="S15" i="3"/>
  <c r="T19" i="3"/>
  <c r="S19" i="3"/>
  <c r="T39" i="3"/>
  <c r="S39" i="3"/>
  <c r="J43" i="3"/>
  <c r="I43" i="3"/>
  <c r="O9" i="3"/>
  <c r="N9" i="3"/>
  <c r="I5" i="3"/>
  <c r="J5" i="3"/>
  <c r="T43" i="3"/>
  <c r="S43" i="3"/>
  <c r="T33" i="3"/>
  <c r="S33" i="3"/>
  <c r="O31" i="3"/>
  <c r="N31" i="3"/>
  <c r="J15" i="3"/>
  <c r="I15" i="3"/>
  <c r="O43" i="3"/>
  <c r="N43" i="3"/>
  <c r="O33" i="3"/>
  <c r="N33" i="3"/>
  <c r="N23" i="3"/>
  <c r="O23" i="3"/>
  <c r="I21" i="3"/>
  <c r="J21" i="3"/>
  <c r="I3" i="3"/>
  <c r="J3" i="3"/>
  <c r="J9" i="3"/>
  <c r="I9" i="3"/>
  <c r="T7" i="3"/>
  <c r="S7" i="3"/>
  <c r="J19" i="3"/>
  <c r="I19" i="3"/>
</calcChain>
</file>

<file path=xl/sharedStrings.xml><?xml version="1.0" encoding="utf-8"?>
<sst xmlns="http://schemas.openxmlformats.org/spreadsheetml/2006/main" count="583" uniqueCount="175">
  <si>
    <t>ppm</t>
  </si>
  <si>
    <t xml:space="preserve">mg/g </t>
  </si>
  <si>
    <t>mg/g</t>
  </si>
  <si>
    <t>DP-B-2</t>
  </si>
  <si>
    <t>DP-B-3</t>
  </si>
  <si>
    <t>FS-2</t>
  </si>
  <si>
    <t>FS-3</t>
  </si>
  <si>
    <t>樣品編號</t>
  </si>
  <si>
    <t>重複</t>
  </si>
  <si>
    <t>polyphenol多元酚</t>
  </si>
  <si>
    <t>FAA游離胺基酸</t>
  </si>
  <si>
    <t>稀釋倍率</t>
  </si>
  <si>
    <t>鍋重</t>
    <phoneticPr fontId="5" type="noConversion"/>
  </si>
  <si>
    <t>樣品重</t>
    <phoneticPr fontId="5" type="noConversion"/>
  </si>
  <si>
    <t>烘乾重</t>
    <phoneticPr fontId="5" type="noConversion"/>
  </si>
  <si>
    <t>T17-2</t>
  </si>
  <si>
    <t>T17-3</t>
  </si>
  <si>
    <t>T17-B-2</t>
  </si>
  <si>
    <t>T17-B-3</t>
  </si>
  <si>
    <t>T18-2</t>
  </si>
  <si>
    <t>T18-3</t>
  </si>
  <si>
    <t>T18-B-2</t>
  </si>
  <si>
    <t>T18-B-3</t>
  </si>
  <si>
    <t>T20-2</t>
  </si>
  <si>
    <t>T20-3</t>
  </si>
  <si>
    <t>T20-B-2</t>
  </si>
  <si>
    <t>T20-B-3</t>
  </si>
  <si>
    <t>T20-B-1</t>
  </si>
  <si>
    <t>T20-B-1</t>
    <phoneticPr fontId="5" type="noConversion"/>
  </si>
  <si>
    <t>T20-1</t>
  </si>
  <si>
    <t>T20-1</t>
    <phoneticPr fontId="5" type="noConversion"/>
  </si>
  <si>
    <t>T18-B-1</t>
  </si>
  <si>
    <t>T18-B-1</t>
    <phoneticPr fontId="5" type="noConversion"/>
  </si>
  <si>
    <t>T17-B-1</t>
  </si>
  <si>
    <t>T17-B-1</t>
    <phoneticPr fontId="5" type="noConversion"/>
  </si>
  <si>
    <t>T17-1</t>
  </si>
  <si>
    <t>T17-1</t>
    <phoneticPr fontId="5" type="noConversion"/>
  </si>
  <si>
    <t>T12-B-1</t>
  </si>
  <si>
    <t>T12-B-1</t>
    <phoneticPr fontId="5" type="noConversion"/>
  </si>
  <si>
    <t>FS-B-1</t>
  </si>
  <si>
    <t>FS-B-1</t>
    <phoneticPr fontId="5" type="noConversion"/>
  </si>
  <si>
    <t>FS-1</t>
  </si>
  <si>
    <t>FS-1</t>
    <phoneticPr fontId="5" type="noConversion"/>
  </si>
  <si>
    <t>DP-B-1</t>
  </si>
  <si>
    <t>DP-B-1</t>
    <phoneticPr fontId="5" type="noConversion"/>
  </si>
  <si>
    <t>DP-1</t>
  </si>
  <si>
    <t>DP-1</t>
    <phoneticPr fontId="5" type="noConversion"/>
  </si>
  <si>
    <t>DP-2</t>
  </si>
  <si>
    <t>DP-2</t>
    <phoneticPr fontId="5" type="noConversion"/>
  </si>
  <si>
    <t>DP-3</t>
  </si>
  <si>
    <t>DP-3</t>
    <phoneticPr fontId="5" type="noConversion"/>
  </si>
  <si>
    <t>DP-B-2</t>
    <phoneticPr fontId="5" type="noConversion"/>
  </si>
  <si>
    <t>DP-B-3</t>
    <phoneticPr fontId="5" type="noConversion"/>
  </si>
  <si>
    <t>T12-1</t>
  </si>
  <si>
    <t>T12-1</t>
    <phoneticPr fontId="5" type="noConversion"/>
  </si>
  <si>
    <t>FS-2</t>
    <phoneticPr fontId="5" type="noConversion"/>
  </si>
  <si>
    <t>FS-3</t>
    <phoneticPr fontId="5" type="noConversion"/>
  </si>
  <si>
    <t>FS-B-2</t>
  </si>
  <si>
    <t>FS-B-2</t>
    <phoneticPr fontId="5" type="noConversion"/>
  </si>
  <si>
    <t>FS-B-3</t>
  </si>
  <si>
    <t>FS-B-3</t>
    <phoneticPr fontId="5" type="noConversion"/>
  </si>
  <si>
    <t>T12-2</t>
  </si>
  <si>
    <t>T12-2</t>
    <phoneticPr fontId="5" type="noConversion"/>
  </si>
  <si>
    <t>T12-3</t>
  </si>
  <si>
    <t>T12-3</t>
    <phoneticPr fontId="5" type="noConversion"/>
  </si>
  <si>
    <t>T12-B-2</t>
  </si>
  <si>
    <t>T12-B-2</t>
    <phoneticPr fontId="5" type="noConversion"/>
  </si>
  <si>
    <t>T12-B-3</t>
  </si>
  <si>
    <t>T12-B-3</t>
    <phoneticPr fontId="5" type="noConversion"/>
  </si>
  <si>
    <t>T17-2</t>
    <phoneticPr fontId="5" type="noConversion"/>
  </si>
  <si>
    <t>T17-3</t>
    <phoneticPr fontId="5" type="noConversion"/>
  </si>
  <si>
    <t>T17-B-2</t>
    <phoneticPr fontId="5" type="noConversion"/>
  </si>
  <si>
    <t>T17-B-3</t>
    <phoneticPr fontId="5" type="noConversion"/>
  </si>
  <si>
    <t>T18-1</t>
  </si>
  <si>
    <t>T18-1</t>
    <phoneticPr fontId="5" type="noConversion"/>
  </si>
  <si>
    <t>T18-2</t>
    <phoneticPr fontId="5" type="noConversion"/>
  </si>
  <si>
    <t>T18-3</t>
    <phoneticPr fontId="5" type="noConversion"/>
  </si>
  <si>
    <t>T18-B-2</t>
    <phoneticPr fontId="5" type="noConversion"/>
  </si>
  <si>
    <t>T18-B-3</t>
    <phoneticPr fontId="5" type="noConversion"/>
  </si>
  <si>
    <t>T20-2</t>
    <phoneticPr fontId="5" type="noConversion"/>
  </si>
  <si>
    <t>T20-3</t>
    <phoneticPr fontId="5" type="noConversion"/>
  </si>
  <si>
    <t>T20-B-2</t>
    <phoneticPr fontId="5" type="noConversion"/>
  </si>
  <si>
    <t>T20-B-3</t>
    <phoneticPr fontId="5" type="noConversion"/>
  </si>
  <si>
    <t>T8-1</t>
  </si>
  <si>
    <t>T8-1</t>
    <phoneticPr fontId="5" type="noConversion"/>
  </si>
  <si>
    <t>T8-2</t>
  </si>
  <si>
    <t>T8-2</t>
    <phoneticPr fontId="5" type="noConversion"/>
  </si>
  <si>
    <t>T8-3</t>
  </si>
  <si>
    <t>T8-3</t>
    <phoneticPr fontId="5" type="noConversion"/>
  </si>
  <si>
    <t>T8-G-1</t>
  </si>
  <si>
    <t>T8-G-1</t>
    <phoneticPr fontId="5" type="noConversion"/>
  </si>
  <si>
    <t>T8-G-2</t>
  </si>
  <si>
    <t>T8-G-2</t>
    <phoneticPr fontId="5" type="noConversion"/>
  </si>
  <si>
    <t>T8-G-3</t>
  </si>
  <si>
    <t>T8-G-3</t>
    <phoneticPr fontId="5" type="noConversion"/>
  </si>
  <si>
    <t>茶胺酸</t>
  </si>
  <si>
    <t>Amount[ng/ul]</t>
  </si>
  <si>
    <t>含水量(%)</t>
    <phoneticPr fontId="4" type="noConversion"/>
  </si>
  <si>
    <t>體積(ml)</t>
    <phoneticPr fontId="4" type="noConversion"/>
  </si>
  <si>
    <t>茶樣克數(g)</t>
    <phoneticPr fontId="3" type="noConversion"/>
  </si>
  <si>
    <t>平均</t>
    <phoneticPr fontId="10" type="noConversion"/>
  </si>
  <si>
    <t>stdev(需&lt;0.6)</t>
  </si>
  <si>
    <t>含水量</t>
    <phoneticPr fontId="5" type="noConversion"/>
  </si>
  <si>
    <t>兒茶素</t>
    <phoneticPr fontId="5" type="noConversion"/>
  </si>
  <si>
    <t>咖啡因</t>
    <phoneticPr fontId="5" type="noConversion"/>
  </si>
  <si>
    <t>108年 屏東農林公司-第三水茶菁</t>
    <phoneticPr fontId="3" type="noConversion"/>
  </si>
  <si>
    <t>108年 屏東農林公司-第三水茶乾</t>
    <phoneticPr fontId="3" type="noConversion"/>
  </si>
  <si>
    <t>編號</t>
    <phoneticPr fontId="10" type="noConversion"/>
  </si>
  <si>
    <t>Caf</t>
    <phoneticPr fontId="10" type="noConversion"/>
  </si>
  <si>
    <t>C</t>
    <phoneticPr fontId="10" type="noConversion"/>
  </si>
  <si>
    <t>GA</t>
    <phoneticPr fontId="10" type="noConversion"/>
  </si>
  <si>
    <t>GC</t>
    <phoneticPr fontId="10" type="noConversion"/>
  </si>
  <si>
    <t>EGC</t>
    <phoneticPr fontId="10" type="noConversion"/>
  </si>
  <si>
    <t>EC</t>
    <phoneticPr fontId="10" type="noConversion"/>
  </si>
  <si>
    <t>EGCG</t>
    <phoneticPr fontId="10" type="noConversion"/>
  </si>
  <si>
    <t>GCG</t>
    <phoneticPr fontId="10" type="noConversion"/>
  </si>
  <si>
    <t>ECG</t>
    <phoneticPr fontId="10" type="noConversion"/>
  </si>
  <si>
    <t>Caf</t>
    <phoneticPr fontId="10" type="noConversion"/>
  </si>
  <si>
    <t>C</t>
    <phoneticPr fontId="10" type="noConversion"/>
  </si>
  <si>
    <t>GA</t>
    <phoneticPr fontId="10" type="noConversion"/>
  </si>
  <si>
    <t>GC</t>
    <phoneticPr fontId="10" type="noConversion"/>
  </si>
  <si>
    <t>EGC</t>
    <phoneticPr fontId="10" type="noConversion"/>
  </si>
  <si>
    <t>EGCG</t>
    <phoneticPr fontId="10" type="noConversion"/>
  </si>
  <si>
    <t>ECG</t>
    <phoneticPr fontId="10" type="noConversion"/>
  </si>
  <si>
    <t>FS-1</t>
    <phoneticPr fontId="3" type="noConversion"/>
  </si>
  <si>
    <t>1</t>
    <phoneticPr fontId="3" type="noConversion"/>
  </si>
  <si>
    <t>1</t>
    <phoneticPr fontId="3" type="noConversion"/>
  </si>
  <si>
    <t>2</t>
    <phoneticPr fontId="3" type="noConversion"/>
  </si>
  <si>
    <t>2</t>
    <phoneticPr fontId="3" type="noConversion"/>
  </si>
  <si>
    <t>1</t>
    <phoneticPr fontId="3" type="noConversion"/>
  </si>
  <si>
    <t>DP-1</t>
    <phoneticPr fontId="3" type="noConversion"/>
  </si>
  <si>
    <t>1</t>
    <phoneticPr fontId="3" type="noConversion"/>
  </si>
  <si>
    <t>T8-1</t>
    <phoneticPr fontId="3" type="noConversion"/>
  </si>
  <si>
    <t>T8-G-2</t>
    <phoneticPr fontId="3" type="noConversion"/>
  </si>
  <si>
    <t>T8-G-3</t>
    <phoneticPr fontId="3" type="noConversion"/>
  </si>
  <si>
    <t>T12-1</t>
    <phoneticPr fontId="3" type="noConversion"/>
  </si>
  <si>
    <t>T17-1</t>
    <phoneticPr fontId="3" type="noConversion"/>
  </si>
  <si>
    <t>T18-1</t>
    <phoneticPr fontId="3" type="noConversion"/>
  </si>
  <si>
    <t>T18-B-1</t>
    <phoneticPr fontId="3" type="noConversion"/>
  </si>
  <si>
    <t>T18-B-2</t>
    <phoneticPr fontId="3" type="noConversion"/>
  </si>
  <si>
    <t>T18-B-3</t>
    <phoneticPr fontId="3" type="noConversion"/>
  </si>
  <si>
    <t>season</t>
    <phoneticPr fontId="5" type="noConversion"/>
  </si>
  <si>
    <t>tea kind</t>
    <phoneticPr fontId="5" type="noConversion"/>
  </si>
  <si>
    <t>code</t>
    <phoneticPr fontId="5" type="noConversion"/>
  </si>
  <si>
    <t>FAA</t>
    <phoneticPr fontId="5" type="noConversion"/>
  </si>
  <si>
    <t>Theanine</t>
    <phoneticPr fontId="5" type="noConversion"/>
  </si>
  <si>
    <t>GA</t>
  </si>
  <si>
    <t>C</t>
  </si>
  <si>
    <t>GC</t>
  </si>
  <si>
    <t>EGC</t>
  </si>
  <si>
    <t>EC</t>
  </si>
  <si>
    <t>EGCG</t>
  </si>
  <si>
    <t>GCG</t>
  </si>
  <si>
    <t>ECG</t>
  </si>
  <si>
    <t>3rd</t>
    <phoneticPr fontId="5" type="noConversion"/>
  </si>
  <si>
    <t>DP</t>
    <phoneticPr fontId="5" type="noConversion"/>
  </si>
  <si>
    <t>DP</t>
    <phoneticPr fontId="5" type="noConversion"/>
  </si>
  <si>
    <t>FS</t>
    <phoneticPr fontId="5" type="noConversion"/>
  </si>
  <si>
    <t>T8</t>
    <phoneticPr fontId="5" type="noConversion"/>
  </si>
  <si>
    <t>T8</t>
    <phoneticPr fontId="5" type="noConversion"/>
  </si>
  <si>
    <t>T8</t>
    <phoneticPr fontId="5" type="noConversion"/>
  </si>
  <si>
    <t>T12</t>
    <phoneticPr fontId="5" type="noConversion"/>
  </si>
  <si>
    <t>T12</t>
    <phoneticPr fontId="5" type="noConversion"/>
  </si>
  <si>
    <t>T17</t>
    <phoneticPr fontId="5" type="noConversion"/>
  </si>
  <si>
    <t>T17</t>
    <phoneticPr fontId="5" type="noConversion"/>
  </si>
  <si>
    <t>T18</t>
  </si>
  <si>
    <t>T20</t>
    <phoneticPr fontId="5" type="noConversion"/>
  </si>
  <si>
    <t>T20</t>
    <phoneticPr fontId="5" type="noConversion"/>
  </si>
  <si>
    <t>fresh leaves</t>
    <phoneticPr fontId="5" type="noConversion"/>
  </si>
  <si>
    <t>black tea</t>
    <phoneticPr fontId="5" type="noConversion"/>
  </si>
  <si>
    <t>green tea</t>
    <phoneticPr fontId="5" type="noConversion"/>
  </si>
  <si>
    <t>Caf</t>
  </si>
  <si>
    <t>Gallic Acid</t>
    <phoneticPr fontId="10" type="noConversion"/>
  </si>
  <si>
    <t>total catechins</t>
    <phoneticPr fontId="10" type="noConversion"/>
  </si>
  <si>
    <r>
      <t>Caf</t>
    </r>
    <r>
      <rPr>
        <sz val="10"/>
        <color indexed="8"/>
        <rFont val="新細明體"/>
        <family val="1"/>
        <charset val="136"/>
      </rPr>
      <t>咖啡因</t>
    </r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</si>
</sst>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_ "/>
    <numFmt numFmtId="177" formatCode="0.000_);[Red]\(0.000\)"/>
    <numFmt numFmtId="178" formatCode="0.00_);[Red]\(0.00\)"/>
    <numFmt numFmtId="179" formatCode="0.00_ "/>
  </numFmts>
  <fonts count="21">
    <font>
      <sz val="10"/>
      <name val="Arial"/>
      <family val="2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  <scheme val="minor"/>
    </font>
    <font>
      <sz val="9"/>
      <name val="細明體"/>
      <family val="3"/>
      <charset val="136"/>
    </font>
    <font>
      <sz val="12"/>
      <name val="新細明體"/>
      <family val="1"/>
      <charset val="136"/>
      <scheme val="minor"/>
    </font>
    <font>
      <sz val="12"/>
      <color indexed="8"/>
      <name val="新細明體"/>
      <family val="1"/>
      <charset val="136"/>
    </font>
    <font>
      <sz val="14"/>
      <name val="新細明體"/>
      <family val="1"/>
      <charset val="136"/>
      <scheme val="minor"/>
    </font>
    <font>
      <sz val="14"/>
      <name val="細明體"/>
      <family val="3"/>
      <charset val="136"/>
    </font>
    <font>
      <sz val="9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name val="Arial"/>
      <family val="2"/>
    </font>
    <font>
      <sz val="12"/>
      <name val="Times New Roman"/>
      <family val="1"/>
    </font>
    <font>
      <sz val="12"/>
      <name val="新細明體"/>
      <family val="2"/>
      <charset val="136"/>
      <scheme val="minor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0"/>
      <color indexed="8"/>
      <name val="Arial"/>
      <family val="2"/>
    </font>
    <font>
      <sz val="10"/>
      <color indexed="8"/>
      <name val="新細明體"/>
      <family val="1"/>
      <charset val="136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ashDot">
        <color indexed="64"/>
      </left>
      <right style="dashDot">
        <color indexed="64"/>
      </right>
      <top/>
      <bottom/>
      <diagonal/>
    </border>
  </borders>
  <cellStyleXfs count="4">
    <xf numFmtId="0" fontId="0" fillId="0" borderId="0"/>
    <xf numFmtId="0" fontId="2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</cellStyleXfs>
  <cellXfs count="85">
    <xf numFmtId="0" fontId="0" fillId="0" borderId="0" xfId="0"/>
    <xf numFmtId="0" fontId="6" fillId="0" borderId="0" xfId="0" applyFont="1"/>
    <xf numFmtId="2" fontId="6" fillId="0" borderId="0" xfId="0" applyNumberFormat="1" applyFont="1"/>
    <xf numFmtId="176" fontId="7" fillId="0" borderId="0" xfId="2" applyNumberFormat="1">
      <alignment vertical="center"/>
    </xf>
    <xf numFmtId="176" fontId="7" fillId="0" borderId="0" xfId="2" applyNumberFormat="1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176" fontId="7" fillId="0" borderId="0" xfId="2" applyNumberFormat="1" applyFill="1" applyAlignment="1">
      <alignment horizontal="right" vertical="center"/>
    </xf>
    <xf numFmtId="0" fontId="8" fillId="2" borderId="1" xfId="1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176" fontId="8" fillId="2" borderId="1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0" fillId="0" borderId="0" xfId="0" applyBorder="1"/>
    <xf numFmtId="0" fontId="0" fillId="0" borderId="3" xfId="0" applyBorder="1"/>
    <xf numFmtId="0" fontId="6" fillId="0" borderId="1" xfId="0" applyFont="1" applyBorder="1"/>
    <xf numFmtId="178" fontId="6" fillId="2" borderId="1" xfId="1" applyNumberFormat="1" applyFont="1" applyFill="1" applyBorder="1" applyAlignment="1">
      <alignment horizontal="center" vertical="center"/>
    </xf>
    <xf numFmtId="178" fontId="6" fillId="0" borderId="0" xfId="0" applyNumberFormat="1" applyFont="1"/>
    <xf numFmtId="0" fontId="6" fillId="2" borderId="1" xfId="1" applyFont="1" applyFill="1" applyBorder="1" applyAlignment="1">
      <alignment horizontal="center" vertical="center" wrapText="1"/>
    </xf>
    <xf numFmtId="2" fontId="6" fillId="0" borderId="0" xfId="0" applyNumberFormat="1" applyFont="1" applyAlignment="1">
      <alignment vertical="center"/>
    </xf>
    <xf numFmtId="178" fontId="6" fillId="2" borderId="1" xfId="1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0" fillId="0" borderId="0" xfId="0" applyFont="1"/>
    <xf numFmtId="2" fontId="6" fillId="0" borderId="10" xfId="0" applyNumberFormat="1" applyFont="1" applyBorder="1" applyAlignment="1">
      <alignment vertical="center"/>
    </xf>
    <xf numFmtId="2" fontId="6" fillId="0" borderId="0" xfId="0" applyNumberFormat="1" applyFont="1" applyBorder="1"/>
    <xf numFmtId="2" fontId="6" fillId="0" borderId="11" xfId="0" applyNumberFormat="1" applyFont="1" applyBorder="1"/>
    <xf numFmtId="2" fontId="6" fillId="0" borderId="10" xfId="0" applyNumberFormat="1" applyFont="1" applyBorder="1"/>
    <xf numFmtId="2" fontId="6" fillId="0" borderId="10" xfId="3" applyNumberFormat="1" applyFont="1" applyBorder="1">
      <alignment vertical="center"/>
    </xf>
    <xf numFmtId="2" fontId="6" fillId="0" borderId="8" xfId="0" applyNumberFormat="1" applyFont="1" applyBorder="1"/>
    <xf numFmtId="2" fontId="6" fillId="0" borderId="9" xfId="0" applyNumberFormat="1" applyFont="1" applyBorder="1"/>
    <xf numFmtId="2" fontId="6" fillId="0" borderId="12" xfId="0" applyNumberFormat="1" applyFont="1" applyBorder="1"/>
    <xf numFmtId="2" fontId="6" fillId="0" borderId="0" xfId="0" applyNumberFormat="1" applyFont="1" applyBorder="1" applyAlignment="1">
      <alignment horizontal="right"/>
    </xf>
    <xf numFmtId="179" fontId="6" fillId="0" borderId="11" xfId="0" applyNumberFormat="1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0" fontId="6" fillId="0" borderId="9" xfId="0" applyFont="1" applyBorder="1" applyAlignment="1">
      <alignment horizontal="right"/>
    </xf>
    <xf numFmtId="179" fontId="6" fillId="0" borderId="12" xfId="0" applyNumberFormat="1" applyFont="1" applyBorder="1" applyAlignment="1">
      <alignment horizontal="right"/>
    </xf>
    <xf numFmtId="0" fontId="6" fillId="0" borderId="7" xfId="0" applyFont="1" applyBorder="1"/>
    <xf numFmtId="2" fontId="6" fillId="0" borderId="8" xfId="0" applyNumberFormat="1" applyFont="1" applyBorder="1" applyAlignment="1">
      <alignment vertical="center"/>
    </xf>
    <xf numFmtId="2" fontId="11" fillId="0" borderId="10" xfId="0" applyNumberFormat="1" applyFont="1" applyBorder="1"/>
    <xf numFmtId="0" fontId="0" fillId="0" borderId="0" xfId="0" applyAlignment="1">
      <alignment vertical="center"/>
    </xf>
    <xf numFmtId="0" fontId="7" fillId="0" borderId="9" xfId="2" applyFont="1" applyFill="1" applyBorder="1">
      <alignment vertical="center"/>
    </xf>
    <xf numFmtId="0" fontId="13" fillId="0" borderId="9" xfId="2" applyFont="1" applyBorder="1" applyAlignment="1"/>
    <xf numFmtId="0" fontId="7" fillId="3" borderId="2" xfId="2" applyFill="1" applyBorder="1" applyAlignment="1"/>
    <xf numFmtId="0" fontId="7" fillId="3" borderId="2" xfId="2" applyFill="1" applyBorder="1">
      <alignment vertical="center"/>
    </xf>
    <xf numFmtId="178" fontId="14" fillId="0" borderId="14" xfId="0" applyNumberFormat="1" applyFont="1" applyBorder="1" applyAlignment="1">
      <alignment horizontal="center" vertical="center"/>
    </xf>
    <xf numFmtId="178" fontId="2" fillId="0" borderId="0" xfId="2" applyNumberFormat="1" applyFont="1">
      <alignment vertical="center"/>
    </xf>
    <xf numFmtId="2" fontId="15" fillId="0" borderId="0" xfId="0" applyNumberFormat="1" applyFont="1" applyAlignment="1">
      <alignment vertical="center"/>
    </xf>
    <xf numFmtId="179" fontId="6" fillId="0" borderId="0" xfId="0" applyNumberFormat="1" applyFont="1" applyAlignment="1">
      <alignment horizontal="right"/>
    </xf>
    <xf numFmtId="179" fontId="7" fillId="0" borderId="0" xfId="2" applyNumberFormat="1">
      <alignment vertical="center"/>
    </xf>
    <xf numFmtId="0" fontId="16" fillId="0" borderId="14" xfId="0" applyFont="1" applyBorder="1" applyAlignment="1">
      <alignment horizontal="center" vertical="center"/>
    </xf>
    <xf numFmtId="49" fontId="7" fillId="0" borderId="0" xfId="2" applyNumberFormat="1" applyFont="1">
      <alignment vertical="center"/>
    </xf>
    <xf numFmtId="2" fontId="6" fillId="0" borderId="0" xfId="0" applyNumberFormat="1" applyFont="1" applyAlignment="1">
      <alignment horizontal="right" vertical="center"/>
    </xf>
    <xf numFmtId="2" fontId="6" fillId="0" borderId="0" xfId="0" applyNumberFormat="1" applyFont="1" applyAlignment="1">
      <alignment horizontal="right"/>
    </xf>
    <xf numFmtId="178" fontId="15" fillId="0" borderId="0" xfId="0" applyNumberFormat="1" applyFont="1" applyAlignment="1">
      <alignment vertical="center"/>
    </xf>
    <xf numFmtId="179" fontId="6" fillId="0" borderId="0" xfId="0" applyNumberFormat="1" applyFont="1" applyBorder="1" applyAlignment="1">
      <alignment horizontal="right"/>
    </xf>
    <xf numFmtId="179" fontId="6" fillId="0" borderId="0" xfId="0" applyNumberFormat="1" applyFont="1" applyAlignment="1">
      <alignment horizontal="right" vertical="center"/>
    </xf>
    <xf numFmtId="0" fontId="7" fillId="0" borderId="0" xfId="2" applyFill="1" applyBorder="1">
      <alignment vertical="center"/>
    </xf>
    <xf numFmtId="2" fontId="0" fillId="0" borderId="0" xfId="0" applyNumberFormat="1" applyAlignment="1">
      <alignment vertical="center"/>
    </xf>
    <xf numFmtId="0" fontId="12" fillId="0" borderId="0" xfId="0" applyFont="1" applyAlignment="1">
      <alignment vertical="center"/>
    </xf>
    <xf numFmtId="0" fontId="17" fillId="0" borderId="1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178" fontId="6" fillId="2" borderId="4" xfId="1" applyNumberFormat="1" applyFont="1" applyFill="1" applyBorder="1" applyAlignment="1">
      <alignment horizontal="center" vertical="center"/>
    </xf>
    <xf numFmtId="178" fontId="6" fillId="2" borderId="5" xfId="1" applyNumberFormat="1" applyFont="1" applyFill="1" applyBorder="1" applyAlignment="1">
      <alignment horizontal="center" vertical="center"/>
    </xf>
    <xf numFmtId="178" fontId="6" fillId="2" borderId="7" xfId="1" applyNumberFormat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/>
    </xf>
    <xf numFmtId="176" fontId="6" fillId="2" borderId="2" xfId="1" applyNumberFormat="1" applyFont="1" applyFill="1" applyBorder="1" applyAlignment="1">
      <alignment horizontal="center" vertical="center" wrapText="1"/>
    </xf>
    <xf numFmtId="176" fontId="6" fillId="2" borderId="6" xfId="1" applyNumberFormat="1" applyFont="1" applyFill="1" applyBorder="1" applyAlignment="1">
      <alignment horizontal="center" vertical="center" wrapText="1"/>
    </xf>
    <xf numFmtId="177" fontId="6" fillId="2" borderId="1" xfId="1" applyNumberFormat="1" applyFont="1" applyFill="1" applyBorder="1" applyAlignment="1">
      <alignment horizontal="center" vertical="center"/>
    </xf>
    <xf numFmtId="177" fontId="6" fillId="2" borderId="13" xfId="1" applyNumberFormat="1" applyFont="1" applyFill="1" applyBorder="1" applyAlignment="1">
      <alignment horizontal="center" vertical="center" wrapText="1"/>
    </xf>
    <xf numFmtId="177" fontId="6" fillId="2" borderId="8" xfId="1" applyNumberFormat="1" applyFont="1" applyFill="1" applyBorder="1" applyAlignment="1">
      <alignment horizontal="center" vertical="center" wrapText="1"/>
    </xf>
    <xf numFmtId="177" fontId="6" fillId="2" borderId="2" xfId="1" applyNumberFormat="1" applyFont="1" applyFill="1" applyBorder="1" applyAlignment="1">
      <alignment horizontal="center" vertical="center" wrapText="1"/>
    </xf>
    <xf numFmtId="178" fontId="0" fillId="0" borderId="0" xfId="0" applyNumberFormat="1" applyFont="1"/>
    <xf numFmtId="178" fontId="0" fillId="0" borderId="0" xfId="0" applyNumberFormat="1" applyFont="1" applyFill="1"/>
    <xf numFmtId="178" fontId="18" fillId="3" borderId="2" xfId="2" applyNumberFormat="1" applyFont="1" applyFill="1" applyBorder="1" applyAlignment="1"/>
    <xf numFmtId="178" fontId="18" fillId="3" borderId="2" xfId="2" applyNumberFormat="1" applyFont="1" applyFill="1" applyBorder="1">
      <alignment vertical="center"/>
    </xf>
    <xf numFmtId="178" fontId="0" fillId="0" borderId="0" xfId="0" applyNumberFormat="1" applyFont="1" applyAlignment="1">
      <alignment vertical="center"/>
    </xf>
    <xf numFmtId="178" fontId="0" fillId="0" borderId="0" xfId="0" applyNumberFormat="1" applyFont="1" applyAlignment="1">
      <alignment horizontal="right"/>
    </xf>
    <xf numFmtId="178" fontId="0" fillId="0" borderId="0" xfId="0" applyNumberFormat="1" applyFont="1" applyAlignment="1">
      <alignment horizontal="right" vertical="center"/>
    </xf>
    <xf numFmtId="178" fontId="0" fillId="0" borderId="0" xfId="0" applyNumberFormat="1" applyFont="1" applyBorder="1" applyAlignment="1">
      <alignment horizontal="right"/>
    </xf>
    <xf numFmtId="178" fontId="0" fillId="0" borderId="0" xfId="0" applyNumberFormat="1" applyFont="1" applyFill="1" applyBorder="1"/>
    <xf numFmtId="178" fontId="20" fillId="0" borderId="0" xfId="0" applyNumberFormat="1" applyFont="1" applyFill="1" applyBorder="1"/>
    <xf numFmtId="178" fontId="20" fillId="0" borderId="9" xfId="0" applyNumberFormat="1" applyFont="1" applyFill="1" applyBorder="1"/>
  </cellXfs>
  <cellStyles count="4">
    <cellStyle name="一般" xfId="0" builtinId="0"/>
    <cellStyle name="一般 2" xfId="1" xr:uid="{00000000-0005-0000-0000-000001000000}"/>
    <cellStyle name="一般 3" xfId="3" xr:uid="{00000000-0005-0000-0000-000002000000}"/>
    <cellStyle name="一般_台茶12號 修剪 OK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86"/>
  <sheetViews>
    <sheetView tabSelected="1" workbookViewId="0">
      <selection activeCell="G6" sqref="G6"/>
    </sheetView>
  </sheetViews>
  <sheetFormatPr defaultRowHeight="13.2"/>
  <cols>
    <col min="1" max="1" width="8.88671875" style="74"/>
    <col min="2" max="2" width="12.33203125" style="74" customWidth="1"/>
    <col min="3" max="3" width="5.5546875" style="74" customWidth="1"/>
    <col min="4" max="4" width="8.88671875" style="75"/>
    <col min="5" max="16" width="8.88671875" style="74" customWidth="1"/>
    <col min="17" max="16384" width="8.88671875" style="74"/>
  </cols>
  <sheetData>
    <row r="1" spans="1:16" ht="13.8">
      <c r="A1" s="74" t="s">
        <v>141</v>
      </c>
      <c r="B1" s="74" t="s">
        <v>142</v>
      </c>
      <c r="C1" s="74" t="s">
        <v>143</v>
      </c>
      <c r="D1" s="75" t="s">
        <v>9</v>
      </c>
      <c r="E1" s="74" t="s">
        <v>144</v>
      </c>
      <c r="F1" s="74" t="s">
        <v>145</v>
      </c>
      <c r="G1" s="76" t="s">
        <v>174</v>
      </c>
      <c r="H1" s="76" t="s">
        <v>172</v>
      </c>
      <c r="I1" s="76" t="s">
        <v>109</v>
      </c>
      <c r="J1" s="76" t="s">
        <v>111</v>
      </c>
      <c r="K1" s="76" t="s">
        <v>112</v>
      </c>
      <c r="L1" s="76" t="s">
        <v>113</v>
      </c>
      <c r="M1" s="76" t="s">
        <v>114</v>
      </c>
      <c r="N1" s="76" t="s">
        <v>115</v>
      </c>
      <c r="O1" s="77" t="s">
        <v>116</v>
      </c>
      <c r="P1" s="77" t="s">
        <v>173</v>
      </c>
    </row>
    <row r="2" spans="1:16">
      <c r="A2" s="74" t="s">
        <v>154</v>
      </c>
      <c r="B2" s="74" t="s">
        <v>168</v>
      </c>
      <c r="C2" s="74" t="s">
        <v>155</v>
      </c>
      <c r="D2" s="75">
        <v>77.412403071491681</v>
      </c>
      <c r="E2" s="74">
        <v>9.3328471147986285</v>
      </c>
      <c r="F2" s="74">
        <v>4.3348733015338752</v>
      </c>
      <c r="G2" s="78">
        <v>12.99556388848921</v>
      </c>
      <c r="H2" s="78">
        <v>0.57022167605915286</v>
      </c>
      <c r="I2" s="78">
        <v>1.1221887014388487</v>
      </c>
      <c r="J2" s="78">
        <v>6.7418259670263794</v>
      </c>
      <c r="K2" s="78">
        <v>22.677292316147085</v>
      </c>
      <c r="L2" s="78">
        <v>4.5985710671462829</v>
      </c>
      <c r="M2" s="78">
        <v>30.472933141486813</v>
      </c>
      <c r="N2" s="78">
        <v>2.9073422581934452</v>
      </c>
      <c r="O2" s="78">
        <v>5.0440381858513188</v>
      </c>
      <c r="P2" s="74">
        <v>73.564191637290193</v>
      </c>
    </row>
    <row r="3" spans="1:16">
      <c r="A3" s="74" t="s">
        <v>154</v>
      </c>
      <c r="B3" s="74" t="s">
        <v>168</v>
      </c>
      <c r="C3" s="74" t="s">
        <v>155</v>
      </c>
      <c r="D3" s="75">
        <v>54.617308802415479</v>
      </c>
      <c r="E3" s="74">
        <v>9.9160685996530376</v>
      </c>
      <c r="F3" s="74">
        <v>4.2951582417582417</v>
      </c>
      <c r="G3" s="78">
        <v>13.09586346</v>
      </c>
      <c r="H3" s="78">
        <v>0.59442509560000001</v>
      </c>
      <c r="I3" s="78">
        <v>1.3780954829999998</v>
      </c>
      <c r="J3" s="78">
        <v>7.0181951290000004</v>
      </c>
      <c r="K3" s="78">
        <v>23.220203469800001</v>
      </c>
      <c r="L3" s="78">
        <v>5.085655526</v>
      </c>
      <c r="M3" s="78">
        <v>30.187575852000002</v>
      </c>
      <c r="N3" s="78">
        <v>3.0912764733999998</v>
      </c>
      <c r="O3" s="78">
        <v>5.057397536399999</v>
      </c>
      <c r="P3" s="74">
        <v>75.038399469599995</v>
      </c>
    </row>
    <row r="4" spans="1:16">
      <c r="A4" s="74" t="s">
        <v>154</v>
      </c>
      <c r="B4" s="74" t="s">
        <v>168</v>
      </c>
      <c r="C4" s="74" t="s">
        <v>155</v>
      </c>
      <c r="D4" s="75">
        <v>80.746003226098082</v>
      </c>
      <c r="E4" s="74">
        <v>6.9065283553053414</v>
      </c>
      <c r="F4" s="74">
        <v>5.0061643553340698</v>
      </c>
      <c r="G4" s="78">
        <v>13.949064010812977</v>
      </c>
      <c r="H4" s="79">
        <v>0.62579617901481777</v>
      </c>
      <c r="I4" s="80">
        <v>1.0954496389667601</v>
      </c>
      <c r="J4" s="79">
        <v>6.5836737428914693</v>
      </c>
      <c r="K4" s="79">
        <v>24.201166445534639</v>
      </c>
      <c r="L4" s="79">
        <v>4.5807759491389666</v>
      </c>
      <c r="M4" s="79">
        <v>31.749348129755703</v>
      </c>
      <c r="N4" s="79">
        <v>2.9113810474569481</v>
      </c>
      <c r="O4" s="79">
        <v>5.1700740684821778</v>
      </c>
      <c r="P4" s="74">
        <v>76.291869022226649</v>
      </c>
    </row>
    <row r="5" spans="1:16">
      <c r="A5" s="74" t="s">
        <v>154</v>
      </c>
      <c r="B5" s="74" t="s">
        <v>168</v>
      </c>
      <c r="C5" s="74" t="s">
        <v>156</v>
      </c>
      <c r="D5" s="75">
        <v>80.605315958865972</v>
      </c>
      <c r="E5" s="74">
        <v>9.397987561865218</v>
      </c>
      <c r="F5" s="74">
        <v>5.1555926782394117</v>
      </c>
      <c r="G5" s="78">
        <v>13.911481528776982</v>
      </c>
      <c r="H5" s="81">
        <v>0.63139384552358113</v>
      </c>
      <c r="I5" s="81">
        <v>1.0288305965227817</v>
      </c>
      <c r="J5" s="81">
        <v>6.5103795283772987</v>
      </c>
      <c r="K5" s="81">
        <v>23.686341648880894</v>
      </c>
      <c r="L5" s="81">
        <v>4.4693145783373298</v>
      </c>
      <c r="M5" s="81">
        <v>29.22311646282974</v>
      </c>
      <c r="N5" s="81">
        <v>2.6719947509992008</v>
      </c>
      <c r="O5" s="81">
        <v>4.7644029080735404</v>
      </c>
      <c r="P5" s="74">
        <v>72.354380474020786</v>
      </c>
    </row>
    <row r="6" spans="1:16">
      <c r="A6" s="74" t="s">
        <v>154</v>
      </c>
      <c r="B6" s="74" t="s">
        <v>168</v>
      </c>
      <c r="C6" s="74" t="s">
        <v>156</v>
      </c>
      <c r="D6" s="75">
        <v>55.741004600849024</v>
      </c>
      <c r="E6" s="74">
        <v>8.2495065514309367</v>
      </c>
      <c r="F6" s="74">
        <v>3.6667753994138428</v>
      </c>
      <c r="G6" s="78">
        <v>11.884737201277954</v>
      </c>
      <c r="H6" s="81">
        <v>0.50220945287539931</v>
      </c>
      <c r="I6" s="81">
        <v>1.0408234229233224</v>
      </c>
      <c r="J6" s="81">
        <v>6.5081917717651754</v>
      </c>
      <c r="K6" s="81">
        <v>22.396170881389772</v>
      </c>
      <c r="L6" s="81">
        <v>4.4645362879392962</v>
      </c>
      <c r="M6" s="81">
        <v>28.127541817092656</v>
      </c>
      <c r="N6" s="81">
        <v>2.6614398424520762</v>
      </c>
      <c r="O6" s="81">
        <v>4.5903098734025551</v>
      </c>
      <c r="P6" s="74">
        <v>69.78901389696486</v>
      </c>
    </row>
    <row r="7" spans="1:16">
      <c r="A7" s="74" t="s">
        <v>154</v>
      </c>
      <c r="B7" s="74" t="s">
        <v>168</v>
      </c>
      <c r="C7" s="74" t="s">
        <v>155</v>
      </c>
      <c r="D7" s="75">
        <v>57.706432978087882</v>
      </c>
      <c r="E7" s="74">
        <v>7.9394131622943993</v>
      </c>
      <c r="F7" s="74">
        <v>3.7316048724244069</v>
      </c>
      <c r="G7" s="78">
        <v>11.817428700239809</v>
      </c>
      <c r="H7" s="78">
        <v>0.49343283912869712</v>
      </c>
      <c r="I7" s="78">
        <v>1.0041970137889689</v>
      </c>
      <c r="J7" s="78">
        <v>6.4110314820143897</v>
      </c>
      <c r="K7" s="78">
        <v>22.263665548161473</v>
      </c>
      <c r="L7" s="78">
        <v>4.3911646063149483</v>
      </c>
      <c r="M7" s="78">
        <v>28.52501477218226</v>
      </c>
      <c r="N7" s="78">
        <v>2.7263397132294163</v>
      </c>
      <c r="O7" s="78">
        <v>4.6982885747402081</v>
      </c>
      <c r="P7" s="74">
        <v>70.019701710431661</v>
      </c>
    </row>
    <row r="8" spans="1:16">
      <c r="A8" s="74" t="s">
        <v>154</v>
      </c>
      <c r="B8" s="74" t="s">
        <v>168</v>
      </c>
      <c r="C8" s="74" t="s">
        <v>157</v>
      </c>
      <c r="D8" s="75">
        <v>80.946124963609421</v>
      </c>
      <c r="E8" s="74">
        <v>21.845584906252469</v>
      </c>
      <c r="F8" s="74">
        <v>21.175562717938902</v>
      </c>
      <c r="G8" s="78">
        <v>17.324132675249501</v>
      </c>
      <c r="H8" s="78">
        <v>1.4941766854291416</v>
      </c>
      <c r="I8" s="78">
        <v>2.34309082754491</v>
      </c>
      <c r="J8" s="78">
        <v>6.3504563852295419</v>
      </c>
      <c r="K8" s="78">
        <v>20.154671883433132</v>
      </c>
      <c r="L8" s="78">
        <v>4.8853458273453096</v>
      </c>
      <c r="M8" s="78">
        <v>27.894347367664675</v>
      </c>
      <c r="N8" s="78">
        <v>2.8907899500998004</v>
      </c>
      <c r="O8" s="79">
        <v>7.4167666197604785</v>
      </c>
      <c r="P8" s="74">
        <v>71.935468861077851</v>
      </c>
    </row>
    <row r="9" spans="1:16">
      <c r="A9" s="74" t="s">
        <v>154</v>
      </c>
      <c r="B9" s="74" t="s">
        <v>168</v>
      </c>
      <c r="C9" s="74" t="s">
        <v>157</v>
      </c>
      <c r="D9" s="75">
        <v>76.787074968048984</v>
      </c>
      <c r="E9" s="74">
        <v>22.415378301773579</v>
      </c>
      <c r="F9" s="74">
        <v>18.495675276345018</v>
      </c>
      <c r="G9" s="78">
        <v>16.795873669664267</v>
      </c>
      <c r="H9" s="78">
        <v>1.4777026478816946</v>
      </c>
      <c r="I9" s="78">
        <v>2.2664960935251797</v>
      </c>
      <c r="J9" s="78">
        <v>6.1078501225019988</v>
      </c>
      <c r="K9" s="78">
        <v>28.167243514388492</v>
      </c>
      <c r="L9" s="78">
        <v>5.0739107989608323</v>
      </c>
      <c r="M9" s="78">
        <v>27.474815139488413</v>
      </c>
      <c r="N9" s="78">
        <v>2.7603542865707436</v>
      </c>
      <c r="O9" s="79">
        <v>7.4685838854916069</v>
      </c>
      <c r="P9" s="74">
        <v>79.319253840927274</v>
      </c>
    </row>
    <row r="10" spans="1:16">
      <c r="A10" s="74" t="s">
        <v>154</v>
      </c>
      <c r="B10" s="74" t="s">
        <v>168</v>
      </c>
      <c r="C10" s="74" t="s">
        <v>157</v>
      </c>
      <c r="D10" s="75">
        <v>83.797786178652089</v>
      </c>
      <c r="E10" s="74">
        <v>27.301878450788301</v>
      </c>
      <c r="F10" s="74">
        <v>18.250445058383843</v>
      </c>
      <c r="G10" s="78">
        <v>19.448910560902554</v>
      </c>
      <c r="H10" s="78">
        <v>1.7521677260383384</v>
      </c>
      <c r="I10" s="78">
        <v>2.0117166833067093</v>
      </c>
      <c r="J10" s="78">
        <v>5.6981532577875402</v>
      </c>
      <c r="K10" s="78">
        <v>24.387017722843449</v>
      </c>
      <c r="L10" s="78">
        <v>4.0141211291932901</v>
      </c>
      <c r="M10" s="78">
        <v>28.451145038738012</v>
      </c>
      <c r="N10" s="78">
        <v>2.6099777106629394</v>
      </c>
      <c r="O10" s="78">
        <v>7.9649323875798732</v>
      </c>
      <c r="P10" s="74">
        <v>75.137063930111836</v>
      </c>
    </row>
    <row r="11" spans="1:16">
      <c r="A11" s="74" t="s">
        <v>154</v>
      </c>
      <c r="B11" s="74" t="s">
        <v>168</v>
      </c>
      <c r="C11" s="74" t="s">
        <v>157</v>
      </c>
      <c r="D11" s="75">
        <v>82.213915107216494</v>
      </c>
      <c r="E11" s="74">
        <v>26.955027147563587</v>
      </c>
      <c r="F11" s="74">
        <v>20.155740301094315</v>
      </c>
      <c r="G11" s="78">
        <v>19.100031400399999</v>
      </c>
      <c r="H11" s="78">
        <v>1.7234179312000002</v>
      </c>
      <c r="I11" s="78">
        <v>2.0772358387999996</v>
      </c>
      <c r="J11" s="78">
        <v>5.8516142017999995</v>
      </c>
      <c r="K11" s="78">
        <v>24.818715080400001</v>
      </c>
      <c r="L11" s="78">
        <v>4.0651917726000004</v>
      </c>
      <c r="M11" s="78">
        <v>27.3396431452</v>
      </c>
      <c r="N11" s="78">
        <v>2.5521429450000004</v>
      </c>
      <c r="O11" s="78">
        <v>7.5818238349999998</v>
      </c>
      <c r="P11" s="74">
        <v>74.286366818800005</v>
      </c>
    </row>
    <row r="12" spans="1:16">
      <c r="A12" s="74" t="s">
        <v>154</v>
      </c>
      <c r="B12" s="74" t="s">
        <v>168</v>
      </c>
      <c r="C12" s="74" t="s">
        <v>157</v>
      </c>
      <c r="D12" s="75">
        <v>84.253870706202264</v>
      </c>
      <c r="E12" s="74">
        <v>22.188123190198734</v>
      </c>
      <c r="F12" s="74">
        <v>19.613562681854599</v>
      </c>
      <c r="G12" s="78">
        <v>21.061552849700597</v>
      </c>
      <c r="H12" s="78">
        <v>1.7596604255489019</v>
      </c>
      <c r="I12" s="78">
        <v>2.4047644914171658</v>
      </c>
      <c r="J12" s="78">
        <v>6.3121089520958087</v>
      </c>
      <c r="K12" s="78">
        <v>28.981270016367262</v>
      </c>
      <c r="L12" s="78">
        <v>4.8490291127744509</v>
      </c>
      <c r="M12" s="78">
        <v>29.590096163672655</v>
      </c>
      <c r="N12" s="78">
        <v>3.1619666716566868</v>
      </c>
      <c r="O12" s="79">
        <v>8.4636123568862267</v>
      </c>
      <c r="P12" s="74">
        <v>83.762847764870259</v>
      </c>
    </row>
    <row r="13" spans="1:16">
      <c r="A13" s="74" t="s">
        <v>154</v>
      </c>
      <c r="B13" s="74" t="s">
        <v>168</v>
      </c>
      <c r="C13" s="74" t="s">
        <v>157</v>
      </c>
      <c r="D13" s="75">
        <v>82.696245803446985</v>
      </c>
      <c r="E13" s="74">
        <v>24.712113897988161</v>
      </c>
      <c r="F13" s="74">
        <v>20.163916507752742</v>
      </c>
      <c r="G13" s="78">
        <v>20.8760208370607</v>
      </c>
      <c r="H13" s="78">
        <v>1.7540155810702873</v>
      </c>
      <c r="I13" s="78">
        <v>2.2980831697284341</v>
      </c>
      <c r="J13" s="78">
        <v>6.1951078138977635</v>
      </c>
      <c r="K13" s="78">
        <v>29.221250698881789</v>
      </c>
      <c r="L13" s="78">
        <v>5.0866764339057502</v>
      </c>
      <c r="M13" s="78">
        <v>29.468009542731625</v>
      </c>
      <c r="N13" s="78">
        <v>3.0684406898961663</v>
      </c>
      <c r="O13" s="81">
        <v>8.4358186387779561</v>
      </c>
      <c r="P13" s="74">
        <v>83.773386987819492</v>
      </c>
    </row>
    <row r="14" spans="1:16">
      <c r="A14" s="74" t="s">
        <v>154</v>
      </c>
      <c r="B14" s="74" t="s">
        <v>168</v>
      </c>
      <c r="C14" s="74" t="s">
        <v>158</v>
      </c>
      <c r="D14" s="75">
        <v>96.411251470694665</v>
      </c>
      <c r="E14" s="74">
        <v>22.482853558819322</v>
      </c>
      <c r="F14" s="74">
        <v>21.578591363754846</v>
      </c>
      <c r="G14" s="78">
        <v>17.205019383539749</v>
      </c>
      <c r="H14" s="78">
        <v>0.97156531562125426</v>
      </c>
      <c r="I14" s="78">
        <v>1.5066286616060727</v>
      </c>
      <c r="J14" s="78">
        <v>9.8421455821014767</v>
      </c>
      <c r="K14" s="78">
        <v>26.227198056332401</v>
      </c>
      <c r="L14" s="78">
        <v>3.5356323427886531</v>
      </c>
      <c r="M14" s="78">
        <v>45.801036085097884</v>
      </c>
      <c r="N14" s="78">
        <v>3.5057373951258493</v>
      </c>
      <c r="O14" s="78">
        <v>7.9232792510986796</v>
      </c>
      <c r="P14" s="74">
        <v>98.341657374151012</v>
      </c>
    </row>
    <row r="15" spans="1:16">
      <c r="A15" s="74" t="s">
        <v>154</v>
      </c>
      <c r="B15" s="74" t="s">
        <v>168</v>
      </c>
      <c r="C15" s="74" t="s">
        <v>158</v>
      </c>
      <c r="D15" s="75">
        <v>94.789222742930747</v>
      </c>
      <c r="E15" s="74">
        <v>23.827377626812083</v>
      </c>
      <c r="F15" s="74">
        <v>19.446777381132492</v>
      </c>
      <c r="G15" s="78">
        <v>17.114918013816581</v>
      </c>
      <c r="H15" s="78">
        <v>0.99022623428113721</v>
      </c>
      <c r="I15" s="78">
        <v>1.5297701325590709</v>
      </c>
      <c r="J15" s="78">
        <v>9.8215124303163783</v>
      </c>
      <c r="K15" s="78">
        <v>25.585983320384464</v>
      </c>
      <c r="L15" s="78">
        <v>3.4796647278734474</v>
      </c>
      <c r="M15" s="78">
        <v>44.695165677613133</v>
      </c>
      <c r="N15" s="78">
        <v>3.3582187825390468</v>
      </c>
      <c r="O15" s="78">
        <v>7.6816423241890259</v>
      </c>
      <c r="P15" s="74">
        <v>96.151957395474568</v>
      </c>
    </row>
    <row r="16" spans="1:16">
      <c r="A16" s="74" t="s">
        <v>154</v>
      </c>
      <c r="B16" s="74" t="s">
        <v>168</v>
      </c>
      <c r="C16" s="74" t="s">
        <v>159</v>
      </c>
      <c r="D16" s="75">
        <v>101.92703550176265</v>
      </c>
      <c r="E16" s="74">
        <v>20.58319310385755</v>
      </c>
      <c r="F16" s="74">
        <v>20.517472883187054</v>
      </c>
      <c r="G16" s="78">
        <v>18.10201916333866</v>
      </c>
      <c r="H16" s="78">
        <v>0.9373340383386578</v>
      </c>
      <c r="I16" s="78">
        <v>1.6113396741214054</v>
      </c>
      <c r="J16" s="78">
        <v>10.031830978634183</v>
      </c>
      <c r="K16" s="78">
        <v>25.474493405351435</v>
      </c>
      <c r="L16" s="78">
        <v>3.6598951134185298</v>
      </c>
      <c r="M16" s="78">
        <v>50.397015339057504</v>
      </c>
      <c r="N16" s="78">
        <v>3.6517096545527159</v>
      </c>
      <c r="O16" s="79">
        <v>8.277120175319487</v>
      </c>
      <c r="P16" s="74">
        <v>103.10340434045526</v>
      </c>
    </row>
    <row r="17" spans="1:16">
      <c r="A17" s="74" t="s">
        <v>154</v>
      </c>
      <c r="B17" s="74" t="s">
        <v>168</v>
      </c>
      <c r="C17" s="74" t="s">
        <v>160</v>
      </c>
      <c r="D17" s="75">
        <v>102.85892217964971</v>
      </c>
      <c r="E17" s="74">
        <v>19.846566043998138</v>
      </c>
      <c r="F17" s="74">
        <v>23.654869019840863</v>
      </c>
      <c r="G17" s="78">
        <v>18.044541468199998</v>
      </c>
      <c r="H17" s="78">
        <v>0.95308278639999988</v>
      </c>
      <c r="I17" s="78">
        <v>1.6370108684000002</v>
      </c>
      <c r="J17" s="78">
        <v>10.0016515524</v>
      </c>
      <c r="K17" s="78">
        <v>25.3624066848</v>
      </c>
      <c r="L17" s="78">
        <v>3.6374880791999997</v>
      </c>
      <c r="M17" s="78">
        <v>51.089628750000003</v>
      </c>
      <c r="N17" s="78">
        <v>3.7785362900000004</v>
      </c>
      <c r="O17" s="81">
        <v>8.4547546573999988</v>
      </c>
      <c r="P17" s="74">
        <v>103.9614768822</v>
      </c>
    </row>
    <row r="18" spans="1:16">
      <c r="A18" s="74" t="s">
        <v>154</v>
      </c>
      <c r="B18" s="74" t="s">
        <v>168</v>
      </c>
      <c r="C18" s="74" t="s">
        <v>158</v>
      </c>
      <c r="D18" s="75">
        <v>116.25213377652517</v>
      </c>
      <c r="E18" s="74">
        <v>16.100155991433525</v>
      </c>
      <c r="F18" s="74">
        <v>19.29102919267255</v>
      </c>
      <c r="G18" s="78">
        <v>17.677288857171394</v>
      </c>
      <c r="H18" s="78">
        <v>0.77948130243707525</v>
      </c>
      <c r="I18" s="78">
        <v>1.6484514974031161</v>
      </c>
      <c r="J18" s="78">
        <v>12.362511644426686</v>
      </c>
      <c r="K18" s="78">
        <v>32.931954036356373</v>
      </c>
      <c r="L18" s="78">
        <v>4.8334926831801841</v>
      </c>
      <c r="M18" s="78">
        <v>54.536243656012779</v>
      </c>
      <c r="N18" s="78">
        <v>4.0910831202556937</v>
      </c>
      <c r="O18" s="81">
        <v>9.327888355373549</v>
      </c>
      <c r="P18" s="74">
        <v>119.73162499300838</v>
      </c>
    </row>
    <row r="19" spans="1:16">
      <c r="A19" s="74" t="s">
        <v>154</v>
      </c>
      <c r="B19" s="74" t="s">
        <v>168</v>
      </c>
      <c r="C19" s="74" t="s">
        <v>158</v>
      </c>
      <c r="D19" s="75">
        <v>114.13332701053754</v>
      </c>
      <c r="E19" s="74">
        <v>20.756910166256283</v>
      </c>
      <c r="F19" s="74">
        <v>16.42059432795331</v>
      </c>
      <c r="G19" s="78">
        <v>17.456979873250695</v>
      </c>
      <c r="H19" s="78">
        <v>0.7768556621351459</v>
      </c>
      <c r="I19" s="78">
        <v>1.7385169008396641</v>
      </c>
      <c r="J19" s="78">
        <v>12.290270450419833</v>
      </c>
      <c r="K19" s="78">
        <v>32.812062944822074</v>
      </c>
      <c r="L19" s="78">
        <v>4.7300634510195927</v>
      </c>
      <c r="M19" s="78">
        <v>53.290921180327885</v>
      </c>
      <c r="N19" s="78">
        <v>3.8992341363454619</v>
      </c>
      <c r="O19" s="78">
        <v>8.2485918158736506</v>
      </c>
      <c r="P19" s="74">
        <v>117.00966087964815</v>
      </c>
    </row>
    <row r="20" spans="1:16">
      <c r="A20" s="74" t="s">
        <v>154</v>
      </c>
      <c r="B20" s="74" t="s">
        <v>168</v>
      </c>
      <c r="C20" s="74" t="s">
        <v>161</v>
      </c>
      <c r="D20" s="75">
        <v>76.985785387631935</v>
      </c>
      <c r="E20" s="74">
        <v>23.230441804320272</v>
      </c>
      <c r="F20" s="74">
        <v>14.019984594906646</v>
      </c>
      <c r="G20" s="78">
        <v>16.780896712514998</v>
      </c>
      <c r="H20" s="79">
        <v>0.71116100499800083</v>
      </c>
      <c r="I20" s="80">
        <v>0.98844009836065561</v>
      </c>
      <c r="J20" s="79">
        <v>7.1186352542982814</v>
      </c>
      <c r="K20" s="79">
        <v>20.81619617293083</v>
      </c>
      <c r="L20" s="79">
        <v>4.7614398820471813</v>
      </c>
      <c r="M20" s="79">
        <v>29.48112230307877</v>
      </c>
      <c r="N20" s="79">
        <v>3.1304965025989606</v>
      </c>
      <c r="O20" s="79">
        <v>5.4761524514194324</v>
      </c>
      <c r="P20" s="74">
        <v>71.772482664734127</v>
      </c>
    </row>
    <row r="21" spans="1:16">
      <c r="A21" s="74" t="s">
        <v>154</v>
      </c>
      <c r="B21" s="74" t="s">
        <v>168</v>
      </c>
      <c r="C21" s="74" t="s">
        <v>161</v>
      </c>
      <c r="D21" s="75">
        <v>71.051346759564851</v>
      </c>
      <c r="E21" s="74">
        <v>22.895803279639569</v>
      </c>
      <c r="F21" s="74">
        <v>14.174061684426318</v>
      </c>
      <c r="G21" s="78">
        <v>16.268289042033629</v>
      </c>
      <c r="H21" s="79">
        <v>0.72970454783827066</v>
      </c>
      <c r="I21" s="80">
        <v>1.1357631515212168</v>
      </c>
      <c r="J21" s="79">
        <v>7.2099431617293837</v>
      </c>
      <c r="K21" s="79">
        <v>20.154370939151327</v>
      </c>
      <c r="L21" s="79">
        <v>4.9980877502001588</v>
      </c>
      <c r="M21" s="79">
        <v>29.285086453162535</v>
      </c>
      <c r="N21" s="79">
        <v>3.3426463106485191</v>
      </c>
      <c r="O21" s="79">
        <v>5.5942813254603685</v>
      </c>
      <c r="P21" s="74">
        <v>71.720179091873518</v>
      </c>
    </row>
    <row r="22" spans="1:16">
      <c r="A22" s="74" t="s">
        <v>154</v>
      </c>
      <c r="B22" s="74" t="s">
        <v>168</v>
      </c>
      <c r="C22" s="74" t="s">
        <v>162</v>
      </c>
      <c r="D22" s="75">
        <v>56.158996562736164</v>
      </c>
      <c r="E22" s="74">
        <v>21.804328566155128</v>
      </c>
      <c r="F22" s="74">
        <v>12.895389031997309</v>
      </c>
      <c r="G22" s="78">
        <v>16.260414484374998</v>
      </c>
      <c r="H22" s="78">
        <v>0.72802456911057689</v>
      </c>
      <c r="I22" s="78">
        <v>1.0055141460336539</v>
      </c>
      <c r="J22" s="78">
        <v>6.5681313285256415</v>
      </c>
      <c r="K22" s="78">
        <v>19.041435711738785</v>
      </c>
      <c r="L22" s="78">
        <v>4.532351448317308</v>
      </c>
      <c r="M22" s="78">
        <v>28.268686418269233</v>
      </c>
      <c r="N22" s="78">
        <v>2.9432521019631408</v>
      </c>
      <c r="O22" s="78">
        <v>5.3430029202724363</v>
      </c>
      <c r="P22" s="74">
        <v>67.702374075120204</v>
      </c>
    </row>
    <row r="23" spans="1:16">
      <c r="A23" s="74" t="s">
        <v>154</v>
      </c>
      <c r="B23" s="74" t="s">
        <v>168</v>
      </c>
      <c r="C23" s="74" t="s">
        <v>162</v>
      </c>
      <c r="D23" s="75">
        <v>68.032164533442497</v>
      </c>
      <c r="E23" s="74">
        <v>21.238543282938352</v>
      </c>
      <c r="F23" s="74">
        <v>12.753080770049245</v>
      </c>
      <c r="G23" s="78">
        <v>16.17958416466346</v>
      </c>
      <c r="H23" s="78">
        <v>0.74447779707532058</v>
      </c>
      <c r="I23" s="78">
        <v>1.0486154981971152</v>
      </c>
      <c r="J23" s="78">
        <v>6.6700507339743602</v>
      </c>
      <c r="K23" s="78">
        <v>18.575912657051283</v>
      </c>
      <c r="L23" s="78">
        <v>4.6309174038461531</v>
      </c>
      <c r="M23" s="78">
        <v>28.339081430288466</v>
      </c>
      <c r="N23" s="78">
        <v>2.9522662095352561</v>
      </c>
      <c r="O23" s="78">
        <v>5.4043840060096153</v>
      </c>
      <c r="P23" s="74">
        <v>67.621227938902251</v>
      </c>
    </row>
    <row r="24" spans="1:16">
      <c r="A24" s="74" t="s">
        <v>154</v>
      </c>
      <c r="B24" s="74" t="s">
        <v>168</v>
      </c>
      <c r="C24" s="74" t="s">
        <v>161</v>
      </c>
      <c r="D24" s="75">
        <v>71.41866515416649</v>
      </c>
      <c r="E24" s="74">
        <v>24.430078947639615</v>
      </c>
      <c r="F24" s="74">
        <v>12.571679012486641</v>
      </c>
      <c r="G24" s="78">
        <v>15.266107535329342</v>
      </c>
      <c r="H24" s="79">
        <v>0.67479973213572864</v>
      </c>
      <c r="I24" s="80">
        <v>1.0328776413173653</v>
      </c>
      <c r="J24" s="79">
        <v>6.7462304878243504</v>
      </c>
      <c r="K24" s="79">
        <v>19.206648321157687</v>
      </c>
      <c r="L24" s="79">
        <v>4.5528103712574843</v>
      </c>
      <c r="M24" s="79">
        <v>27.796262443113779</v>
      </c>
      <c r="N24" s="79">
        <v>2.9661010572854289</v>
      </c>
      <c r="O24" s="79">
        <v>5.0615535101796407</v>
      </c>
      <c r="P24" s="74">
        <v>67.362483832135723</v>
      </c>
    </row>
    <row r="25" spans="1:16">
      <c r="A25" s="74" t="s">
        <v>154</v>
      </c>
      <c r="B25" s="74" t="s">
        <v>168</v>
      </c>
      <c r="C25" s="74" t="s">
        <v>162</v>
      </c>
      <c r="D25" s="75">
        <v>66.526301431560142</v>
      </c>
      <c r="E25" s="74">
        <v>23.655324270678395</v>
      </c>
      <c r="F25" s="74">
        <v>12.940153446111575</v>
      </c>
      <c r="G25" s="78">
        <v>15.269007053999999</v>
      </c>
      <c r="H25" s="81">
        <v>0.66820968560000005</v>
      </c>
      <c r="I25" s="81">
        <v>1.0470842646</v>
      </c>
      <c r="J25" s="81">
        <v>6.8640662639999999</v>
      </c>
      <c r="K25" s="81">
        <v>19.513199024599999</v>
      </c>
      <c r="L25" s="81">
        <v>4.8087440739999998</v>
      </c>
      <c r="M25" s="81">
        <v>28.255159548000002</v>
      </c>
      <c r="N25" s="81">
        <v>3.038755852</v>
      </c>
      <c r="O25" s="81">
        <v>3.2631944879999999</v>
      </c>
      <c r="P25" s="74">
        <v>66.790203515200005</v>
      </c>
    </row>
    <row r="26" spans="1:16">
      <c r="A26" s="74" t="s">
        <v>154</v>
      </c>
      <c r="B26" s="74" t="s">
        <v>168</v>
      </c>
      <c r="C26" s="74" t="s">
        <v>163</v>
      </c>
      <c r="D26" s="75">
        <v>89.19500324753902</v>
      </c>
      <c r="E26" s="74">
        <v>10.743171968998915</v>
      </c>
      <c r="F26" s="74">
        <v>10.445071510774287</v>
      </c>
      <c r="G26" s="78">
        <v>17.360904926887734</v>
      </c>
      <c r="H26" s="78">
        <v>1.011057693168198</v>
      </c>
      <c r="I26" s="78">
        <v>2.0174324794246901</v>
      </c>
      <c r="J26" s="78">
        <v>8.0722491132640819</v>
      </c>
      <c r="K26" s="78">
        <v>25.496913209348783</v>
      </c>
      <c r="L26" s="78">
        <v>5.5112694127047543</v>
      </c>
      <c r="M26" s="78">
        <v>34.768642881741911</v>
      </c>
      <c r="N26" s="78">
        <v>3.4361799390731123</v>
      </c>
      <c r="O26" s="81">
        <v>7.9932600675189764</v>
      </c>
      <c r="P26" s="74">
        <v>87.295947103076301</v>
      </c>
    </row>
    <row r="27" spans="1:16">
      <c r="A27" s="74" t="s">
        <v>154</v>
      </c>
      <c r="B27" s="74" t="s">
        <v>168</v>
      </c>
      <c r="C27" s="74" t="s">
        <v>164</v>
      </c>
      <c r="D27" s="75">
        <v>94.142774433105188</v>
      </c>
      <c r="E27" s="74">
        <v>13.614512201892595</v>
      </c>
      <c r="F27" s="74">
        <v>5.1964938796014426</v>
      </c>
      <c r="G27" s="78">
        <v>17.609635929056754</v>
      </c>
      <c r="H27" s="78">
        <v>1.0258641179056753</v>
      </c>
      <c r="I27" s="78">
        <v>2.0127108816946442</v>
      </c>
      <c r="J27" s="78">
        <v>8.1882050423661052</v>
      </c>
      <c r="K27" s="78">
        <v>35.008207330535576</v>
      </c>
      <c r="L27" s="78">
        <v>5.5346314658273386</v>
      </c>
      <c r="M27" s="78">
        <v>35.728467520383695</v>
      </c>
      <c r="N27" s="78">
        <v>3.6090940647482013</v>
      </c>
      <c r="O27" s="78">
        <v>8.2763218367306166</v>
      </c>
      <c r="P27" s="74">
        <v>98.357638142286177</v>
      </c>
    </row>
    <row r="28" spans="1:16">
      <c r="A28" s="74" t="s">
        <v>154</v>
      </c>
      <c r="B28" s="74" t="s">
        <v>168</v>
      </c>
      <c r="C28" s="74" t="s">
        <v>163</v>
      </c>
      <c r="D28" s="75">
        <v>90.303450606001633</v>
      </c>
      <c r="E28" s="74">
        <v>14.851009396162215</v>
      </c>
      <c r="F28" s="74">
        <v>9.8919207701863332</v>
      </c>
      <c r="G28" s="78">
        <v>17.9901509936</v>
      </c>
      <c r="H28" s="78">
        <v>1.0039399851999999</v>
      </c>
      <c r="I28" s="78">
        <v>1.7284873979999997</v>
      </c>
      <c r="J28" s="78">
        <v>8.0234776675999999</v>
      </c>
      <c r="K28" s="78">
        <v>22.254006791599998</v>
      </c>
      <c r="L28" s="78">
        <v>4.8409846894000008</v>
      </c>
      <c r="M28" s="78">
        <v>33.460823219200002</v>
      </c>
      <c r="N28" s="78">
        <v>3.3922015999999999</v>
      </c>
      <c r="O28" s="78">
        <v>8.2010695698000013</v>
      </c>
      <c r="P28" s="74">
        <v>81.901050935599997</v>
      </c>
    </row>
    <row r="29" spans="1:16">
      <c r="A29" s="74" t="s">
        <v>154</v>
      </c>
      <c r="B29" s="74" t="s">
        <v>168</v>
      </c>
      <c r="C29" s="74" t="s">
        <v>163</v>
      </c>
      <c r="D29" s="75">
        <v>87.436029801199567</v>
      </c>
      <c r="E29" s="74">
        <v>13.175931128946974</v>
      </c>
      <c r="F29" s="74">
        <v>12.616524835626782</v>
      </c>
      <c r="G29" s="78">
        <v>17.875578341989609</v>
      </c>
      <c r="H29" s="78">
        <v>0.96368457810627228</v>
      </c>
      <c r="I29" s="78">
        <v>1.9353437195365557</v>
      </c>
      <c r="J29" s="78">
        <v>8.1617670317618849</v>
      </c>
      <c r="K29" s="78">
        <v>23.505366119456649</v>
      </c>
      <c r="L29" s="78">
        <v>5.338469907111465</v>
      </c>
      <c r="M29" s="78">
        <v>32.590493009988009</v>
      </c>
      <c r="N29" s="78">
        <v>3.4648558080303635</v>
      </c>
      <c r="O29" s="79">
        <v>7.8673402109468622</v>
      </c>
      <c r="P29" s="74">
        <v>82.863635806831795</v>
      </c>
    </row>
    <row r="30" spans="1:16">
      <c r="A30" s="74" t="s">
        <v>154</v>
      </c>
      <c r="B30" s="74" t="s">
        <v>168</v>
      </c>
      <c r="C30" s="74" t="s">
        <v>163</v>
      </c>
      <c r="D30" s="75">
        <v>102.72864894135515</v>
      </c>
      <c r="E30" s="74">
        <v>10.659304755999326</v>
      </c>
      <c r="F30" s="74">
        <v>6.9118713606193296</v>
      </c>
      <c r="G30" s="78">
        <v>19.666552507587859</v>
      </c>
      <c r="H30" s="78">
        <v>0.88732265694888157</v>
      </c>
      <c r="I30" s="78">
        <v>2.1566994229233223</v>
      </c>
      <c r="J30" s="78">
        <v>8.876380389776358</v>
      </c>
      <c r="K30" s="78">
        <v>27.460450227236418</v>
      </c>
      <c r="L30" s="78">
        <v>6.1261211749201276</v>
      </c>
      <c r="M30" s="78">
        <v>40.751252309904146</v>
      </c>
      <c r="N30" s="78">
        <v>3.9697554512779556</v>
      </c>
      <c r="O30" s="79">
        <v>9.1796219145367406</v>
      </c>
      <c r="P30" s="74">
        <v>98.520280890575066</v>
      </c>
    </row>
    <row r="31" spans="1:16">
      <c r="A31" s="74" t="s">
        <v>154</v>
      </c>
      <c r="B31" s="74" t="s">
        <v>168</v>
      </c>
      <c r="C31" s="74" t="s">
        <v>163</v>
      </c>
      <c r="D31" s="75">
        <v>98.882118839398643</v>
      </c>
      <c r="E31" s="74">
        <v>10.556478456117787</v>
      </c>
      <c r="F31" s="74">
        <v>9.4023223190795804</v>
      </c>
      <c r="G31" s="78">
        <v>19.182919003004809</v>
      </c>
      <c r="H31" s="78">
        <v>0.88648538982371794</v>
      </c>
      <c r="I31" s="78">
        <v>2.144984465544872</v>
      </c>
      <c r="J31" s="78">
        <v>8.7878622223557681</v>
      </c>
      <c r="K31" s="78">
        <v>26.768700301282053</v>
      </c>
      <c r="L31" s="78">
        <v>6.000190415064103</v>
      </c>
      <c r="M31" s="78">
        <v>39.524570080128214</v>
      </c>
      <c r="N31" s="78">
        <v>3.9517595803285261</v>
      </c>
      <c r="O31" s="81">
        <v>9.0084748535657049</v>
      </c>
      <c r="P31" s="74">
        <v>96.186541918269242</v>
      </c>
    </row>
    <row r="32" spans="1:16">
      <c r="A32" s="74" t="s">
        <v>154</v>
      </c>
      <c r="B32" s="74" t="s">
        <v>168</v>
      </c>
      <c r="C32" s="74" t="s">
        <v>165</v>
      </c>
      <c r="D32" s="75">
        <v>235.95737177791401</v>
      </c>
      <c r="E32" s="74">
        <v>27.331006136109863</v>
      </c>
      <c r="F32" s="74">
        <v>20.37326382561027</v>
      </c>
      <c r="G32" s="78">
        <v>23.408934315621252</v>
      </c>
      <c r="H32" s="79">
        <v>0.9989965781062724</v>
      </c>
      <c r="I32" s="80">
        <v>9.9989304834198961E-2</v>
      </c>
      <c r="J32" s="79">
        <v>14.465414386735915</v>
      </c>
      <c r="K32" s="79">
        <v>26.597161906512181</v>
      </c>
      <c r="L32" s="79">
        <v>6.0015372033559728</v>
      </c>
      <c r="M32" s="79">
        <v>51.394791165601276</v>
      </c>
      <c r="N32" s="79">
        <v>5.8174227836596089</v>
      </c>
      <c r="O32" s="79">
        <v>10.873202751897722</v>
      </c>
      <c r="P32" s="74">
        <v>115.24951950259688</v>
      </c>
    </row>
    <row r="33" spans="1:16">
      <c r="A33" s="74" t="s">
        <v>154</v>
      </c>
      <c r="B33" s="74" t="s">
        <v>168</v>
      </c>
      <c r="C33" s="74" t="s">
        <v>165</v>
      </c>
      <c r="D33" s="75">
        <v>226.94882180161423</v>
      </c>
      <c r="E33" s="74">
        <v>26.53696073712462</v>
      </c>
      <c r="F33" s="74">
        <v>20.015462876297896</v>
      </c>
      <c r="G33" s="78">
        <v>22.751384676211455</v>
      </c>
      <c r="H33" s="79">
        <v>1.0077227492991592</v>
      </c>
      <c r="I33" s="80">
        <v>9.3911053263916702E-2</v>
      </c>
      <c r="J33" s="79">
        <v>14.480969722867439</v>
      </c>
      <c r="K33" s="79">
        <v>25.641494180616736</v>
      </c>
      <c r="L33" s="79">
        <v>5.4474887144573483</v>
      </c>
      <c r="M33" s="79">
        <v>50.60671523348018</v>
      </c>
      <c r="N33" s="79">
        <v>5.8378451537845413</v>
      </c>
      <c r="O33" s="79">
        <v>10.7987955690829</v>
      </c>
      <c r="P33" s="74">
        <v>112.90721962755306</v>
      </c>
    </row>
    <row r="34" spans="1:16">
      <c r="A34" s="74" t="s">
        <v>154</v>
      </c>
      <c r="B34" s="74" t="s">
        <v>168</v>
      </c>
      <c r="C34" s="74" t="s">
        <v>165</v>
      </c>
      <c r="D34" s="75">
        <v>237.27949571224426</v>
      </c>
      <c r="E34" s="74">
        <v>24.699276048853573</v>
      </c>
      <c r="F34" s="74">
        <v>17.660929372679366</v>
      </c>
      <c r="G34" s="78">
        <v>22.349164994009584</v>
      </c>
      <c r="H34" s="78">
        <v>0.88768944289137364</v>
      </c>
      <c r="I34" s="78">
        <v>8.9628348642172534E-2</v>
      </c>
      <c r="J34" s="78">
        <v>14.273658713258783</v>
      </c>
      <c r="K34" s="78">
        <v>26.129564003993607</v>
      </c>
      <c r="L34" s="78">
        <v>5.7221838977635784</v>
      </c>
      <c r="M34" s="78">
        <v>52.278910584065493</v>
      </c>
      <c r="N34" s="78">
        <v>6.0570319115415332</v>
      </c>
      <c r="O34" s="78">
        <v>11.342433306709266</v>
      </c>
      <c r="P34" s="74">
        <v>115.89341076597442</v>
      </c>
    </row>
    <row r="35" spans="1:16">
      <c r="A35" s="74" t="s">
        <v>154</v>
      </c>
      <c r="B35" s="74" t="s">
        <v>168</v>
      </c>
      <c r="C35" s="74" t="s">
        <v>165</v>
      </c>
      <c r="D35" s="75">
        <v>228.24906725759914</v>
      </c>
      <c r="E35" s="74">
        <v>24.09444673905687</v>
      </c>
      <c r="F35" s="74">
        <v>18.529534586363642</v>
      </c>
      <c r="G35" s="78">
        <v>22.001226645000003</v>
      </c>
      <c r="H35" s="78">
        <v>0.87549548599999993</v>
      </c>
      <c r="I35" s="78">
        <v>9.1514813999999986E-2</v>
      </c>
      <c r="J35" s="78">
        <v>14.075490265599999</v>
      </c>
      <c r="K35" s="78">
        <v>25.6613072924</v>
      </c>
      <c r="L35" s="78">
        <v>5.6672664840000007</v>
      </c>
      <c r="M35" s="78">
        <v>51.223789357999998</v>
      </c>
      <c r="N35" s="78">
        <v>5.9087683763999994</v>
      </c>
      <c r="O35" s="78">
        <v>10.8181872336</v>
      </c>
      <c r="P35" s="74">
        <v>113.446323824</v>
      </c>
    </row>
    <row r="36" spans="1:16">
      <c r="A36" s="74" t="s">
        <v>154</v>
      </c>
      <c r="B36" s="74" t="s">
        <v>168</v>
      </c>
      <c r="C36" s="74" t="s">
        <v>165</v>
      </c>
      <c r="D36" s="75">
        <v>228.28426993266217</v>
      </c>
      <c r="E36" s="74">
        <v>20.577346292401558</v>
      </c>
      <c r="F36" s="74">
        <v>14.606510648759901</v>
      </c>
      <c r="G36" s="78">
        <v>21.429575189972034</v>
      </c>
      <c r="H36" s="79">
        <v>0.82543719536556115</v>
      </c>
      <c r="I36" s="80">
        <v>0.1089883040351578</v>
      </c>
      <c r="J36" s="79">
        <v>14.766727236116656</v>
      </c>
      <c r="K36" s="79">
        <v>26.367000186176586</v>
      </c>
      <c r="L36" s="79">
        <v>6.6763897403116248</v>
      </c>
      <c r="M36" s="79">
        <v>51.232781860767076</v>
      </c>
      <c r="N36" s="79">
        <v>6.1201306584099076</v>
      </c>
      <c r="O36" s="79">
        <v>11.161328270075908</v>
      </c>
      <c r="P36" s="74">
        <v>116.43334625589293</v>
      </c>
    </row>
    <row r="37" spans="1:16">
      <c r="A37" s="74" t="s">
        <v>154</v>
      </c>
      <c r="B37" s="74" t="s">
        <v>168</v>
      </c>
      <c r="C37" s="74" t="s">
        <v>165</v>
      </c>
      <c r="D37" s="75">
        <v>208.42131296793559</v>
      </c>
      <c r="E37" s="74">
        <v>20.700521407902666</v>
      </c>
      <c r="F37" s="74">
        <v>14.707674933914983</v>
      </c>
      <c r="G37" s="78">
        <v>19.388093044182327</v>
      </c>
      <c r="H37" s="81">
        <v>0.74724944622151135</v>
      </c>
      <c r="I37" s="81">
        <v>9.4399180327868856E-2</v>
      </c>
      <c r="J37" s="81">
        <v>13.069114550179929</v>
      </c>
      <c r="K37" s="81">
        <v>22.844068113154744</v>
      </c>
      <c r="L37" s="81">
        <v>5.7480794922031189</v>
      </c>
      <c r="M37" s="81">
        <v>43.474417193122754</v>
      </c>
      <c r="N37" s="81">
        <v>4.7784607632946816</v>
      </c>
      <c r="O37" s="81">
        <v>9.6616958384646132</v>
      </c>
      <c r="P37" s="74">
        <v>99.670235130747713</v>
      </c>
    </row>
    <row r="38" spans="1:16">
      <c r="A38" s="74" t="s">
        <v>154</v>
      </c>
      <c r="B38" s="74" t="s">
        <v>168</v>
      </c>
      <c r="C38" s="74" t="s">
        <v>166</v>
      </c>
      <c r="D38" s="75">
        <v>83.691643218782602</v>
      </c>
      <c r="E38" s="74">
        <v>12.453581224765511</v>
      </c>
      <c r="F38" s="74">
        <v>8.9303797738962132</v>
      </c>
      <c r="G38" s="78">
        <v>13.813167148740506</v>
      </c>
      <c r="H38" s="81">
        <v>0.60357891803278696</v>
      </c>
      <c r="I38" s="81">
        <v>1.3314511667333064</v>
      </c>
      <c r="J38" s="81">
        <v>8.0993593846461422</v>
      </c>
      <c r="K38" s="81">
        <v>28.002940765293886</v>
      </c>
      <c r="L38" s="81">
        <v>5.6325059796081565</v>
      </c>
      <c r="M38" s="81">
        <v>32.534305921631343</v>
      </c>
      <c r="N38" s="81">
        <v>3.0483239926029588</v>
      </c>
      <c r="O38" s="81">
        <v>5.7978620323870453</v>
      </c>
      <c r="P38" s="74">
        <v>84.44674924290284</v>
      </c>
    </row>
    <row r="39" spans="1:16">
      <c r="A39" s="74" t="s">
        <v>154</v>
      </c>
      <c r="B39" s="74" t="s">
        <v>168</v>
      </c>
      <c r="C39" s="74" t="s">
        <v>167</v>
      </c>
      <c r="D39" s="75">
        <v>86.453832704273282</v>
      </c>
      <c r="E39" s="74">
        <v>13.059043048982929</v>
      </c>
      <c r="F39" s="74">
        <v>10.05063326583333</v>
      </c>
      <c r="G39" s="78">
        <v>13.931837998800958</v>
      </c>
      <c r="H39" s="78">
        <v>0.59988158013589121</v>
      </c>
      <c r="I39" s="78">
        <v>1.3285420443645084</v>
      </c>
      <c r="J39" s="78">
        <v>7.9707177623900884</v>
      </c>
      <c r="K39" s="78">
        <v>28.145764747801763</v>
      </c>
      <c r="L39" s="78">
        <v>5.5661853956834539</v>
      </c>
      <c r="M39" s="78">
        <v>32.794557673860915</v>
      </c>
      <c r="N39" s="78">
        <v>3.0647418247402078</v>
      </c>
      <c r="O39" s="78">
        <v>5.8025583525179858</v>
      </c>
      <c r="P39" s="74">
        <v>84.673067801358926</v>
      </c>
    </row>
    <row r="40" spans="1:16">
      <c r="A40" s="74" t="s">
        <v>154</v>
      </c>
      <c r="B40" s="74" t="s">
        <v>168</v>
      </c>
      <c r="C40" s="74" t="s">
        <v>167</v>
      </c>
      <c r="D40" s="75">
        <v>68.988810331179337</v>
      </c>
      <c r="E40" s="74">
        <v>11.75575214632256</v>
      </c>
      <c r="F40" s="74">
        <v>6.2621353128559711</v>
      </c>
      <c r="G40" s="78">
        <v>12.513615901921536</v>
      </c>
      <c r="H40" s="78">
        <v>0.60709277261809447</v>
      </c>
      <c r="I40" s="78">
        <v>1.3769528779023217</v>
      </c>
      <c r="J40" s="78">
        <v>7.2963112485988795</v>
      </c>
      <c r="K40" s="78">
        <v>24.383122855684551</v>
      </c>
      <c r="L40" s="78">
        <v>5.4281415352281828</v>
      </c>
      <c r="M40" s="78">
        <v>27.424488891112894</v>
      </c>
      <c r="N40" s="78">
        <v>2.6785472616092876</v>
      </c>
      <c r="O40" s="78">
        <v>5.3634791705364293</v>
      </c>
      <c r="P40" s="74">
        <v>73.951043840672554</v>
      </c>
    </row>
    <row r="41" spans="1:16">
      <c r="A41" s="74" t="s">
        <v>154</v>
      </c>
      <c r="B41" s="74" t="s">
        <v>168</v>
      </c>
      <c r="C41" s="74" t="s">
        <v>166</v>
      </c>
      <c r="D41" s="75">
        <v>84.863608806022427</v>
      </c>
      <c r="E41" s="74">
        <v>12.540400572265177</v>
      </c>
      <c r="F41" s="74">
        <v>9.3795403466668752</v>
      </c>
      <c r="G41" s="78">
        <v>13.305232296843785</v>
      </c>
      <c r="H41" s="79">
        <v>0.63660960367558928</v>
      </c>
      <c r="I41" s="80">
        <v>1.2768709668397922</v>
      </c>
      <c r="J41" s="79">
        <v>7.6477452383140223</v>
      </c>
      <c r="K41" s="79">
        <v>26.72055180823012</v>
      </c>
      <c r="L41" s="79">
        <v>5.4734499460647212</v>
      </c>
      <c r="M41" s="79">
        <v>30.663200507391132</v>
      </c>
      <c r="N41" s="79">
        <v>2.9264917213343984</v>
      </c>
      <c r="O41" s="79">
        <v>5.7769699117059528</v>
      </c>
      <c r="P41" s="74">
        <v>80.485280099880129</v>
      </c>
    </row>
    <row r="42" spans="1:16">
      <c r="A42" s="74" t="s">
        <v>154</v>
      </c>
      <c r="B42" s="74" t="s">
        <v>168</v>
      </c>
      <c r="C42" s="74" t="s">
        <v>166</v>
      </c>
      <c r="D42" s="75">
        <v>82.897086768682342</v>
      </c>
      <c r="E42" s="74">
        <v>15.991260160472063</v>
      </c>
      <c r="F42" s="74">
        <v>12.439561660010508</v>
      </c>
      <c r="G42" s="78">
        <v>13.665556625899283</v>
      </c>
      <c r="H42" s="79">
        <v>0.50557120943245426</v>
      </c>
      <c r="I42" s="80">
        <v>1.0271363980815345</v>
      </c>
      <c r="J42" s="79">
        <v>8.2746384982014387</v>
      </c>
      <c r="K42" s="79">
        <v>27.4436286165068</v>
      </c>
      <c r="L42" s="79">
        <v>5.5151479976019191</v>
      </c>
      <c r="M42" s="79">
        <v>30.75988681055156</v>
      </c>
      <c r="N42" s="79">
        <v>2.9878759992006398</v>
      </c>
      <c r="O42" s="79">
        <v>5.3061414636290962</v>
      </c>
      <c r="P42" s="74">
        <v>81.314455783772985</v>
      </c>
    </row>
    <row r="43" spans="1:16">
      <c r="A43" s="74" t="s">
        <v>154</v>
      </c>
      <c r="B43" s="74" t="s">
        <v>168</v>
      </c>
      <c r="C43" s="74" t="s">
        <v>167</v>
      </c>
      <c r="D43" s="75">
        <v>84.833483102467227</v>
      </c>
      <c r="E43" s="74">
        <v>15.545249285389538</v>
      </c>
      <c r="F43" s="74">
        <v>11.441927801606628</v>
      </c>
      <c r="G43" s="78">
        <v>13.608674899280576</v>
      </c>
      <c r="H43" s="81">
        <v>0.50502470903277386</v>
      </c>
      <c r="I43" s="81">
        <v>0.99589695203836914</v>
      </c>
      <c r="J43" s="81">
        <v>8.2390637006394876</v>
      </c>
      <c r="K43" s="81">
        <v>27.443735774780176</v>
      </c>
      <c r="L43" s="81">
        <v>5.5296001458832942</v>
      </c>
      <c r="M43" s="81">
        <v>30.735817553956835</v>
      </c>
      <c r="N43" s="81">
        <v>2.9852905081934455</v>
      </c>
      <c r="O43" s="81">
        <v>5.3558321858513187</v>
      </c>
      <c r="P43" s="74">
        <v>81.28523682134292</v>
      </c>
    </row>
    <row r="44" spans="1:16">
      <c r="A44" s="74" t="s">
        <v>141</v>
      </c>
      <c r="B44" s="74" t="s">
        <v>142</v>
      </c>
      <c r="C44" s="74" t="s">
        <v>143</v>
      </c>
      <c r="D44" s="75" t="s">
        <v>9</v>
      </c>
      <c r="E44" s="74" t="s">
        <v>144</v>
      </c>
      <c r="F44" s="74" t="s">
        <v>145</v>
      </c>
      <c r="G44" s="76" t="s">
        <v>171</v>
      </c>
      <c r="H44" s="76" t="s">
        <v>146</v>
      </c>
      <c r="I44" s="76" t="s">
        <v>147</v>
      </c>
      <c r="J44" s="76" t="s">
        <v>148</v>
      </c>
      <c r="K44" s="76" t="s">
        <v>149</v>
      </c>
      <c r="L44" s="76" t="s">
        <v>150</v>
      </c>
      <c r="M44" s="76" t="s">
        <v>151</v>
      </c>
      <c r="N44" s="77" t="s">
        <v>152</v>
      </c>
      <c r="O44" s="74" t="s">
        <v>153</v>
      </c>
    </row>
    <row r="45" spans="1:16">
      <c r="A45" s="74" t="s">
        <v>154</v>
      </c>
      <c r="B45" s="74" t="s">
        <v>169</v>
      </c>
      <c r="C45" s="74" t="s">
        <v>155</v>
      </c>
      <c r="D45" s="82">
        <v>34.917549326177152</v>
      </c>
      <c r="E45" s="74">
        <v>8.7648109408782222</v>
      </c>
      <c r="F45" s="74">
        <v>1.8453538267522249</v>
      </c>
      <c r="G45" s="74">
        <v>13.826123588235294</v>
      </c>
      <c r="H45" s="74">
        <v>2.09384093837535</v>
      </c>
      <c r="I45" s="74">
        <v>0</v>
      </c>
      <c r="J45" s="74">
        <v>0.62888410564225694</v>
      </c>
      <c r="K45" s="74">
        <v>0</v>
      </c>
      <c r="L45" s="74">
        <v>0</v>
      </c>
      <c r="M45" s="74">
        <v>0</v>
      </c>
      <c r="N45" s="74">
        <v>0</v>
      </c>
      <c r="O45" s="74">
        <v>0</v>
      </c>
      <c r="P45" s="74">
        <v>0.62888410564225694</v>
      </c>
    </row>
    <row r="46" spans="1:16">
      <c r="A46" s="74" t="s">
        <v>154</v>
      </c>
      <c r="B46" s="74" t="s">
        <v>169</v>
      </c>
      <c r="C46" s="74" t="s">
        <v>155</v>
      </c>
      <c r="D46" s="82">
        <v>33.774495094992112</v>
      </c>
      <c r="E46" s="74">
        <v>8.6525765753786281</v>
      </c>
      <c r="F46" s="74">
        <v>1.8045458077251595</v>
      </c>
      <c r="G46" s="74">
        <v>13.699155066573374</v>
      </c>
      <c r="H46" s="74">
        <v>2.0919068712514997</v>
      </c>
      <c r="I46" s="74">
        <v>0</v>
      </c>
      <c r="J46" s="74">
        <v>0.62600221111555376</v>
      </c>
      <c r="K46" s="74">
        <v>0</v>
      </c>
      <c r="L46" s="74">
        <v>0</v>
      </c>
      <c r="M46" s="74">
        <v>0</v>
      </c>
      <c r="N46" s="74">
        <v>0</v>
      </c>
      <c r="O46" s="74">
        <v>0</v>
      </c>
      <c r="P46" s="74">
        <v>0.62600221111555376</v>
      </c>
    </row>
    <row r="47" spans="1:16">
      <c r="A47" s="74" t="s">
        <v>154</v>
      </c>
      <c r="B47" s="74" t="s">
        <v>169</v>
      </c>
      <c r="C47" s="74" t="s">
        <v>155</v>
      </c>
      <c r="D47" s="82">
        <v>35.105485361433864</v>
      </c>
      <c r="E47" s="74">
        <v>8.429224552684218</v>
      </c>
      <c r="F47" s="74">
        <v>1.7929710043541409</v>
      </c>
      <c r="G47" s="74">
        <v>13.751732702400002</v>
      </c>
      <c r="H47" s="74">
        <v>2.0514371779999996</v>
      </c>
      <c r="I47" s="74">
        <v>0</v>
      </c>
      <c r="J47" s="74">
        <v>0.62262239599999991</v>
      </c>
      <c r="K47" s="74">
        <v>0</v>
      </c>
      <c r="L47" s="74">
        <v>0</v>
      </c>
      <c r="M47" s="74">
        <v>0</v>
      </c>
      <c r="N47" s="74">
        <v>0</v>
      </c>
      <c r="O47" s="74">
        <v>0</v>
      </c>
      <c r="P47" s="74">
        <v>0.62262239599999991</v>
      </c>
    </row>
    <row r="48" spans="1:16">
      <c r="A48" s="74" t="s">
        <v>154</v>
      </c>
      <c r="B48" s="74" t="s">
        <v>169</v>
      </c>
      <c r="C48" s="74" t="s">
        <v>156</v>
      </c>
      <c r="D48" s="82">
        <v>31.573076726164235</v>
      </c>
      <c r="E48" s="74">
        <v>8.1762292942503585</v>
      </c>
      <c r="F48" s="74">
        <v>1.8675948059794456</v>
      </c>
      <c r="G48" s="74">
        <v>13.363483286000001</v>
      </c>
      <c r="H48" s="74">
        <v>2.0535134600000005</v>
      </c>
      <c r="I48" s="74">
        <v>0</v>
      </c>
      <c r="J48" s="74">
        <v>0.60688180800000002</v>
      </c>
      <c r="K48" s="74">
        <v>0</v>
      </c>
      <c r="L48" s="74">
        <v>0</v>
      </c>
      <c r="M48" s="74">
        <v>0</v>
      </c>
      <c r="N48" s="74">
        <v>0</v>
      </c>
      <c r="O48" s="74">
        <v>0</v>
      </c>
      <c r="P48" s="74">
        <v>0.60688180800000002</v>
      </c>
    </row>
    <row r="49" spans="1:16">
      <c r="A49" s="74" t="s">
        <v>154</v>
      </c>
      <c r="B49" s="74" t="s">
        <v>169</v>
      </c>
      <c r="C49" s="74" t="s">
        <v>156</v>
      </c>
      <c r="D49" s="82">
        <v>36.018032414743928</v>
      </c>
      <c r="E49" s="74">
        <v>8.8971223298560176</v>
      </c>
      <c r="F49" s="74">
        <v>1.8827396035079074</v>
      </c>
      <c r="G49" s="74">
        <v>13.764618690847326</v>
      </c>
      <c r="H49" s="74">
        <v>2.0495890007993607</v>
      </c>
      <c r="I49" s="74">
        <v>0</v>
      </c>
      <c r="J49" s="74">
        <v>0.63244594124700237</v>
      </c>
      <c r="K49" s="74">
        <v>0</v>
      </c>
      <c r="L49" s="74">
        <v>0</v>
      </c>
      <c r="M49" s="74">
        <v>0</v>
      </c>
      <c r="N49" s="74">
        <v>0</v>
      </c>
      <c r="O49" s="74">
        <v>0</v>
      </c>
      <c r="P49" s="74">
        <v>0.63244594124700237</v>
      </c>
    </row>
    <row r="50" spans="1:16">
      <c r="A50" s="74" t="s">
        <v>154</v>
      </c>
      <c r="B50" s="74" t="s">
        <v>169</v>
      </c>
      <c r="C50" s="74" t="s">
        <v>155</v>
      </c>
      <c r="D50" s="82">
        <v>34.753580706905431</v>
      </c>
      <c r="E50" s="74">
        <v>8.5575589460861181</v>
      </c>
      <c r="F50" s="74">
        <v>1.8686298300450221</v>
      </c>
      <c r="G50" s="74">
        <v>13.69433149980008</v>
      </c>
      <c r="H50" s="74">
        <v>2.0774293422630947</v>
      </c>
      <c r="I50" s="74">
        <v>0</v>
      </c>
      <c r="J50" s="74">
        <v>0.63278508196721317</v>
      </c>
      <c r="K50" s="74">
        <v>0</v>
      </c>
      <c r="L50" s="74">
        <v>0</v>
      </c>
      <c r="M50" s="74">
        <v>0</v>
      </c>
      <c r="N50" s="74">
        <v>0</v>
      </c>
      <c r="O50" s="74">
        <v>0</v>
      </c>
      <c r="P50" s="74">
        <v>0.63278508196721317</v>
      </c>
    </row>
    <row r="51" spans="1:16">
      <c r="A51" s="74" t="s">
        <v>154</v>
      </c>
      <c r="B51" s="74" t="s">
        <v>169</v>
      </c>
      <c r="C51" s="74" t="s">
        <v>157</v>
      </c>
      <c r="D51" s="82">
        <v>37.829499145910994</v>
      </c>
      <c r="E51" s="74">
        <v>25.155263402879751</v>
      </c>
      <c r="F51" s="74">
        <v>9.4231420064560059</v>
      </c>
      <c r="G51" s="74">
        <v>15.915894869356773</v>
      </c>
      <c r="H51" s="74">
        <v>2.1784122792648821</v>
      </c>
      <c r="I51" s="74">
        <v>0</v>
      </c>
      <c r="J51" s="74">
        <v>0.94614598681582096</v>
      </c>
      <c r="K51" s="74">
        <v>0</v>
      </c>
      <c r="L51" s="74">
        <v>0</v>
      </c>
      <c r="M51" s="74">
        <v>0</v>
      </c>
      <c r="N51" s="74">
        <v>0</v>
      </c>
      <c r="O51" s="74">
        <v>0</v>
      </c>
      <c r="P51" s="74">
        <v>0.94614598681582096</v>
      </c>
    </row>
    <row r="52" spans="1:16">
      <c r="A52" s="74" t="s">
        <v>154</v>
      </c>
      <c r="B52" s="74" t="s">
        <v>169</v>
      </c>
      <c r="C52" s="74" t="s">
        <v>157</v>
      </c>
      <c r="D52" s="82">
        <v>38.012615438607618</v>
      </c>
      <c r="E52" s="74">
        <v>24.674096322120224</v>
      </c>
      <c r="F52" s="74">
        <v>9.3720330988761802</v>
      </c>
      <c r="G52" s="74">
        <v>15.940082830600002</v>
      </c>
      <c r="H52" s="74">
        <v>2.1833211180000003</v>
      </c>
      <c r="I52" s="74">
        <v>0</v>
      </c>
      <c r="J52" s="74">
        <v>0.91791055399999999</v>
      </c>
      <c r="K52" s="74">
        <v>0</v>
      </c>
      <c r="L52" s="74">
        <v>0</v>
      </c>
      <c r="M52" s="74">
        <v>0</v>
      </c>
      <c r="N52" s="74">
        <v>0</v>
      </c>
      <c r="O52" s="74">
        <v>0</v>
      </c>
      <c r="P52" s="74">
        <v>0.91791055399999999</v>
      </c>
    </row>
    <row r="53" spans="1:16">
      <c r="A53" s="74" t="s">
        <v>154</v>
      </c>
      <c r="B53" s="74" t="s">
        <v>169</v>
      </c>
      <c r="C53" s="74" t="s">
        <v>157</v>
      </c>
      <c r="D53" s="82">
        <v>39.763053757996992</v>
      </c>
      <c r="E53" s="74">
        <v>26.800637059761964</v>
      </c>
      <c r="F53" s="74">
        <v>10.895223929647202</v>
      </c>
      <c r="G53" s="74">
        <v>16.696772408000001</v>
      </c>
      <c r="H53" s="74">
        <v>2.2785403020000001</v>
      </c>
      <c r="I53" s="74">
        <v>0</v>
      </c>
      <c r="J53" s="74">
        <v>0.9961631179999999</v>
      </c>
      <c r="K53" s="74">
        <v>0</v>
      </c>
      <c r="L53" s="74">
        <v>0</v>
      </c>
      <c r="M53" s="74">
        <v>0</v>
      </c>
      <c r="N53" s="74">
        <v>0</v>
      </c>
      <c r="O53" s="74">
        <v>0</v>
      </c>
      <c r="P53" s="74">
        <v>0.9961631179999999</v>
      </c>
    </row>
    <row r="54" spans="1:16">
      <c r="A54" s="74" t="s">
        <v>154</v>
      </c>
      <c r="B54" s="74" t="s">
        <v>169</v>
      </c>
      <c r="C54" s="74" t="s">
        <v>157</v>
      </c>
      <c r="D54" s="82">
        <v>36.457066516704863</v>
      </c>
      <c r="E54" s="74">
        <v>26.616873809201181</v>
      </c>
      <c r="F54" s="74">
        <v>9.5852082454383698</v>
      </c>
      <c r="G54" s="74">
        <v>16.054554066520176</v>
      </c>
      <c r="H54" s="74">
        <v>2.2502250679184979</v>
      </c>
      <c r="I54" s="74">
        <v>0</v>
      </c>
      <c r="J54" s="74">
        <v>0.982489236915701</v>
      </c>
      <c r="K54" s="74">
        <v>0</v>
      </c>
      <c r="L54" s="74">
        <v>0</v>
      </c>
      <c r="M54" s="74">
        <v>0</v>
      </c>
      <c r="N54" s="74">
        <v>0</v>
      </c>
      <c r="O54" s="74">
        <v>0</v>
      </c>
      <c r="P54" s="74">
        <v>0.982489236915701</v>
      </c>
    </row>
    <row r="55" spans="1:16">
      <c r="A55" s="74" t="s">
        <v>154</v>
      </c>
      <c r="B55" s="74" t="s">
        <v>169</v>
      </c>
      <c r="C55" s="74" t="s">
        <v>157</v>
      </c>
      <c r="D55" s="82">
        <v>39.901478076284178</v>
      </c>
      <c r="E55" s="74">
        <v>25.718014354027591</v>
      </c>
      <c r="F55" s="74">
        <v>10.809347153724605</v>
      </c>
      <c r="G55" s="74">
        <v>17.022930304556361</v>
      </c>
      <c r="H55" s="74">
        <v>2.2899955375699443</v>
      </c>
      <c r="I55" s="74">
        <v>0</v>
      </c>
      <c r="J55" s="74">
        <v>1.0677320303756994</v>
      </c>
      <c r="K55" s="74">
        <v>0</v>
      </c>
      <c r="L55" s="74">
        <v>0</v>
      </c>
      <c r="M55" s="74">
        <v>0</v>
      </c>
      <c r="N55" s="74">
        <v>0</v>
      </c>
      <c r="O55" s="74">
        <v>0</v>
      </c>
      <c r="P55" s="74">
        <v>1.0677320303756994</v>
      </c>
    </row>
    <row r="56" spans="1:16">
      <c r="A56" s="74" t="s">
        <v>154</v>
      </c>
      <c r="B56" s="74" t="s">
        <v>169</v>
      </c>
      <c r="C56" s="74" t="s">
        <v>157</v>
      </c>
      <c r="D56" s="82">
        <v>38.275579164690555</v>
      </c>
      <c r="E56" s="74">
        <v>26.608200415643545</v>
      </c>
      <c r="F56" s="74">
        <v>10.677298211028198</v>
      </c>
      <c r="G56" s="74">
        <v>16.625262308553161</v>
      </c>
      <c r="H56" s="74">
        <v>2.2970506734612313</v>
      </c>
      <c r="I56" s="74">
        <v>0</v>
      </c>
      <c r="J56" s="74">
        <v>1.0033321302957634</v>
      </c>
      <c r="K56" s="74">
        <v>0</v>
      </c>
      <c r="L56" s="74">
        <v>0</v>
      </c>
      <c r="M56" s="74">
        <v>0</v>
      </c>
      <c r="N56" s="74">
        <v>0</v>
      </c>
      <c r="O56" s="74">
        <v>0</v>
      </c>
      <c r="P56" s="74">
        <v>1.0033321302957634</v>
      </c>
    </row>
    <row r="57" spans="1:16">
      <c r="A57" s="74" t="s">
        <v>154</v>
      </c>
      <c r="B57" s="74" t="s">
        <v>170</v>
      </c>
      <c r="C57" s="74" t="s">
        <v>158</v>
      </c>
      <c r="D57" s="83">
        <v>57.536848976692625</v>
      </c>
      <c r="E57" s="74">
        <v>31.824866716375418</v>
      </c>
      <c r="F57" s="74">
        <v>25.182096660411766</v>
      </c>
      <c r="G57" s="74">
        <v>19.711180005002003</v>
      </c>
      <c r="H57" s="74">
        <v>3.3073729151660669</v>
      </c>
      <c r="I57" s="74">
        <v>2.7238133253301322E-2</v>
      </c>
      <c r="J57" s="74">
        <v>0.61407357142857144</v>
      </c>
      <c r="K57" s="74">
        <v>30.955573194877946</v>
      </c>
      <c r="L57" s="74">
        <v>4.5346585354141649</v>
      </c>
      <c r="M57" s="74">
        <v>61.108238149859943</v>
      </c>
      <c r="N57" s="74">
        <v>5.6129351512605039</v>
      </c>
      <c r="O57" s="74">
        <v>9.155423582232892</v>
      </c>
      <c r="P57" s="74">
        <v>112.00814031832732</v>
      </c>
    </row>
    <row r="58" spans="1:16">
      <c r="A58" s="74" t="s">
        <v>154</v>
      </c>
      <c r="B58" s="74" t="s">
        <v>170</v>
      </c>
      <c r="C58" s="74" t="s">
        <v>158</v>
      </c>
      <c r="D58" s="83">
        <v>53.664515045002574</v>
      </c>
      <c r="E58" s="74">
        <v>35.047896244218329</v>
      </c>
      <c r="F58" s="74">
        <v>25.399285851372195</v>
      </c>
      <c r="G58" s="74">
        <v>18.906034733200002</v>
      </c>
      <c r="H58" s="74">
        <v>3.2101240959999999</v>
      </c>
      <c r="I58" s="74">
        <v>1.2844722000000003E-2</v>
      </c>
      <c r="J58" s="74">
        <v>0.58058842999999993</v>
      </c>
      <c r="K58" s="74">
        <v>28.474950546799999</v>
      </c>
      <c r="L58" s="74">
        <v>4.057519192</v>
      </c>
      <c r="M58" s="74">
        <v>59.121185821400005</v>
      </c>
      <c r="N58" s="74">
        <v>5.2635675923999994</v>
      </c>
      <c r="O58" s="74">
        <v>8.8526488848000007</v>
      </c>
      <c r="P58" s="74">
        <v>106.36330518939999</v>
      </c>
    </row>
    <row r="59" spans="1:16">
      <c r="A59" s="74" t="s">
        <v>154</v>
      </c>
      <c r="B59" s="74" t="s">
        <v>170</v>
      </c>
      <c r="C59" s="74" t="s">
        <v>159</v>
      </c>
      <c r="D59" s="83">
        <v>57.625578403898558</v>
      </c>
      <c r="E59" s="74">
        <v>32.66306907338155</v>
      </c>
      <c r="F59" s="74">
        <v>27.200543447811704</v>
      </c>
      <c r="G59" s="74">
        <v>20.767848698840929</v>
      </c>
      <c r="H59" s="74">
        <v>3.5749839148681062</v>
      </c>
      <c r="I59" s="74">
        <v>1.444318944844125E-2</v>
      </c>
      <c r="J59" s="74">
        <v>0.60419642685851327</v>
      </c>
      <c r="K59" s="74">
        <v>30.413378191047165</v>
      </c>
      <c r="L59" s="74">
        <v>4.2574024660271785</v>
      </c>
      <c r="M59" s="74">
        <v>64.006993489408472</v>
      </c>
      <c r="N59" s="74">
        <v>5.1499354440447647</v>
      </c>
      <c r="O59" s="74">
        <v>9.2570063405275782</v>
      </c>
      <c r="P59" s="74">
        <v>113.70335554736211</v>
      </c>
    </row>
    <row r="60" spans="1:16">
      <c r="A60" s="74" t="s">
        <v>154</v>
      </c>
      <c r="B60" s="74" t="s">
        <v>170</v>
      </c>
      <c r="C60" s="74" t="s">
        <v>160</v>
      </c>
      <c r="D60" s="83">
        <v>49.319517493080085</v>
      </c>
      <c r="E60" s="74">
        <v>30.471435642761499</v>
      </c>
      <c r="F60" s="74">
        <v>24.972229171446376</v>
      </c>
      <c r="G60" s="74">
        <v>19.471950443577434</v>
      </c>
      <c r="H60" s="74">
        <v>3.4141885734293718</v>
      </c>
      <c r="I60" s="74">
        <v>9.3792016806722757E-3</v>
      </c>
      <c r="J60" s="74">
        <v>0.54708830732292901</v>
      </c>
      <c r="K60" s="74">
        <v>27.205873749499798</v>
      </c>
      <c r="L60" s="74">
        <v>3.8877307122849141</v>
      </c>
      <c r="M60" s="74">
        <v>56.38059109783913</v>
      </c>
      <c r="N60" s="74">
        <v>4.1467375478191268</v>
      </c>
      <c r="O60" s="74">
        <v>8.4004220360144046</v>
      </c>
      <c r="P60" s="74">
        <v>100.57782265246097</v>
      </c>
    </row>
    <row r="61" spans="1:16">
      <c r="A61" s="74" t="s">
        <v>154</v>
      </c>
      <c r="B61" s="74" t="s">
        <v>170</v>
      </c>
      <c r="C61" s="74" t="s">
        <v>158</v>
      </c>
      <c r="D61" s="83">
        <v>59.960748410096087</v>
      </c>
      <c r="E61" s="74">
        <v>32.195159738580664</v>
      </c>
      <c r="F61" s="74">
        <v>25.848882551894746</v>
      </c>
      <c r="G61" s="74">
        <v>21.073675757102841</v>
      </c>
      <c r="H61" s="74">
        <v>3.5176858083233293</v>
      </c>
      <c r="I61" s="74">
        <v>1.5619117647058818E-2</v>
      </c>
      <c r="J61" s="74">
        <v>0.62387495598239284</v>
      </c>
      <c r="K61" s="74">
        <v>31.914355226890756</v>
      </c>
      <c r="L61" s="74">
        <v>4.5608472709083623</v>
      </c>
      <c r="M61" s="74">
        <v>66.935606451780714</v>
      </c>
      <c r="N61" s="74">
        <v>5.5933071362545013</v>
      </c>
      <c r="O61" s="74">
        <v>9.8192314237695069</v>
      </c>
      <c r="P61" s="74">
        <v>119.46284158323328</v>
      </c>
    </row>
    <row r="62" spans="1:16">
      <c r="A62" s="74" t="s">
        <v>154</v>
      </c>
      <c r="B62" s="74" t="s">
        <v>170</v>
      </c>
      <c r="C62" s="74" t="s">
        <v>158</v>
      </c>
      <c r="D62" s="84">
        <v>59.00594316254471</v>
      </c>
      <c r="E62" s="74">
        <v>32.195097720985551</v>
      </c>
      <c r="F62" s="74">
        <v>25.920754007275342</v>
      </c>
      <c r="G62" s="74">
        <v>20.848490022382098</v>
      </c>
      <c r="H62" s="74">
        <v>3.5208459132693846</v>
      </c>
      <c r="I62" s="74">
        <v>1.5554124700239808E-2</v>
      </c>
      <c r="J62" s="74">
        <v>0.62277929256594733</v>
      </c>
      <c r="K62" s="74">
        <v>31.841215064348525</v>
      </c>
      <c r="L62" s="74">
        <v>4.5420462749800166</v>
      </c>
      <c r="M62" s="74">
        <v>67.077563874100719</v>
      </c>
      <c r="N62" s="74">
        <v>5.549423395483613</v>
      </c>
      <c r="O62" s="74">
        <v>9.8405629976019195</v>
      </c>
      <c r="P62" s="74">
        <v>119.48914502378099</v>
      </c>
    </row>
    <row r="63" spans="1:16">
      <c r="A63" s="74" t="s">
        <v>154</v>
      </c>
      <c r="B63" s="74" t="s">
        <v>169</v>
      </c>
      <c r="C63" s="74" t="s">
        <v>161</v>
      </c>
      <c r="D63" s="82">
        <v>29.245801266326001</v>
      </c>
      <c r="E63" s="74">
        <v>26.242898747704867</v>
      </c>
      <c r="F63" s="74">
        <v>3.1205533027679766</v>
      </c>
      <c r="G63" s="74">
        <v>16.816854801837795</v>
      </c>
      <c r="H63" s="74">
        <v>2.1320603256092685</v>
      </c>
      <c r="I63" s="74">
        <v>0</v>
      </c>
      <c r="J63" s="74">
        <v>13.545857443068316</v>
      </c>
      <c r="K63" s="74">
        <v>0</v>
      </c>
      <c r="L63" s="74">
        <v>0</v>
      </c>
      <c r="M63" s="74">
        <v>0</v>
      </c>
      <c r="N63" s="74">
        <v>0</v>
      </c>
      <c r="O63" s="74">
        <v>0</v>
      </c>
      <c r="P63" s="74">
        <v>13.545857443068316</v>
      </c>
    </row>
    <row r="64" spans="1:16">
      <c r="A64" s="74" t="s">
        <v>154</v>
      </c>
      <c r="B64" s="74" t="s">
        <v>169</v>
      </c>
      <c r="C64" s="74" t="s">
        <v>161</v>
      </c>
      <c r="D64" s="82">
        <v>30.702900409533949</v>
      </c>
      <c r="E64" s="74">
        <v>26.246565755138807</v>
      </c>
      <c r="F64" s="74">
        <v>3.2213375320106281</v>
      </c>
      <c r="G64" s="74">
        <v>17.140986010800003</v>
      </c>
      <c r="H64" s="74">
        <v>2.1661390000000003</v>
      </c>
      <c r="I64" s="74">
        <v>0</v>
      </c>
      <c r="J64" s="74">
        <v>13.733825490399999</v>
      </c>
      <c r="K64" s="74">
        <v>0</v>
      </c>
      <c r="L64" s="74">
        <v>0</v>
      </c>
      <c r="M64" s="74">
        <v>0</v>
      </c>
      <c r="N64" s="74">
        <v>0</v>
      </c>
      <c r="O64" s="74">
        <v>0</v>
      </c>
      <c r="P64" s="74">
        <v>13.733825490399999</v>
      </c>
    </row>
    <row r="65" spans="1:16">
      <c r="A65" s="74" t="s">
        <v>154</v>
      </c>
      <c r="B65" s="74" t="s">
        <v>169</v>
      </c>
      <c r="C65" s="74" t="s">
        <v>162</v>
      </c>
      <c r="D65" s="82">
        <v>30.411383472189421</v>
      </c>
      <c r="E65" s="74">
        <v>29.733390086013635</v>
      </c>
      <c r="F65" s="74">
        <v>3.7460494137564733</v>
      </c>
      <c r="G65" s="74">
        <v>17.050997523590567</v>
      </c>
      <c r="H65" s="74">
        <v>2.0437586225509796</v>
      </c>
      <c r="I65" s="74">
        <v>0</v>
      </c>
      <c r="J65" s="74">
        <v>13.823633533786484</v>
      </c>
      <c r="K65" s="74">
        <v>0</v>
      </c>
      <c r="L65" s="74">
        <v>0</v>
      </c>
      <c r="M65" s="74">
        <v>0</v>
      </c>
      <c r="N65" s="74">
        <v>0</v>
      </c>
      <c r="O65" s="74">
        <v>0</v>
      </c>
      <c r="P65" s="74">
        <v>13.823633533786484</v>
      </c>
    </row>
    <row r="66" spans="1:16">
      <c r="A66" s="74" t="s">
        <v>154</v>
      </c>
      <c r="B66" s="74" t="s">
        <v>169</v>
      </c>
      <c r="C66" s="74" t="s">
        <v>162</v>
      </c>
      <c r="D66" s="82">
        <v>31.022762209915722</v>
      </c>
      <c r="E66" s="74">
        <v>25.985192517984242</v>
      </c>
      <c r="F66" s="74">
        <v>3.7952178518466284</v>
      </c>
      <c r="G66" s="74">
        <v>16.834458967587036</v>
      </c>
      <c r="H66" s="74">
        <v>2.0284772509003601</v>
      </c>
      <c r="I66" s="74">
        <v>0</v>
      </c>
      <c r="J66" s="74">
        <v>13.793634160064023</v>
      </c>
      <c r="K66" s="74">
        <v>0</v>
      </c>
      <c r="L66" s="74">
        <v>0</v>
      </c>
      <c r="M66" s="74">
        <v>0</v>
      </c>
      <c r="N66" s="74">
        <v>0</v>
      </c>
      <c r="O66" s="74">
        <v>0</v>
      </c>
      <c r="P66" s="74">
        <v>13.793634160064023</v>
      </c>
    </row>
    <row r="67" spans="1:16">
      <c r="A67" s="74" t="s">
        <v>154</v>
      </c>
      <c r="B67" s="74" t="s">
        <v>169</v>
      </c>
      <c r="C67" s="74" t="s">
        <v>161</v>
      </c>
      <c r="D67" s="82">
        <v>30.810429975488262</v>
      </c>
      <c r="E67" s="74">
        <v>26.005077365071703</v>
      </c>
      <c r="F67" s="74">
        <v>3.259907643583952</v>
      </c>
      <c r="G67" s="74">
        <v>17.379845828468618</v>
      </c>
      <c r="H67" s="74">
        <v>2.2567927988804484</v>
      </c>
      <c r="I67" s="74">
        <v>0</v>
      </c>
      <c r="J67" s="74">
        <v>14.038105500999599</v>
      </c>
      <c r="K67" s="74">
        <v>0</v>
      </c>
      <c r="L67" s="74">
        <v>0</v>
      </c>
      <c r="M67" s="74">
        <v>0</v>
      </c>
      <c r="N67" s="74">
        <v>0</v>
      </c>
      <c r="O67" s="74">
        <v>0</v>
      </c>
      <c r="P67" s="74">
        <v>14.038105500999599</v>
      </c>
    </row>
    <row r="68" spans="1:16">
      <c r="A68" s="74" t="s">
        <v>154</v>
      </c>
      <c r="B68" s="74" t="s">
        <v>169</v>
      </c>
      <c r="C68" s="74" t="s">
        <v>162</v>
      </c>
      <c r="D68" s="82">
        <v>32.308238938941557</v>
      </c>
      <c r="E68" s="74">
        <v>25.794237335881078</v>
      </c>
      <c r="F68" s="74">
        <v>3.2683386842081199</v>
      </c>
      <c r="G68" s="74">
        <v>17.654954271982415</v>
      </c>
      <c r="H68" s="74">
        <v>2.259221233013589</v>
      </c>
      <c r="I68" s="74">
        <v>0</v>
      </c>
      <c r="J68" s="74">
        <v>14.222799836131093</v>
      </c>
      <c r="K68" s="74">
        <v>0</v>
      </c>
      <c r="L68" s="74">
        <v>0</v>
      </c>
      <c r="M68" s="74">
        <v>0</v>
      </c>
      <c r="N68" s="74">
        <v>0</v>
      </c>
      <c r="O68" s="74">
        <v>0</v>
      </c>
      <c r="P68" s="74">
        <v>14.222799836131093</v>
      </c>
    </row>
    <row r="69" spans="1:16">
      <c r="A69" s="74" t="s">
        <v>154</v>
      </c>
      <c r="B69" s="74" t="s">
        <v>169</v>
      </c>
      <c r="C69" s="74" t="s">
        <v>163</v>
      </c>
      <c r="D69" s="82">
        <v>47.329755100235914</v>
      </c>
      <c r="E69" s="74">
        <v>18.111831430882468</v>
      </c>
      <c r="F69" s="74">
        <v>4.3933551323846673</v>
      </c>
      <c r="G69" s="74">
        <v>21.002324428428633</v>
      </c>
      <c r="H69" s="74">
        <v>2.4922285525789687</v>
      </c>
      <c r="I69" s="74">
        <v>0</v>
      </c>
      <c r="J69" s="74">
        <v>20.724575730507798</v>
      </c>
      <c r="K69" s="74">
        <v>0</v>
      </c>
      <c r="L69" s="74">
        <v>0</v>
      </c>
      <c r="M69" s="74">
        <v>0</v>
      </c>
      <c r="N69" s="74">
        <v>0</v>
      </c>
      <c r="O69" s="74">
        <v>0</v>
      </c>
      <c r="P69" s="74">
        <v>20.724575730507798</v>
      </c>
    </row>
    <row r="70" spans="1:16">
      <c r="A70" s="74" t="s">
        <v>154</v>
      </c>
      <c r="B70" s="74" t="s">
        <v>169</v>
      </c>
      <c r="C70" s="74" t="s">
        <v>164</v>
      </c>
      <c r="D70" s="82">
        <v>46.34203900091638</v>
      </c>
      <c r="E70" s="74">
        <v>16.770970402820218</v>
      </c>
      <c r="F70" s="74">
        <v>4.3246109109518907</v>
      </c>
      <c r="G70" s="74">
        <v>21.047095027600001</v>
      </c>
      <c r="H70" s="74">
        <v>2.4981719040000003</v>
      </c>
      <c r="I70" s="74">
        <v>0</v>
      </c>
      <c r="J70" s="74">
        <v>20.513144560000001</v>
      </c>
      <c r="K70" s="74">
        <v>0</v>
      </c>
      <c r="L70" s="74">
        <v>0</v>
      </c>
      <c r="M70" s="74">
        <v>0</v>
      </c>
      <c r="N70" s="74">
        <v>0</v>
      </c>
      <c r="O70" s="74">
        <v>0</v>
      </c>
      <c r="P70" s="74">
        <v>20.513144560000001</v>
      </c>
    </row>
    <row r="71" spans="1:16">
      <c r="A71" s="74" t="s">
        <v>154</v>
      </c>
      <c r="B71" s="74" t="s">
        <v>169</v>
      </c>
      <c r="C71" s="74" t="s">
        <v>163</v>
      </c>
      <c r="D71" s="82">
        <v>45.195715233704298</v>
      </c>
      <c r="E71" s="74">
        <v>15.556907745002208</v>
      </c>
      <c r="F71" s="74">
        <v>4.3924589660509215</v>
      </c>
      <c r="G71" s="74">
        <v>20.679376159272589</v>
      </c>
      <c r="H71" s="74">
        <v>2.4671927498001605</v>
      </c>
      <c r="I71" s="74">
        <v>0</v>
      </c>
      <c r="J71" s="74">
        <v>18.800746471622702</v>
      </c>
      <c r="K71" s="74">
        <v>0</v>
      </c>
      <c r="L71" s="74">
        <v>0</v>
      </c>
      <c r="M71" s="74">
        <v>0</v>
      </c>
      <c r="N71" s="74">
        <v>0</v>
      </c>
      <c r="O71" s="74">
        <v>0</v>
      </c>
      <c r="P71" s="74">
        <v>18.800746471622702</v>
      </c>
    </row>
    <row r="72" spans="1:16">
      <c r="A72" s="74" t="s">
        <v>154</v>
      </c>
      <c r="B72" s="74" t="s">
        <v>169</v>
      </c>
      <c r="C72" s="74" t="s">
        <v>163</v>
      </c>
      <c r="D72" s="82">
        <v>45.986399998779852</v>
      </c>
      <c r="E72" s="74">
        <v>17.129436438545365</v>
      </c>
      <c r="F72" s="74">
        <v>4.4143612919855801</v>
      </c>
      <c r="G72" s="74">
        <v>20.933340450619752</v>
      </c>
      <c r="H72" s="74">
        <v>2.479974388244703</v>
      </c>
      <c r="I72" s="74">
        <v>0</v>
      </c>
      <c r="J72" s="74">
        <v>20.65675468132747</v>
      </c>
      <c r="K72" s="74">
        <v>0</v>
      </c>
      <c r="L72" s="74">
        <v>0</v>
      </c>
      <c r="M72" s="74">
        <v>0</v>
      </c>
      <c r="N72" s="74">
        <v>0</v>
      </c>
      <c r="O72" s="74">
        <v>0</v>
      </c>
      <c r="P72" s="74">
        <v>20.65675468132747</v>
      </c>
    </row>
    <row r="73" spans="1:16">
      <c r="A73" s="74" t="s">
        <v>154</v>
      </c>
      <c r="B73" s="74" t="s">
        <v>169</v>
      </c>
      <c r="C73" s="74" t="s">
        <v>163</v>
      </c>
      <c r="D73" s="82">
        <v>44.40048280110306</v>
      </c>
      <c r="E73" s="74">
        <v>14.701611950570374</v>
      </c>
      <c r="F73" s="74">
        <v>4.3657861389893453</v>
      </c>
      <c r="G73" s="74">
        <v>20.712256156124901</v>
      </c>
      <c r="H73" s="74">
        <v>2.4953685708566851</v>
      </c>
      <c r="I73" s="74">
        <v>0</v>
      </c>
      <c r="J73" s="74">
        <v>20.44265064371497</v>
      </c>
      <c r="K73" s="74">
        <v>0</v>
      </c>
      <c r="L73" s="74">
        <v>0</v>
      </c>
      <c r="M73" s="74">
        <v>0</v>
      </c>
      <c r="N73" s="74">
        <v>0</v>
      </c>
      <c r="O73" s="74">
        <v>0</v>
      </c>
      <c r="P73" s="74">
        <v>20.44265064371497</v>
      </c>
    </row>
    <row r="74" spans="1:16">
      <c r="A74" s="74" t="s">
        <v>154</v>
      </c>
      <c r="B74" s="74" t="s">
        <v>169</v>
      </c>
      <c r="C74" s="74" t="s">
        <v>163</v>
      </c>
      <c r="D74" s="82">
        <v>46.29555034928805</v>
      </c>
      <c r="E74" s="74">
        <v>16.232616763996017</v>
      </c>
      <c r="F74" s="74">
        <v>4.2664528215691311</v>
      </c>
      <c r="G74" s="74">
        <v>20.923163482214232</v>
      </c>
      <c r="H74" s="74">
        <v>2.4752453097521983</v>
      </c>
      <c r="I74" s="74">
        <v>0</v>
      </c>
      <c r="J74" s="74">
        <v>20.411753867306157</v>
      </c>
      <c r="K74" s="74">
        <v>0</v>
      </c>
      <c r="L74" s="74">
        <v>0</v>
      </c>
      <c r="M74" s="74">
        <v>0</v>
      </c>
      <c r="N74" s="74">
        <v>0</v>
      </c>
      <c r="O74" s="74">
        <v>0</v>
      </c>
      <c r="P74" s="74">
        <v>20.411753867306157</v>
      </c>
    </row>
    <row r="75" spans="1:16">
      <c r="A75" s="74" t="s">
        <v>154</v>
      </c>
      <c r="B75" s="74" t="s">
        <v>169</v>
      </c>
      <c r="C75" s="74" t="s">
        <v>165</v>
      </c>
      <c r="D75" s="82">
        <v>60.24721820195424</v>
      </c>
      <c r="E75" s="74">
        <v>29.454357845196906</v>
      </c>
      <c r="F75" s="74">
        <v>14.274647294815342</v>
      </c>
      <c r="G75" s="74">
        <v>24.660412440176071</v>
      </c>
      <c r="H75" s="74">
        <v>3.1404402084833936</v>
      </c>
      <c r="I75" s="74">
        <v>0</v>
      </c>
      <c r="J75" s="74">
        <v>18.880829659863949</v>
      </c>
      <c r="K75" s="74">
        <v>0</v>
      </c>
      <c r="L75" s="74">
        <v>0</v>
      </c>
      <c r="M75" s="74">
        <v>0</v>
      </c>
      <c r="N75" s="74">
        <v>0</v>
      </c>
      <c r="O75" s="74">
        <v>0</v>
      </c>
      <c r="P75" s="74">
        <v>18.880829659863949</v>
      </c>
    </row>
    <row r="76" spans="1:16">
      <c r="A76" s="74" t="s">
        <v>154</v>
      </c>
      <c r="B76" s="74" t="s">
        <v>169</v>
      </c>
      <c r="C76" s="74" t="s">
        <v>165</v>
      </c>
      <c r="D76" s="82">
        <v>58.294515263794544</v>
      </c>
      <c r="E76" s="74">
        <v>30.406812907199768</v>
      </c>
      <c r="F76" s="74">
        <v>14.0113753964204</v>
      </c>
      <c r="G76" s="74">
        <v>24.15080873570572</v>
      </c>
      <c r="H76" s="74">
        <v>3.1190830065973612</v>
      </c>
      <c r="I76" s="74">
        <v>0</v>
      </c>
      <c r="J76" s="74">
        <v>18.687915045981608</v>
      </c>
      <c r="K76" s="74">
        <v>0</v>
      </c>
      <c r="L76" s="74">
        <v>0</v>
      </c>
      <c r="M76" s="74">
        <v>0</v>
      </c>
      <c r="N76" s="74">
        <v>0</v>
      </c>
      <c r="O76" s="74">
        <v>0</v>
      </c>
      <c r="P76" s="74">
        <v>18.687915045981608</v>
      </c>
    </row>
    <row r="77" spans="1:16">
      <c r="A77" s="74" t="s">
        <v>154</v>
      </c>
      <c r="B77" s="74" t="s">
        <v>169</v>
      </c>
      <c r="C77" s="74" t="s">
        <v>165</v>
      </c>
      <c r="D77" s="82">
        <v>57.646069368305007</v>
      </c>
      <c r="E77" s="74">
        <v>29.977552810933091</v>
      </c>
      <c r="F77" s="74">
        <v>13.743745502669844</v>
      </c>
      <c r="G77" s="74">
        <v>24.063776313349322</v>
      </c>
      <c r="H77" s="74">
        <v>3.1582973275379702</v>
      </c>
      <c r="I77" s="74">
        <v>0</v>
      </c>
      <c r="J77" s="74">
        <v>18.715673920863313</v>
      </c>
      <c r="K77" s="74">
        <v>0</v>
      </c>
      <c r="L77" s="74">
        <v>0</v>
      </c>
      <c r="M77" s="74">
        <v>0</v>
      </c>
      <c r="N77" s="74">
        <v>0</v>
      </c>
      <c r="O77" s="74">
        <v>0</v>
      </c>
      <c r="P77" s="74">
        <v>18.715673920863313</v>
      </c>
    </row>
    <row r="78" spans="1:16">
      <c r="A78" s="74" t="s">
        <v>154</v>
      </c>
      <c r="B78" s="74" t="s">
        <v>169</v>
      </c>
      <c r="C78" s="74" t="s">
        <v>165</v>
      </c>
      <c r="D78" s="82">
        <v>58.84930559697483</v>
      </c>
      <c r="E78" s="74">
        <v>31.022190832717886</v>
      </c>
      <c r="F78" s="74">
        <v>13.87508972609819</v>
      </c>
      <c r="G78" s="74">
        <v>24.08574742582967</v>
      </c>
      <c r="H78" s="74">
        <v>3.1124729564174336</v>
      </c>
      <c r="I78" s="74">
        <v>0</v>
      </c>
      <c r="J78" s="74">
        <v>17.798401039584167</v>
      </c>
      <c r="K78" s="74">
        <v>0</v>
      </c>
      <c r="L78" s="74">
        <v>0</v>
      </c>
      <c r="M78" s="74">
        <v>0</v>
      </c>
      <c r="N78" s="74">
        <v>0</v>
      </c>
      <c r="O78" s="74">
        <v>0</v>
      </c>
      <c r="P78" s="74">
        <v>17.798401039584167</v>
      </c>
    </row>
    <row r="79" spans="1:16">
      <c r="A79" s="74" t="s">
        <v>154</v>
      </c>
      <c r="B79" s="74" t="s">
        <v>169</v>
      </c>
      <c r="C79" s="74" t="s">
        <v>165</v>
      </c>
      <c r="D79" s="82">
        <v>56.860595650624468</v>
      </c>
      <c r="E79" s="74">
        <v>29.960350385097701</v>
      </c>
      <c r="F79" s="74">
        <v>13.963812400638046</v>
      </c>
      <c r="G79" s="74">
        <v>23.656141637090329</v>
      </c>
      <c r="H79" s="74">
        <v>3.1430100451638694</v>
      </c>
      <c r="I79" s="74">
        <v>0</v>
      </c>
      <c r="J79" s="74">
        <v>12.618322106314951</v>
      </c>
      <c r="K79" s="74">
        <v>0</v>
      </c>
      <c r="L79" s="74">
        <v>0</v>
      </c>
      <c r="M79" s="74">
        <v>0</v>
      </c>
      <c r="N79" s="74">
        <v>0</v>
      </c>
      <c r="O79" s="74">
        <v>0</v>
      </c>
      <c r="P79" s="74">
        <v>12.618322106314951</v>
      </c>
    </row>
    <row r="80" spans="1:16">
      <c r="A80" s="74" t="s">
        <v>154</v>
      </c>
      <c r="B80" s="74" t="s">
        <v>169</v>
      </c>
      <c r="C80" s="74" t="s">
        <v>165</v>
      </c>
      <c r="D80" s="82">
        <v>58.74097354582252</v>
      </c>
      <c r="E80" s="74">
        <v>29.49054082460254</v>
      </c>
      <c r="F80" s="74">
        <v>13.961500092091292</v>
      </c>
      <c r="G80" s="74">
        <v>23.913675923261394</v>
      </c>
      <c r="H80" s="74">
        <v>3.1216781243005598</v>
      </c>
      <c r="I80" s="74">
        <v>0</v>
      </c>
      <c r="J80" s="74">
        <v>19.085202478017589</v>
      </c>
      <c r="K80" s="74">
        <v>0</v>
      </c>
      <c r="L80" s="74">
        <v>0</v>
      </c>
      <c r="M80" s="74">
        <v>0</v>
      </c>
      <c r="N80" s="74">
        <v>0</v>
      </c>
      <c r="O80" s="74">
        <v>0</v>
      </c>
      <c r="P80" s="74">
        <v>19.085202478017589</v>
      </c>
    </row>
    <row r="81" spans="1:16">
      <c r="A81" s="74" t="s">
        <v>154</v>
      </c>
      <c r="B81" s="74" t="s">
        <v>169</v>
      </c>
      <c r="C81" s="74" t="s">
        <v>166</v>
      </c>
      <c r="D81" s="82">
        <v>38.717416433716906</v>
      </c>
      <c r="E81" s="74">
        <v>17.576556599032887</v>
      </c>
      <c r="F81" s="74">
        <v>3.2764347818549786</v>
      </c>
      <c r="G81" s="74">
        <v>15.37554476510604</v>
      </c>
      <c r="H81" s="74">
        <v>1.8809178135254103</v>
      </c>
      <c r="I81" s="74">
        <v>0</v>
      </c>
      <c r="J81" s="74">
        <v>12.812656658663466</v>
      </c>
      <c r="K81" s="74">
        <v>0</v>
      </c>
      <c r="L81" s="74">
        <v>0</v>
      </c>
      <c r="M81" s="74">
        <v>0</v>
      </c>
      <c r="N81" s="74">
        <v>0</v>
      </c>
      <c r="O81" s="74">
        <v>0</v>
      </c>
      <c r="P81" s="74">
        <v>12.812656658663466</v>
      </c>
    </row>
    <row r="82" spans="1:16">
      <c r="A82" s="74" t="s">
        <v>154</v>
      </c>
      <c r="B82" s="74" t="s">
        <v>169</v>
      </c>
      <c r="C82" s="74" t="s">
        <v>167</v>
      </c>
      <c r="D82" s="82">
        <v>35.738500805356864</v>
      </c>
      <c r="E82" s="74">
        <v>18.012530115970392</v>
      </c>
      <c r="F82" s="74">
        <v>3.1687311959788791</v>
      </c>
      <c r="G82" s="74">
        <v>14.999133828936854</v>
      </c>
      <c r="H82" s="74">
        <v>1.8972405667466032</v>
      </c>
      <c r="I82" s="74">
        <v>0</v>
      </c>
      <c r="J82" s="74">
        <v>11.811372430055956</v>
      </c>
      <c r="K82" s="74">
        <v>0</v>
      </c>
      <c r="L82" s="74">
        <v>0</v>
      </c>
      <c r="M82" s="74">
        <v>0</v>
      </c>
      <c r="N82" s="74">
        <v>0</v>
      </c>
      <c r="O82" s="74">
        <v>0</v>
      </c>
      <c r="P82" s="74">
        <v>11.811372430055956</v>
      </c>
    </row>
    <row r="83" spans="1:16">
      <c r="A83" s="74" t="s">
        <v>154</v>
      </c>
      <c r="B83" s="74" t="s">
        <v>169</v>
      </c>
      <c r="C83" s="74" t="s">
        <v>167</v>
      </c>
      <c r="D83" s="82">
        <v>36.538818973741542</v>
      </c>
      <c r="E83" s="74">
        <v>17.057234987513951</v>
      </c>
      <c r="F83" s="74">
        <v>3.3016689722682124</v>
      </c>
      <c r="G83" s="74">
        <v>15.062396550400001</v>
      </c>
      <c r="H83" s="74">
        <v>1.9269889490000001</v>
      </c>
      <c r="I83" s="74">
        <v>0</v>
      </c>
      <c r="J83" s="74">
        <v>12.61196876</v>
      </c>
      <c r="K83" s="74">
        <v>0</v>
      </c>
      <c r="L83" s="74">
        <v>0</v>
      </c>
      <c r="M83" s="74">
        <v>0</v>
      </c>
      <c r="N83" s="74">
        <v>0</v>
      </c>
      <c r="O83" s="74">
        <v>0</v>
      </c>
      <c r="P83" s="74">
        <v>12.61196876</v>
      </c>
    </row>
    <row r="84" spans="1:16">
      <c r="A84" s="74" t="s">
        <v>154</v>
      </c>
      <c r="B84" s="74" t="s">
        <v>169</v>
      </c>
      <c r="C84" s="74" t="s">
        <v>166</v>
      </c>
      <c r="D84" s="82">
        <v>37.449569661325043</v>
      </c>
      <c r="E84" s="74">
        <v>17.122725388526668</v>
      </c>
      <c r="F84" s="74">
        <v>3.1686331412819535</v>
      </c>
      <c r="G84" s="74">
        <v>15.328939521791286</v>
      </c>
      <c r="H84" s="74">
        <v>1.9279303814474213</v>
      </c>
      <c r="I84" s="74">
        <v>0</v>
      </c>
      <c r="J84" s="74">
        <v>12.420179868052777</v>
      </c>
      <c r="K84" s="74">
        <v>0</v>
      </c>
      <c r="L84" s="74">
        <v>0</v>
      </c>
      <c r="M84" s="74">
        <v>0</v>
      </c>
      <c r="N84" s="74">
        <v>0</v>
      </c>
      <c r="O84" s="74">
        <v>0</v>
      </c>
      <c r="P84" s="74">
        <v>12.420179868052777</v>
      </c>
    </row>
    <row r="85" spans="1:16">
      <c r="A85" s="74" t="s">
        <v>154</v>
      </c>
      <c r="B85" s="74" t="s">
        <v>169</v>
      </c>
      <c r="C85" s="74" t="s">
        <v>166</v>
      </c>
      <c r="D85" s="82">
        <v>37.234987409858086</v>
      </c>
      <c r="E85" s="74">
        <v>15.668613076067079</v>
      </c>
      <c r="F85" s="74">
        <v>3.3209421795254102</v>
      </c>
      <c r="G85" s="74">
        <v>15.402086029588165</v>
      </c>
      <c r="H85" s="74">
        <v>1.9401177453018794</v>
      </c>
      <c r="I85" s="74">
        <v>0</v>
      </c>
      <c r="J85" s="74">
        <v>12.468052075169933</v>
      </c>
      <c r="K85" s="74">
        <v>0</v>
      </c>
      <c r="L85" s="74">
        <v>0</v>
      </c>
      <c r="M85" s="74">
        <v>0</v>
      </c>
      <c r="N85" s="74">
        <v>0</v>
      </c>
      <c r="O85" s="74">
        <v>0</v>
      </c>
      <c r="P85" s="74">
        <v>12.468052075169933</v>
      </c>
    </row>
    <row r="86" spans="1:16">
      <c r="A86" s="74" t="s">
        <v>154</v>
      </c>
      <c r="B86" s="74" t="s">
        <v>169</v>
      </c>
      <c r="C86" s="74" t="s">
        <v>167</v>
      </c>
      <c r="D86" s="82">
        <v>36.420948612519958</v>
      </c>
      <c r="E86" s="74">
        <v>16.900747116604748</v>
      </c>
      <c r="F86" s="74">
        <v>3.1364562967862715</v>
      </c>
      <c r="G86" s="74">
        <v>15.036757178728507</v>
      </c>
      <c r="H86" s="74">
        <v>1.8858632209116355</v>
      </c>
      <c r="I86" s="74">
        <v>0</v>
      </c>
      <c r="J86" s="74">
        <v>12.425107017193124</v>
      </c>
      <c r="K86" s="74">
        <v>0</v>
      </c>
      <c r="L86" s="74">
        <v>0</v>
      </c>
      <c r="M86" s="74">
        <v>0</v>
      </c>
      <c r="N86" s="74">
        <v>0</v>
      </c>
      <c r="O86" s="74">
        <v>0</v>
      </c>
      <c r="P86" s="74">
        <v>12.425107017193124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4"/>
  <sheetViews>
    <sheetView zoomScale="80" zoomScaleNormal="80" workbookViewId="0">
      <pane xSplit="1" topLeftCell="B1" activePane="topRight" state="frozen"/>
      <selection pane="topRight" activeCell="U3" sqref="U3:U44"/>
    </sheetView>
  </sheetViews>
  <sheetFormatPr defaultColWidth="8.88671875" defaultRowHeight="16.2"/>
  <cols>
    <col min="1" max="1" width="8.88671875" style="1"/>
    <col min="2" max="4" width="8.88671875" style="1" customWidth="1"/>
    <col min="5" max="5" width="9.109375" style="1" customWidth="1"/>
    <col min="6" max="6" width="11.21875" style="1" customWidth="1"/>
    <col min="7" max="7" width="9.109375" style="1" customWidth="1"/>
    <col min="8" max="8" width="11.21875" style="1" customWidth="1"/>
    <col min="9" max="10" width="8.88671875" customWidth="1"/>
    <col min="11" max="11" width="10.109375" style="1" customWidth="1"/>
    <col min="12" max="12" width="9.109375" style="16" customWidth="1"/>
    <col min="13" max="13" width="9.109375" style="1" customWidth="1"/>
    <col min="14" max="15" width="8.88671875" customWidth="1"/>
    <col min="16" max="16" width="11.21875" style="1" customWidth="1"/>
    <col min="17" max="17" width="9.109375" style="1" customWidth="1"/>
    <col min="18" max="18" width="10.109375" style="1" customWidth="1"/>
    <col min="19" max="20" width="8.88671875" customWidth="1"/>
    <col min="21" max="21" width="9.109375" style="1" bestFit="1" customWidth="1"/>
    <col min="22" max="23" width="9.109375" style="1" customWidth="1"/>
    <col min="24" max="16384" width="8.88671875" style="1"/>
  </cols>
  <sheetData>
    <row r="1" spans="1:26">
      <c r="A1" s="66" t="s">
        <v>7</v>
      </c>
      <c r="B1" s="67" t="s">
        <v>8</v>
      </c>
      <c r="C1" s="68" t="s">
        <v>99</v>
      </c>
      <c r="D1" s="70" t="s">
        <v>98</v>
      </c>
      <c r="E1" s="71" t="s">
        <v>97</v>
      </c>
      <c r="F1" s="63" t="s">
        <v>9</v>
      </c>
      <c r="G1" s="64"/>
      <c r="H1" s="64"/>
      <c r="I1" s="64"/>
      <c r="J1" s="65"/>
      <c r="K1" s="63" t="s">
        <v>10</v>
      </c>
      <c r="L1" s="64"/>
      <c r="M1" s="64"/>
      <c r="N1" s="64"/>
      <c r="O1" s="65"/>
      <c r="P1" s="59" t="s">
        <v>95</v>
      </c>
      <c r="Q1" s="60"/>
      <c r="R1" s="60"/>
      <c r="S1" s="60"/>
      <c r="T1" s="61"/>
      <c r="U1" s="59" t="s">
        <v>103</v>
      </c>
      <c r="V1" s="60"/>
      <c r="W1" s="61"/>
      <c r="X1" s="62" t="s">
        <v>104</v>
      </c>
      <c r="Y1" s="62"/>
      <c r="Z1" s="62"/>
    </row>
    <row r="2" spans="1:26" ht="32.4">
      <c r="A2" s="66"/>
      <c r="B2" s="67"/>
      <c r="C2" s="69"/>
      <c r="D2" s="70"/>
      <c r="E2" s="72"/>
      <c r="F2" s="15" t="s">
        <v>0</v>
      </c>
      <c r="G2" s="15" t="s">
        <v>11</v>
      </c>
      <c r="H2" s="15" t="s">
        <v>1</v>
      </c>
      <c r="I2" s="15" t="s">
        <v>100</v>
      </c>
      <c r="J2" s="19" t="s">
        <v>101</v>
      </c>
      <c r="K2" s="15" t="s">
        <v>0</v>
      </c>
      <c r="L2" s="15" t="s">
        <v>11</v>
      </c>
      <c r="M2" s="15" t="s">
        <v>2</v>
      </c>
      <c r="N2" s="15" t="s">
        <v>100</v>
      </c>
      <c r="O2" s="19" t="s">
        <v>101</v>
      </c>
      <c r="P2" s="14" t="s">
        <v>96</v>
      </c>
      <c r="Q2" s="14" t="s">
        <v>11</v>
      </c>
      <c r="R2" s="14" t="s">
        <v>2</v>
      </c>
      <c r="S2" s="15" t="s">
        <v>100</v>
      </c>
      <c r="T2" s="19" t="s">
        <v>101</v>
      </c>
      <c r="U2" s="14" t="s">
        <v>2</v>
      </c>
      <c r="V2" s="15" t="s">
        <v>100</v>
      </c>
      <c r="W2" s="19" t="s">
        <v>101</v>
      </c>
      <c r="X2" s="35" t="s">
        <v>2</v>
      </c>
      <c r="Y2" s="15" t="s">
        <v>100</v>
      </c>
      <c r="Z2" s="19" t="s">
        <v>101</v>
      </c>
    </row>
    <row r="3" spans="1:26">
      <c r="A3" s="1" t="s">
        <v>45</v>
      </c>
      <c r="B3" s="1">
        <v>1</v>
      </c>
      <c r="C3" s="3">
        <v>0.25019999999999998</v>
      </c>
      <c r="D3" s="1">
        <v>50</v>
      </c>
      <c r="E3" s="2">
        <f>'含水量 '!F2</f>
        <v>8.6391360863911189</v>
      </c>
      <c r="F3" s="25">
        <v>235.93739978192599</v>
      </c>
      <c r="G3" s="23">
        <v>1</v>
      </c>
      <c r="H3" s="23">
        <f t="shared" ref="H3:H44" si="0">((F3*G3)*D3*0.001*1.5)/(C3*(1-(E3*0.01)))</f>
        <v>77.412403071491681</v>
      </c>
      <c r="I3" s="30">
        <f>AVERAGE(H3:H4)</f>
        <v>66.01485593695358</v>
      </c>
      <c r="J3" s="31">
        <f>AVEDEV(H3:H4)</f>
        <v>11.397547134538101</v>
      </c>
      <c r="K3" s="25">
        <v>12.8000865114267</v>
      </c>
      <c r="L3" s="23">
        <v>3.3333333333333335</v>
      </c>
      <c r="M3" s="23">
        <f t="shared" ref="M3:M44" si="1">((K3*L3)*D3*0.001)/(C3*(1-(E3*0.01)))</f>
        <v>9.3328471147986285</v>
      </c>
      <c r="N3" s="30">
        <f>AVERAGE(M3:M4)</f>
        <v>9.624457857225833</v>
      </c>
      <c r="O3" s="31">
        <f>AVEDEV(M3:M4)</f>
        <v>0.29161074242720453</v>
      </c>
      <c r="P3" s="25">
        <v>19.817730000000001</v>
      </c>
      <c r="Q3" s="23">
        <v>1</v>
      </c>
      <c r="R3" s="23">
        <f t="shared" ref="R3:R44" si="2">((P3*Q3)*D3*0.001)/(C3*(1-(E3*0.01)))</f>
        <v>4.3348733015338752</v>
      </c>
      <c r="S3" s="30">
        <f>AVERAGE(R3:R4)</f>
        <v>4.315015771646058</v>
      </c>
      <c r="T3" s="31">
        <f>AVEDEV(R3:R4)</f>
        <v>1.9857529887816749E-2</v>
      </c>
      <c r="U3" s="25">
        <v>73.564191637290179</v>
      </c>
      <c r="V3" s="23">
        <f>AVERAGE(U3:U4)</f>
        <v>74.301295553445087</v>
      </c>
      <c r="W3" s="24">
        <f>STDEV(U3:U4)</f>
        <v>1.0424223551045912</v>
      </c>
      <c r="X3" s="18">
        <v>12.99556388848921</v>
      </c>
      <c r="Y3" s="2">
        <f>AVERAGE(X3:X4)</f>
        <v>13.045713674244606</v>
      </c>
      <c r="Z3" s="2">
        <f>STDEV(X3:X4)</f>
        <v>7.0922507165384924E-2</v>
      </c>
    </row>
    <row r="4" spans="1:26">
      <c r="B4" s="1">
        <v>2</v>
      </c>
      <c r="C4" s="3">
        <v>0.25</v>
      </c>
      <c r="D4" s="1">
        <v>50</v>
      </c>
      <c r="E4" s="2">
        <f>'含水量 '!F3</f>
        <v>8.9999999999999858</v>
      </c>
      <c r="F4" s="25">
        <v>165.67250336732698</v>
      </c>
      <c r="G4" s="23">
        <v>1</v>
      </c>
      <c r="H4" s="23">
        <f t="shared" si="0"/>
        <v>54.617308802415479</v>
      </c>
      <c r="I4" s="32"/>
      <c r="J4" s="31"/>
      <c r="K4" s="25">
        <v>13.535433638526399</v>
      </c>
      <c r="L4" s="23">
        <v>3.3333333333333335</v>
      </c>
      <c r="M4" s="23">
        <f t="shared" si="1"/>
        <v>9.9160685996530376</v>
      </c>
      <c r="N4" s="32"/>
      <c r="O4" s="31"/>
      <c r="P4" s="25">
        <v>19.54297</v>
      </c>
      <c r="Q4" s="23">
        <v>1</v>
      </c>
      <c r="R4" s="23">
        <f t="shared" si="2"/>
        <v>4.2951582417582417</v>
      </c>
      <c r="S4" s="32"/>
      <c r="T4" s="31"/>
      <c r="U4" s="25">
        <v>75.038399469599995</v>
      </c>
      <c r="V4" s="23"/>
      <c r="W4" s="24"/>
      <c r="X4" s="18">
        <v>13.09586346</v>
      </c>
      <c r="Y4" s="2"/>
      <c r="Z4" s="2"/>
    </row>
    <row r="5" spans="1:26">
      <c r="A5" s="1" t="s">
        <v>47</v>
      </c>
      <c r="B5" s="1">
        <v>1</v>
      </c>
      <c r="C5" s="3">
        <v>0.24970000000000001</v>
      </c>
      <c r="D5" s="1">
        <v>50</v>
      </c>
      <c r="E5" s="2">
        <f>'含水量 '!F4</f>
        <v>9.5300000000001717</v>
      </c>
      <c r="F5" s="25">
        <v>243.21082675902801</v>
      </c>
      <c r="G5" s="23">
        <v>1</v>
      </c>
      <c r="H5" s="23">
        <f t="shared" si="0"/>
        <v>80.746003226098082</v>
      </c>
      <c r="I5" s="30">
        <f>AVERAGE(H5:H6)</f>
        <v>80.67565959248202</v>
      </c>
      <c r="J5" s="31">
        <f>AVEDEV(H5:H6)</f>
        <v>7.0343633616055001E-2</v>
      </c>
      <c r="K5" s="25">
        <v>9.3612572994016148</v>
      </c>
      <c r="L5" s="23">
        <v>3.3333333333333335</v>
      </c>
      <c r="M5" s="23">
        <f t="shared" si="1"/>
        <v>6.9065283553053414</v>
      </c>
      <c r="N5" s="30">
        <f>AVERAGE(M5:M6)</f>
        <v>8.1522579585852792</v>
      </c>
      <c r="O5" s="31">
        <f>AVEDEV(M5:M6)</f>
        <v>1.2457296032799383</v>
      </c>
      <c r="P5" s="25">
        <v>22.618210000000001</v>
      </c>
      <c r="Q5" s="23">
        <v>1</v>
      </c>
      <c r="R5" s="23">
        <f t="shared" si="2"/>
        <v>5.0061643553340698</v>
      </c>
      <c r="S5" s="30">
        <f>AVERAGE(R5:R6)</f>
        <v>5.0808785167867407</v>
      </c>
      <c r="T5" s="31">
        <f>AVEDEV(R5:R6)</f>
        <v>7.4714161452670957E-2</v>
      </c>
      <c r="U5" s="25">
        <v>76.291869022226649</v>
      </c>
      <c r="V5" s="23">
        <f>AVERAGE(U5:U6)</f>
        <v>74.323124748123718</v>
      </c>
      <c r="W5" s="24">
        <f>STDEV(U5:U6)</f>
        <v>2.7842248532807399</v>
      </c>
      <c r="X5" s="18">
        <v>13.949064010812977</v>
      </c>
      <c r="Y5" s="2">
        <f>AVERAGE(X5:X6)</f>
        <v>13.930272769794978</v>
      </c>
      <c r="Z5" s="2">
        <f>STDEV(X5:X6)</f>
        <v>2.6574827901474071E-2</v>
      </c>
    </row>
    <row r="6" spans="1:26">
      <c r="B6" s="1">
        <v>2</v>
      </c>
      <c r="C6" s="3">
        <v>0.25019999999999998</v>
      </c>
      <c r="D6" s="1">
        <v>50</v>
      </c>
      <c r="E6" s="2">
        <f>'含水量 '!F5</f>
        <v>9.1190880911909424</v>
      </c>
      <c r="F6" s="25">
        <v>244.37816689115502</v>
      </c>
      <c r="G6" s="23">
        <v>1</v>
      </c>
      <c r="H6" s="23">
        <f t="shared" si="0"/>
        <v>80.605315958865972</v>
      </c>
      <c r="I6" s="32"/>
      <c r="J6" s="31"/>
      <c r="K6" s="25">
        <v>12.8217143681061</v>
      </c>
      <c r="L6" s="23">
        <v>3.3333333333333335</v>
      </c>
      <c r="M6" s="23">
        <f t="shared" si="1"/>
        <v>9.397987561865218</v>
      </c>
      <c r="N6" s="32"/>
      <c r="O6" s="31"/>
      <c r="P6" s="25">
        <v>23.445989999999998</v>
      </c>
      <c r="Q6" s="23">
        <v>1</v>
      </c>
      <c r="R6" s="23">
        <f t="shared" si="2"/>
        <v>5.1555926782394117</v>
      </c>
      <c r="S6" s="32"/>
      <c r="T6" s="31"/>
      <c r="U6" s="25">
        <v>72.354380474020786</v>
      </c>
      <c r="V6" s="23"/>
      <c r="W6" s="24"/>
      <c r="X6" s="18">
        <v>13.911481528776982</v>
      </c>
      <c r="Y6" s="2"/>
      <c r="Z6" s="2"/>
    </row>
    <row r="7" spans="1:26">
      <c r="A7" s="1" t="s">
        <v>49</v>
      </c>
      <c r="B7" s="1">
        <v>1</v>
      </c>
      <c r="C7" s="3">
        <v>0.25040000000000001</v>
      </c>
      <c r="D7" s="1">
        <v>50</v>
      </c>
      <c r="E7" s="2">
        <f>'含水量 '!F6</f>
        <v>9.2881423715257156</v>
      </c>
      <c r="F7" s="25">
        <v>168.81534218459399</v>
      </c>
      <c r="G7" s="23">
        <v>1</v>
      </c>
      <c r="H7" s="23">
        <f t="shared" si="0"/>
        <v>55.741004600849024</v>
      </c>
      <c r="I7" s="30">
        <f>AVERAGE(H7:H8)</f>
        <v>56.72371878946845</v>
      </c>
      <c r="J7" s="31">
        <f>AVEDEV(H7:H8)</f>
        <v>0.98271418861942905</v>
      </c>
      <c r="K7" s="25">
        <v>11.2428808305097</v>
      </c>
      <c r="L7" s="23">
        <v>3.3333333333333335</v>
      </c>
      <c r="M7" s="23">
        <f t="shared" si="1"/>
        <v>8.2495065514309367</v>
      </c>
      <c r="N7" s="30">
        <f>AVERAGE(M7:M8)</f>
        <v>8.0944598568626684</v>
      </c>
      <c r="O7" s="31">
        <f>AVEDEV(M7:M8)</f>
        <v>0.15504669456826869</v>
      </c>
      <c r="P7" s="25">
        <v>16.657609999999998</v>
      </c>
      <c r="Q7" s="23">
        <v>1</v>
      </c>
      <c r="R7" s="23">
        <f t="shared" si="2"/>
        <v>3.6667753994138428</v>
      </c>
      <c r="S7" s="30">
        <f>AVERAGE(R7:R8)</f>
        <v>3.6991901359191246</v>
      </c>
      <c r="T7" s="31">
        <f>AVEDEV(R7:R8)</f>
        <v>3.2414736505282038E-2</v>
      </c>
      <c r="U7" s="25">
        <v>69.78901389696486</v>
      </c>
      <c r="V7" s="23">
        <f t="shared" ref="V7" si="3">AVERAGE(U7:U8)</f>
        <v>69.904357803698261</v>
      </c>
      <c r="W7" s="24">
        <f>STDEV(U7:U8)</f>
        <v>0.16312091723947242</v>
      </c>
      <c r="X7" s="18">
        <v>11.884737201277954</v>
      </c>
      <c r="Y7" s="2">
        <f t="shared" ref="Y7" si="4">AVERAGE(X7:X8)</f>
        <v>11.851082950758881</v>
      </c>
      <c r="Z7" s="2">
        <f>STDEV(X7:X8)</f>
        <v>4.7594297515574029E-2</v>
      </c>
    </row>
    <row r="8" spans="1:26">
      <c r="B8" s="1">
        <v>2</v>
      </c>
      <c r="C8" s="3">
        <v>0.25019999999999998</v>
      </c>
      <c r="D8" s="1">
        <v>50</v>
      </c>
      <c r="E8" s="2">
        <f>'含水量 '!F7</f>
        <v>9.2990700929906982</v>
      </c>
      <c r="F8" s="25">
        <v>174.607145147842</v>
      </c>
      <c r="G8" s="23">
        <v>1</v>
      </c>
      <c r="H8" s="23">
        <f t="shared" si="0"/>
        <v>57.706432978087882</v>
      </c>
      <c r="I8" s="32"/>
      <c r="J8" s="31"/>
      <c r="K8" s="25">
        <v>10.8103236969216</v>
      </c>
      <c r="L8" s="23">
        <v>3.3333333333333335</v>
      </c>
      <c r="M8" s="23">
        <f t="shared" si="1"/>
        <v>7.9394131622943993</v>
      </c>
      <c r="N8" s="32"/>
      <c r="O8" s="31"/>
      <c r="P8" s="25">
        <v>16.936540000000001</v>
      </c>
      <c r="Q8" s="23">
        <v>1</v>
      </c>
      <c r="R8" s="23">
        <f t="shared" si="2"/>
        <v>3.7316048724244069</v>
      </c>
      <c r="S8" s="32"/>
      <c r="T8" s="31"/>
      <c r="U8" s="25">
        <v>70.019701710431661</v>
      </c>
      <c r="V8" s="23"/>
      <c r="W8" s="24"/>
      <c r="X8" s="18">
        <v>11.817428700239809</v>
      </c>
      <c r="Y8" s="2"/>
      <c r="Z8" s="2"/>
    </row>
    <row r="9" spans="1:26">
      <c r="A9" s="1" t="s">
        <v>41</v>
      </c>
      <c r="B9" s="1">
        <v>1</v>
      </c>
      <c r="C9" s="4">
        <v>0.2505</v>
      </c>
      <c r="D9" s="1">
        <v>50</v>
      </c>
      <c r="E9" s="2">
        <f>'含水量 '!F8</f>
        <v>9.2281543691259813</v>
      </c>
      <c r="F9" s="25">
        <v>245.41081393111401</v>
      </c>
      <c r="G9" s="23">
        <v>1</v>
      </c>
      <c r="H9" s="23">
        <f t="shared" si="0"/>
        <v>80.946124963609421</v>
      </c>
      <c r="I9" s="30">
        <f>AVERAGE(H9:H10)</f>
        <v>78.866599965829209</v>
      </c>
      <c r="J9" s="31">
        <f>AVEDEV(H9:H10)</f>
        <v>2.0795249977802186</v>
      </c>
      <c r="K9" s="25">
        <v>29.803949834222301</v>
      </c>
      <c r="L9" s="23">
        <v>3.3333333333333335</v>
      </c>
      <c r="M9" s="23">
        <f t="shared" si="1"/>
        <v>21.845584906252469</v>
      </c>
      <c r="N9" s="30">
        <f>AVERAGE(M9:M10)</f>
        <v>22.130481604013024</v>
      </c>
      <c r="O9" s="31">
        <f>AVEDEV(M9:M10)</f>
        <v>0.28489669776055493</v>
      </c>
      <c r="P9" s="22">
        <v>48.149729999999998</v>
      </c>
      <c r="Q9" s="23">
        <v>2</v>
      </c>
      <c r="R9" s="23">
        <f t="shared" si="2"/>
        <v>21.175562717938902</v>
      </c>
      <c r="S9" s="30">
        <f>AVERAGE(R9:R10)</f>
        <v>19.83561899714196</v>
      </c>
      <c r="T9" s="31">
        <f>AVEDEV(R9:R10)</f>
        <v>1.339943720796942</v>
      </c>
      <c r="U9" s="22">
        <v>71.935468861077851</v>
      </c>
      <c r="V9" s="23">
        <f t="shared" ref="V9" si="5">AVERAGE(U9:U10)</f>
        <v>75.627361351002563</v>
      </c>
      <c r="W9" s="24">
        <f>STDEV(U9:U10)</f>
        <v>5.2211244300749025</v>
      </c>
      <c r="X9" s="18">
        <v>17.324132675249501</v>
      </c>
      <c r="Y9" s="2">
        <f t="shared" ref="Y9" si="6">AVERAGE(X9:X10)</f>
        <v>17.060003172456884</v>
      </c>
      <c r="Z9" s="2">
        <f>STDEV(X9:X10)</f>
        <v>0.37353552507218113</v>
      </c>
    </row>
    <row r="10" spans="1:26">
      <c r="B10" s="1">
        <v>2</v>
      </c>
      <c r="C10" s="6">
        <v>0.25019999999999998</v>
      </c>
      <c r="D10" s="1">
        <v>50</v>
      </c>
      <c r="E10" s="2">
        <f>'含水量 '!F9</f>
        <v>8.8591140885910988</v>
      </c>
      <c r="F10" s="25">
        <v>233.46802642550202</v>
      </c>
      <c r="G10" s="23">
        <v>1</v>
      </c>
      <c r="H10" s="23">
        <f t="shared" si="0"/>
        <v>76.787074968048984</v>
      </c>
      <c r="I10" s="32"/>
      <c r="J10" s="31"/>
      <c r="K10" s="25">
        <v>30.668877036182799</v>
      </c>
      <c r="L10" s="23">
        <v>3.3333333333333335</v>
      </c>
      <c r="M10" s="23">
        <f t="shared" si="1"/>
        <v>22.415378301773579</v>
      </c>
      <c r="N10" s="32"/>
      <c r="O10" s="31"/>
      <c r="P10" s="22">
        <v>42.176519999999996</v>
      </c>
      <c r="Q10" s="23">
        <v>2</v>
      </c>
      <c r="R10" s="23">
        <f t="shared" si="2"/>
        <v>18.495675276345018</v>
      </c>
      <c r="S10" s="32"/>
      <c r="T10" s="31"/>
      <c r="U10" s="22">
        <v>79.319253840927274</v>
      </c>
      <c r="V10" s="23"/>
      <c r="W10" s="24"/>
      <c r="X10" s="2">
        <v>16.795873669664267</v>
      </c>
      <c r="Y10" s="2"/>
      <c r="Z10" s="2"/>
    </row>
    <row r="11" spans="1:26">
      <c r="A11" s="1" t="s">
        <v>5</v>
      </c>
      <c r="B11" s="1">
        <v>1</v>
      </c>
      <c r="C11" s="6">
        <v>0.25040000000000001</v>
      </c>
      <c r="D11" s="1">
        <v>50</v>
      </c>
      <c r="E11" s="2">
        <f>'含水量 '!F10</f>
        <v>9.8909890989099338</v>
      </c>
      <c r="F11" s="25">
        <v>252.10057084215299</v>
      </c>
      <c r="G11" s="23">
        <v>1</v>
      </c>
      <c r="H11" s="23">
        <f t="shared" si="0"/>
        <v>83.797786178652089</v>
      </c>
      <c r="I11" s="30">
        <f>AVERAGE(H11:H12)</f>
        <v>83.005850642934291</v>
      </c>
      <c r="J11" s="31">
        <f>AVEDEV(H11:H12)</f>
        <v>0.79193553571779773</v>
      </c>
      <c r="K11" s="25">
        <v>36.961222430445403</v>
      </c>
      <c r="L11" s="23">
        <v>3.3333333333333335</v>
      </c>
      <c r="M11" s="23">
        <f t="shared" si="1"/>
        <v>27.301878450788301</v>
      </c>
      <c r="N11" s="30">
        <f>AVERAGE(M11:M12)</f>
        <v>27.128452799175946</v>
      </c>
      <c r="O11" s="31">
        <f>AVEDEV(M11:M12)</f>
        <v>0.1734256516123569</v>
      </c>
      <c r="P11" s="22">
        <v>41.179020000000001</v>
      </c>
      <c r="Q11" s="23">
        <v>2</v>
      </c>
      <c r="R11" s="23">
        <f t="shared" si="2"/>
        <v>18.250445058383843</v>
      </c>
      <c r="S11" s="30">
        <f>AVERAGE(R11:R12)</f>
        <v>19.203092679739079</v>
      </c>
      <c r="T11" s="31">
        <f>AVEDEV(R11:R12)</f>
        <v>0.9526476213552364</v>
      </c>
      <c r="U11" s="25">
        <v>75.137063930111836</v>
      </c>
      <c r="V11" s="23">
        <f t="shared" ref="V11" si="7">AVERAGE(U11:U12)</f>
        <v>74.71171537445592</v>
      </c>
      <c r="W11" s="24">
        <f t="shared" ref="W11" si="8">STDEV(U11:U12)</f>
        <v>0.601533696144403</v>
      </c>
      <c r="X11" s="18">
        <v>19.448910560902554</v>
      </c>
      <c r="Y11" s="2">
        <f t="shared" ref="Y11" si="9">AVERAGE(X11:X12)</f>
        <v>19.274470980651277</v>
      </c>
      <c r="Z11" s="2">
        <f t="shared" ref="Z11" si="10">STDEV(X11:X12)</f>
        <v>0.24669482020602684</v>
      </c>
    </row>
    <row r="12" spans="1:26">
      <c r="B12" s="1">
        <v>2</v>
      </c>
      <c r="C12" s="6">
        <v>0.25</v>
      </c>
      <c r="D12" s="1">
        <v>50</v>
      </c>
      <c r="E12" s="2">
        <f>'含水量 '!F11</f>
        <v>9.5480903819237408</v>
      </c>
      <c r="F12" s="25">
        <v>247.88018728753798</v>
      </c>
      <c r="G12" s="23">
        <v>1</v>
      </c>
      <c r="H12" s="23">
        <f t="shared" si="0"/>
        <v>82.213915107216494</v>
      </c>
      <c r="I12" s="32"/>
      <c r="J12" s="31"/>
      <c r="K12" s="25">
        <v>36.5720051895632</v>
      </c>
      <c r="L12" s="23">
        <v>3.3333333333333335</v>
      </c>
      <c r="M12" s="23">
        <f t="shared" si="1"/>
        <v>26.955027147563587</v>
      </c>
      <c r="N12" s="32"/>
      <c r="O12" s="31"/>
      <c r="P12" s="22">
        <v>45.578130000000002</v>
      </c>
      <c r="Q12" s="23">
        <v>2</v>
      </c>
      <c r="R12" s="23">
        <f t="shared" si="2"/>
        <v>20.155740301094315</v>
      </c>
      <c r="S12" s="32"/>
      <c r="T12" s="31"/>
      <c r="U12" s="25">
        <v>74.286366818800005</v>
      </c>
      <c r="V12" s="23"/>
      <c r="W12" s="24"/>
      <c r="X12" s="2">
        <v>19.100031400399999</v>
      </c>
      <c r="Y12" s="2"/>
      <c r="Z12" s="2"/>
    </row>
    <row r="13" spans="1:26">
      <c r="A13" s="1" t="s">
        <v>6</v>
      </c>
      <c r="B13" s="1">
        <v>1</v>
      </c>
      <c r="C13" s="6">
        <v>0.2505</v>
      </c>
      <c r="D13" s="1">
        <v>50</v>
      </c>
      <c r="E13" s="2">
        <f>'含水量 '!F12</f>
        <v>9.1381723655269109</v>
      </c>
      <c r="F13" s="25">
        <v>255.69238663331402</v>
      </c>
      <c r="G13" s="23">
        <v>1</v>
      </c>
      <c r="H13" s="23">
        <f t="shared" si="0"/>
        <v>84.253870706202264</v>
      </c>
      <c r="I13" s="30">
        <f>AVERAGE(H13:H14)</f>
        <v>83.475058254824631</v>
      </c>
      <c r="J13" s="31">
        <f>AVEDEV(H13:H14)</f>
        <v>0.77881245137763955</v>
      </c>
      <c r="K13" s="25">
        <v>30.301282975349601</v>
      </c>
      <c r="L13" s="23">
        <v>3.3333333333333335</v>
      </c>
      <c r="M13" s="23">
        <f t="shared" si="1"/>
        <v>22.188123190198734</v>
      </c>
      <c r="N13" s="30">
        <f>AVERAGE(M13:M14)</f>
        <v>23.450118544093449</v>
      </c>
      <c r="O13" s="31">
        <f>AVEDEV(M13:M14)</f>
        <v>1.2619953538947133</v>
      </c>
      <c r="P13" s="22">
        <v>44.642209999999999</v>
      </c>
      <c r="Q13" s="23">
        <v>2</v>
      </c>
      <c r="R13" s="23">
        <f t="shared" si="2"/>
        <v>19.613562681854599</v>
      </c>
      <c r="S13" s="30">
        <f>AVERAGE(R13:R14)</f>
        <v>19.88873959480367</v>
      </c>
      <c r="T13" s="31">
        <f>AVEDEV(R13:R14)</f>
        <v>0.2751769129490711</v>
      </c>
      <c r="U13" s="25">
        <v>83.762847764870259</v>
      </c>
      <c r="V13" s="23">
        <f t="shared" ref="V13" si="11">AVERAGE(U13:U14)</f>
        <v>83.768117376344875</v>
      </c>
      <c r="W13" s="24">
        <f t="shared" ref="W13" si="12">STDEV(U13:U14)</f>
        <v>7.4523560158401168E-3</v>
      </c>
      <c r="X13" s="18">
        <v>21.061552849700597</v>
      </c>
      <c r="Y13" s="2">
        <f t="shared" ref="Y13" si="13">AVERAGE(X13:X14)</f>
        <v>20.968786843380649</v>
      </c>
      <c r="Z13" s="2">
        <f t="shared" ref="Z13" si="14">STDEV(X13:X14)</f>
        <v>0.13119094426485906</v>
      </c>
    </row>
    <row r="14" spans="1:26">
      <c r="B14" s="1">
        <v>2</v>
      </c>
      <c r="C14" s="6">
        <v>0.25040000000000001</v>
      </c>
      <c r="D14" s="1">
        <v>50</v>
      </c>
      <c r="E14" s="2">
        <f>'含水量 '!F13</f>
        <v>8.9508950895086983</v>
      </c>
      <c r="F14" s="25">
        <v>251.38220768392</v>
      </c>
      <c r="G14" s="23">
        <v>1</v>
      </c>
      <c r="H14" s="23">
        <f t="shared" si="0"/>
        <v>82.696245803446985</v>
      </c>
      <c r="I14" s="32"/>
      <c r="J14" s="31"/>
      <c r="K14" s="25">
        <v>33.804238143289602</v>
      </c>
      <c r="L14" s="23">
        <v>3.3333333333333335</v>
      </c>
      <c r="M14" s="23">
        <f t="shared" si="1"/>
        <v>24.712113897988161</v>
      </c>
      <c r="N14" s="32"/>
      <c r="O14" s="31"/>
      <c r="P14" s="22">
        <v>45.9711</v>
      </c>
      <c r="Q14" s="23">
        <v>2</v>
      </c>
      <c r="R14" s="23">
        <f t="shared" si="2"/>
        <v>20.163916507752742</v>
      </c>
      <c r="S14" s="32"/>
      <c r="T14" s="31"/>
      <c r="U14" s="25">
        <v>83.773386987819492</v>
      </c>
      <c r="V14" s="23"/>
      <c r="W14" s="24"/>
      <c r="X14" s="18">
        <v>20.8760208370607</v>
      </c>
      <c r="Y14" s="2"/>
      <c r="Z14" s="2"/>
    </row>
    <row r="15" spans="1:26">
      <c r="A15" s="1" t="s">
        <v>83</v>
      </c>
      <c r="B15" s="1">
        <v>1</v>
      </c>
      <c r="C15" s="1">
        <v>0.25030000000000002</v>
      </c>
      <c r="D15" s="1">
        <v>50</v>
      </c>
      <c r="E15" s="2">
        <f>'含水量 '!F38</f>
        <v>5.8388322335531786</v>
      </c>
      <c r="F15" s="25">
        <v>302.96966198447797</v>
      </c>
      <c r="G15" s="23">
        <v>1</v>
      </c>
      <c r="H15" s="23">
        <f t="shared" ref="H15:H20" si="15">((F15*G15)*D15*0.001*1.5)/(C15*(1-(E15*0.01)))</f>
        <v>96.411251470694665</v>
      </c>
      <c r="I15" s="30">
        <f>AVERAGE(H15:H16)</f>
        <v>95.600237106812699</v>
      </c>
      <c r="J15" s="31">
        <f>AVEDEV(H15:H16)</f>
        <v>0.81101436388195935</v>
      </c>
      <c r="K15" s="25">
        <v>31.793282398731399</v>
      </c>
      <c r="L15" s="23">
        <v>3.3333333333333335</v>
      </c>
      <c r="M15" s="23">
        <f t="shared" ref="M15:M20" si="16">((K15*L15)*D15*0.001)/(C15*(1-(E15*0.01)))</f>
        <v>22.482853558819322</v>
      </c>
      <c r="N15" s="30">
        <f>AVERAGE(M15:M16)</f>
        <v>23.155115592815704</v>
      </c>
      <c r="O15" s="31">
        <f>AVEDEV(M15:M16)</f>
        <v>0.67226203399638074</v>
      </c>
      <c r="P15" s="22">
        <v>50.857590000000002</v>
      </c>
      <c r="Q15" s="23">
        <v>2</v>
      </c>
      <c r="R15" s="23">
        <f t="shared" ref="R15:R20" si="17">((P15*Q15)*D15*0.001)/(C15*(1-(E15*0.01)))</f>
        <v>21.578591363754846</v>
      </c>
      <c r="S15" s="30">
        <f>AVERAGE(R15:R16)</f>
        <v>20.512684372443669</v>
      </c>
      <c r="T15" s="31">
        <f>AVEDEV(R15:R16)</f>
        <v>1.0659069913111772</v>
      </c>
      <c r="U15" s="25">
        <v>98.341657374151012</v>
      </c>
      <c r="V15" s="23">
        <f t="shared" ref="V15" si="18">AVERAGE(U15:U16)</f>
        <v>97.246807384812797</v>
      </c>
      <c r="W15" s="24">
        <f t="shared" ref="W15" si="19">STDEV(U15:U16)</f>
        <v>1.548351703686152</v>
      </c>
      <c r="X15" s="18">
        <v>17.205019383539749</v>
      </c>
      <c r="Y15" s="2">
        <f t="shared" ref="Y15" si="20">AVERAGE(X15:X16)</f>
        <v>17.159968698678163</v>
      </c>
      <c r="Z15" s="2">
        <f t="shared" ref="Z15" si="21">STDEV(X15:X16)</f>
        <v>6.3711289525448578E-2</v>
      </c>
    </row>
    <row r="16" spans="1:26">
      <c r="B16" s="1">
        <v>2</v>
      </c>
      <c r="C16" s="1">
        <v>0.24970000000000001</v>
      </c>
      <c r="D16" s="1">
        <v>50</v>
      </c>
      <c r="E16" s="2">
        <f>'含水量 '!F39</f>
        <v>5.7900000000000063</v>
      </c>
      <c r="F16" s="25">
        <v>297.31255211339902</v>
      </c>
      <c r="G16" s="23">
        <v>1</v>
      </c>
      <c r="H16" s="23">
        <f t="shared" si="15"/>
        <v>94.789222742930747</v>
      </c>
      <c r="I16" s="32"/>
      <c r="J16" s="31"/>
      <c r="K16" s="25">
        <v>33.631252702897498</v>
      </c>
      <c r="L16" s="23">
        <v>3.3333333333333335</v>
      </c>
      <c r="M16" s="23">
        <f t="shared" si="16"/>
        <v>23.827377626812083</v>
      </c>
      <c r="N16" s="32"/>
      <c r="O16" s="31"/>
      <c r="P16" s="22">
        <v>45.747059999999998</v>
      </c>
      <c r="Q16" s="23">
        <v>2</v>
      </c>
      <c r="R16" s="23">
        <f t="shared" si="17"/>
        <v>19.446777381132492</v>
      </c>
      <c r="S16" s="32"/>
      <c r="T16" s="31"/>
      <c r="U16" s="25">
        <v>96.151957395474568</v>
      </c>
      <c r="V16" s="23"/>
      <c r="W16" s="24"/>
      <c r="X16" s="2">
        <v>17.114918013816581</v>
      </c>
      <c r="Y16" s="2"/>
      <c r="Z16" s="2"/>
    </row>
    <row r="17" spans="1:26">
      <c r="A17" s="1" t="s">
        <v>85</v>
      </c>
      <c r="B17" s="1">
        <v>1</v>
      </c>
      <c r="C17" s="1">
        <v>0.25040000000000001</v>
      </c>
      <c r="D17" s="1">
        <v>50</v>
      </c>
      <c r="E17" s="2">
        <f>'含水量 '!F40</f>
        <v>5.9300000000000352</v>
      </c>
      <c r="F17" s="25">
        <v>320.12058238727496</v>
      </c>
      <c r="G17" s="23">
        <v>1</v>
      </c>
      <c r="H17" s="23">
        <f t="shared" si="15"/>
        <v>101.92703550176265</v>
      </c>
      <c r="I17" s="30">
        <f>AVERAGE(H17:H18)</f>
        <v>102.39297884070618</v>
      </c>
      <c r="J17" s="31">
        <f>AVEDEV(H17:H18)</f>
        <v>0.46594333894353213</v>
      </c>
      <c r="K17" s="25">
        <v>29.090384892604899</v>
      </c>
      <c r="L17" s="23">
        <v>3.3333333333333335</v>
      </c>
      <c r="M17" s="23">
        <f t="shared" si="16"/>
        <v>20.58319310385755</v>
      </c>
      <c r="N17" s="30">
        <f>AVERAGE(M17:M18)</f>
        <v>20.214879573927846</v>
      </c>
      <c r="O17" s="31">
        <f>AVEDEV(M17:M18)</f>
        <v>0.36831352992970601</v>
      </c>
      <c r="P17" s="22">
        <v>48.329169999999998</v>
      </c>
      <c r="Q17" s="23">
        <v>2</v>
      </c>
      <c r="R17" s="23">
        <f t="shared" si="17"/>
        <v>20.517472883187054</v>
      </c>
      <c r="S17" s="30">
        <f>AVERAGE(R17:R18)</f>
        <v>22.086170951513957</v>
      </c>
      <c r="T17" s="31">
        <f>AVEDEV(R17:R18)</f>
        <v>1.5686980683269045</v>
      </c>
      <c r="U17" s="25">
        <v>103.10340434045526</v>
      </c>
      <c r="V17" s="23">
        <f t="shared" ref="V17" si="22">AVERAGE(U17:U18)</f>
        <v>103.53244061132763</v>
      </c>
      <c r="W17" s="24">
        <f t="shared" ref="W17" si="23">STDEV(U17:U18)</f>
        <v>0.6067489130176873</v>
      </c>
      <c r="X17" s="18">
        <v>18.10201916333866</v>
      </c>
      <c r="Y17" s="2">
        <f t="shared" ref="Y17" si="24">AVERAGE(X17:X18)</f>
        <v>18.073280315769331</v>
      </c>
      <c r="Z17" s="2">
        <f t="shared" ref="Z17" si="25">STDEV(X17:X18)</f>
        <v>4.0642867999520778E-2</v>
      </c>
    </row>
    <row r="18" spans="1:26">
      <c r="B18" s="1">
        <v>2</v>
      </c>
      <c r="C18" s="1">
        <v>0.25</v>
      </c>
      <c r="D18" s="1">
        <v>50</v>
      </c>
      <c r="E18" s="2">
        <f>'含水量 '!F41</f>
        <v>5.7688462307539021</v>
      </c>
      <c r="F18" s="25">
        <v>323.08383041498303</v>
      </c>
      <c r="G18" s="23">
        <v>1</v>
      </c>
      <c r="H18" s="23">
        <f t="shared" si="15"/>
        <v>102.85892217964971</v>
      </c>
      <c r="I18" s="32"/>
      <c r="J18" s="31"/>
      <c r="K18" s="25">
        <v>28.052472250252301</v>
      </c>
      <c r="L18" s="23">
        <v>3.3333333333333335</v>
      </c>
      <c r="M18" s="23">
        <f t="shared" si="16"/>
        <v>19.846566043998138</v>
      </c>
      <c r="N18" s="32"/>
      <c r="O18" s="31"/>
      <c r="P18" s="22">
        <v>55.725639999999999</v>
      </c>
      <c r="Q18" s="23">
        <v>2</v>
      </c>
      <c r="R18" s="23">
        <f t="shared" si="17"/>
        <v>23.654869019840863</v>
      </c>
      <c r="S18" s="32"/>
      <c r="T18" s="31"/>
      <c r="U18" s="25">
        <v>103.9614768822</v>
      </c>
      <c r="V18" s="23"/>
      <c r="W18" s="24"/>
      <c r="X18" s="2">
        <v>18.044541468199998</v>
      </c>
      <c r="Y18" s="2"/>
      <c r="Z18" s="2"/>
    </row>
    <row r="19" spans="1:26">
      <c r="A19" s="1" t="s">
        <v>87</v>
      </c>
      <c r="B19" s="1">
        <v>1</v>
      </c>
      <c r="C19" s="1">
        <v>0.25030000000000002</v>
      </c>
      <c r="D19" s="1">
        <v>50</v>
      </c>
      <c r="E19" s="2">
        <f>'含水量 '!F42</f>
        <v>6.1593840615936948</v>
      </c>
      <c r="F19" s="25">
        <v>364.07542813161399</v>
      </c>
      <c r="G19" s="23">
        <v>1</v>
      </c>
      <c r="H19" s="23">
        <f t="shared" si="15"/>
        <v>116.25213377652517</v>
      </c>
      <c r="I19" s="30">
        <f>AVERAGE(H19:H20)</f>
        <v>115.19273039353135</v>
      </c>
      <c r="J19" s="31">
        <f>AVEDEV(H19:H20)</f>
        <v>1.0594033829938141</v>
      </c>
      <c r="K19" s="25">
        <v>22.689923598097099</v>
      </c>
      <c r="L19" s="23">
        <v>3.3333333333333335</v>
      </c>
      <c r="M19" s="23">
        <f t="shared" si="16"/>
        <v>16.100155991433525</v>
      </c>
      <c r="N19" s="30">
        <f>AVERAGE(M19:M20)</f>
        <v>18.428533078844904</v>
      </c>
      <c r="O19" s="31">
        <f>AVEDEV(M19:M20)</f>
        <v>2.3283770874113792</v>
      </c>
      <c r="P19" s="22">
        <v>45.311360000000001</v>
      </c>
      <c r="Q19" s="23">
        <v>2</v>
      </c>
      <c r="R19" s="23">
        <f t="shared" si="17"/>
        <v>19.29102919267255</v>
      </c>
      <c r="S19" s="30">
        <f>AVERAGE(R19:R20)</f>
        <v>17.855811760312932</v>
      </c>
      <c r="T19" s="31">
        <f>AVEDEV(R19:R20)</f>
        <v>1.4352174323596198</v>
      </c>
      <c r="U19" s="25">
        <v>119.73162499300838</v>
      </c>
      <c r="V19" s="23">
        <f t="shared" ref="V19" si="26">AVERAGE(U19:U20)</f>
        <v>118.37064293632827</v>
      </c>
      <c r="W19" s="24">
        <f t="shared" ref="W19" si="27">STDEV(U19:U20)</f>
        <v>1.9247192827034467</v>
      </c>
      <c r="X19" s="18">
        <v>17.677288857171394</v>
      </c>
      <c r="Y19" s="2">
        <f t="shared" ref="Y19" si="28">AVERAGE(X19:X20)</f>
        <v>17.567134365211047</v>
      </c>
      <c r="Z19" s="2">
        <f t="shared" ref="Z19" si="29">STDEV(X19:X20)</f>
        <v>0.15578197648664421</v>
      </c>
    </row>
    <row r="20" spans="1:26">
      <c r="B20" s="1">
        <v>2</v>
      </c>
      <c r="C20" s="1">
        <v>0.25009999999999999</v>
      </c>
      <c r="D20" s="1">
        <v>50</v>
      </c>
      <c r="E20" s="2">
        <f>'含水量 '!F43</f>
        <v>5.9805980598058994</v>
      </c>
      <c r="F20" s="27">
        <v>357.83464819447101</v>
      </c>
      <c r="G20" s="28">
        <v>1</v>
      </c>
      <c r="H20" s="28">
        <f t="shared" si="15"/>
        <v>114.13332701053754</v>
      </c>
      <c r="I20" s="33"/>
      <c r="J20" s="34"/>
      <c r="K20" s="27">
        <v>29.284993513046</v>
      </c>
      <c r="L20" s="28">
        <v>3.3333333333333335</v>
      </c>
      <c r="M20" s="28">
        <f t="shared" si="16"/>
        <v>20.756910166256283</v>
      </c>
      <c r="N20" s="33"/>
      <c r="O20" s="34"/>
      <c r="P20" s="36">
        <v>38.611800000000002</v>
      </c>
      <c r="Q20" s="28">
        <v>2</v>
      </c>
      <c r="R20" s="28">
        <f t="shared" si="17"/>
        <v>16.42059432795331</v>
      </c>
      <c r="S20" s="33"/>
      <c r="T20" s="34"/>
      <c r="U20" s="27">
        <v>117.00966087964815</v>
      </c>
      <c r="V20" s="28"/>
      <c r="W20" s="29"/>
      <c r="X20" s="2">
        <v>17.456979873250695</v>
      </c>
      <c r="Y20" s="2"/>
      <c r="Z20" s="2"/>
    </row>
    <row r="21" spans="1:26">
      <c r="A21" s="1" t="s">
        <v>53</v>
      </c>
      <c r="B21" s="1">
        <v>1</v>
      </c>
      <c r="C21" s="4">
        <v>0.25009999999999999</v>
      </c>
      <c r="D21" s="1">
        <v>50</v>
      </c>
      <c r="E21" s="2">
        <f>'含水量 '!F14</f>
        <v>5.2710542108423208</v>
      </c>
      <c r="F21" s="25">
        <v>243.18998011456401</v>
      </c>
      <c r="G21" s="23">
        <v>1</v>
      </c>
      <c r="H21" s="23">
        <f t="shared" si="0"/>
        <v>76.985785387631935</v>
      </c>
      <c r="I21" s="30">
        <f>AVERAGE(H21:H22)</f>
        <v>74.018566073598393</v>
      </c>
      <c r="J21" s="31">
        <f>AVEDEV(H21:H22)</f>
        <v>2.9672193140335423</v>
      </c>
      <c r="K21" s="25">
        <v>33.022132506668598</v>
      </c>
      <c r="L21" s="23">
        <v>3.3333333333333335</v>
      </c>
      <c r="M21" s="23">
        <f t="shared" si="1"/>
        <v>23.230441804320272</v>
      </c>
      <c r="N21" s="30">
        <f>AVERAGE(M21:M22)</f>
        <v>23.063122541979922</v>
      </c>
      <c r="O21" s="31">
        <f>AVEDEV(M21:M22)</f>
        <v>0.16731926234035122</v>
      </c>
      <c r="P21" s="25">
        <v>66.431479999999993</v>
      </c>
      <c r="Q21" s="23">
        <v>1</v>
      </c>
      <c r="R21" s="23">
        <f t="shared" si="2"/>
        <v>14.019984594906646</v>
      </c>
      <c r="S21" s="30">
        <f>AVERAGE(R21:R22)</f>
        <v>14.097023139666483</v>
      </c>
      <c r="T21" s="31">
        <f>AVEDEV(R21:R22)</f>
        <v>7.7038544759836292E-2</v>
      </c>
      <c r="U21" s="25">
        <v>71.772482664734127</v>
      </c>
      <c r="V21" s="23">
        <f t="shared" ref="V21" si="30">AVERAGE(U21:U22)</f>
        <v>71.746330878303823</v>
      </c>
      <c r="W21" s="24">
        <f t="shared" ref="W21" si="31">STDEV(U21:U22)</f>
        <v>3.6984211050021247E-2</v>
      </c>
      <c r="X21" s="18">
        <v>16.780896712514998</v>
      </c>
      <c r="Y21" s="2">
        <f t="shared" ref="Y21" si="32">AVERAGE(X21:X22)</f>
        <v>16.524592877274316</v>
      </c>
      <c r="Z21" s="2">
        <f t="shared" ref="Z21" si="33">STDEV(X21:X22)</f>
        <v>0.36246835988561532</v>
      </c>
    </row>
    <row r="22" spans="1:26">
      <c r="B22" s="1">
        <v>2</v>
      </c>
      <c r="C22" s="4">
        <v>0.24979999999999999</v>
      </c>
      <c r="D22" s="1">
        <v>50</v>
      </c>
      <c r="E22" s="2">
        <f>'含水量 '!F15</f>
        <v>6.0400000000001342</v>
      </c>
      <c r="F22" s="25">
        <v>222.354791796516</v>
      </c>
      <c r="G22" s="23">
        <v>1</v>
      </c>
      <c r="H22" s="23">
        <f t="shared" si="0"/>
        <v>71.051346759564851</v>
      </c>
      <c r="I22" s="32"/>
      <c r="J22" s="31"/>
      <c r="K22" s="25">
        <v>32.243529666210101</v>
      </c>
      <c r="L22" s="23">
        <v>3.3333333333333335</v>
      </c>
      <c r="M22" s="23">
        <f t="shared" si="1"/>
        <v>22.895803279639569</v>
      </c>
      <c r="N22" s="32"/>
      <c r="O22" s="31"/>
      <c r="P22" s="25">
        <v>66.536469999999994</v>
      </c>
      <c r="Q22" s="23">
        <v>1</v>
      </c>
      <c r="R22" s="23">
        <f t="shared" si="2"/>
        <v>14.174061684426318</v>
      </c>
      <c r="S22" s="32"/>
      <c r="T22" s="31"/>
      <c r="U22" s="25">
        <v>71.720179091873518</v>
      </c>
      <c r="V22" s="23"/>
      <c r="W22" s="24"/>
      <c r="X22" s="18">
        <v>16.268289042033629</v>
      </c>
      <c r="Y22" s="2"/>
      <c r="Z22" s="2"/>
    </row>
    <row r="23" spans="1:26">
      <c r="A23" s="1" t="s">
        <v>61</v>
      </c>
      <c r="B23" s="1">
        <v>1</v>
      </c>
      <c r="C23" s="4">
        <v>0.24959999999999999</v>
      </c>
      <c r="D23" s="1">
        <v>50</v>
      </c>
      <c r="E23" s="2">
        <f>'含水量 '!F16</f>
        <v>6.1587682463505846</v>
      </c>
      <c r="F23" s="25">
        <v>175.38657881459102</v>
      </c>
      <c r="G23" s="23">
        <v>1</v>
      </c>
      <c r="H23" s="23">
        <f t="shared" si="0"/>
        <v>56.158996562736164</v>
      </c>
      <c r="I23" s="30">
        <f>AVERAGE(H23:H24)</f>
        <v>62.09558054808933</v>
      </c>
      <c r="J23" s="31">
        <f>AVEDEV(H23:H24)</f>
        <v>5.9365839853531668</v>
      </c>
      <c r="K23" s="25">
        <v>30.643068271934201</v>
      </c>
      <c r="L23" s="23">
        <v>3.3333333333333335</v>
      </c>
      <c r="M23" s="23">
        <f t="shared" si="1"/>
        <v>21.804328566155128</v>
      </c>
      <c r="N23" s="30">
        <f>AVERAGE(M23:M24)</f>
        <v>21.52143592454674</v>
      </c>
      <c r="O23" s="31">
        <f>AVEDEV(M23:M24)</f>
        <v>0.28289264160838812</v>
      </c>
      <c r="P23" s="25">
        <v>60.409149999999997</v>
      </c>
      <c r="Q23" s="23">
        <v>1</v>
      </c>
      <c r="R23" s="23">
        <f t="shared" si="2"/>
        <v>12.895389031997309</v>
      </c>
      <c r="S23" s="30">
        <f>AVERAGE(R23:R24)</f>
        <v>12.824234901023278</v>
      </c>
      <c r="T23" s="31">
        <f>AVEDEV(R23:R24)</f>
        <v>7.1154130974032448E-2</v>
      </c>
      <c r="U23" s="25">
        <v>67.702374075120204</v>
      </c>
      <c r="V23" s="23">
        <f t="shared" ref="V23" si="34">AVERAGE(U23:U24)</f>
        <v>67.661801007011235</v>
      </c>
      <c r="W23" s="24">
        <f t="shared" ref="W23" si="35">STDEV(U23:U24)</f>
        <v>5.737898318680177E-2</v>
      </c>
      <c r="X23" s="18">
        <v>16.260414484374998</v>
      </c>
      <c r="Y23" s="2">
        <f t="shared" ref="Y23" si="36">AVERAGE(X23:X24)</f>
        <v>16.219999324519229</v>
      </c>
      <c r="Z23" s="2">
        <f t="shared" ref="Z23" si="37">STDEV(X23:X24)</f>
        <v>5.7155667193505087E-2</v>
      </c>
    </row>
    <row r="24" spans="1:26">
      <c r="B24" s="1">
        <v>2</v>
      </c>
      <c r="C24" s="4">
        <v>0.24959999999999999</v>
      </c>
      <c r="D24" s="1">
        <v>50</v>
      </c>
      <c r="E24" s="2">
        <f>'含水量 '!F17</f>
        <v>6.0387922415514685</v>
      </c>
      <c r="F24" s="25">
        <v>212.738551034339</v>
      </c>
      <c r="G24" s="23">
        <v>1</v>
      </c>
      <c r="H24" s="23">
        <f t="shared" si="0"/>
        <v>68.032164533442497</v>
      </c>
      <c r="I24" s="32"/>
      <c r="J24" s="31"/>
      <c r="K24" s="25">
        <v>29.886093288155099</v>
      </c>
      <c r="L24" s="23">
        <v>3.3333333333333335</v>
      </c>
      <c r="M24" s="23">
        <f t="shared" si="1"/>
        <v>21.238543282938352</v>
      </c>
      <c r="N24" s="32"/>
      <c r="O24" s="31"/>
      <c r="P24" s="25">
        <v>59.81888</v>
      </c>
      <c r="Q24" s="23">
        <v>1</v>
      </c>
      <c r="R24" s="23">
        <f t="shared" si="2"/>
        <v>12.753080770049245</v>
      </c>
      <c r="S24" s="32"/>
      <c r="T24" s="31"/>
      <c r="U24" s="25">
        <v>67.621227938902251</v>
      </c>
      <c r="V24" s="23"/>
      <c r="W24" s="24"/>
      <c r="X24" s="18">
        <v>16.17958416466346</v>
      </c>
      <c r="Y24" s="2"/>
      <c r="Z24" s="2"/>
    </row>
    <row r="25" spans="1:26">
      <c r="A25" s="1" t="s">
        <v>63</v>
      </c>
      <c r="B25" s="1">
        <v>1</v>
      </c>
      <c r="C25" s="4">
        <v>0.2505</v>
      </c>
      <c r="D25" s="1">
        <v>50</v>
      </c>
      <c r="E25" s="2">
        <f>'含水量 '!F18</f>
        <v>5.5900000000001171</v>
      </c>
      <c r="F25" s="25">
        <v>225.20404831864198</v>
      </c>
      <c r="G25" s="23">
        <v>1</v>
      </c>
      <c r="H25" s="23">
        <f t="shared" si="0"/>
        <v>71.41866515416649</v>
      </c>
      <c r="I25" s="30">
        <f>AVERAGE(H25:H26)</f>
        <v>68.972483292863316</v>
      </c>
      <c r="J25" s="31">
        <f>AVEDEV(H25:H26)</f>
        <v>2.4461818613031738</v>
      </c>
      <c r="K25" s="25">
        <v>34.665849614303198</v>
      </c>
      <c r="L25" s="23">
        <v>3.3333333333333335</v>
      </c>
      <c r="M25" s="23">
        <f t="shared" si="1"/>
        <v>24.430078947639615</v>
      </c>
      <c r="N25" s="30">
        <f>AVERAGE(M25:M26)</f>
        <v>24.042701609159003</v>
      </c>
      <c r="O25" s="31">
        <f>AVEDEV(M25:M26)</f>
        <v>0.38737733848060962</v>
      </c>
      <c r="P25" s="25">
        <v>59.463299999999997</v>
      </c>
      <c r="Q25" s="23">
        <v>1</v>
      </c>
      <c r="R25" s="23">
        <f t="shared" si="2"/>
        <v>12.571679012486641</v>
      </c>
      <c r="S25" s="30">
        <f>AVERAGE(R25:R26)</f>
        <v>12.755916229299107</v>
      </c>
      <c r="T25" s="31">
        <f>AVEDEV(R25:R26)</f>
        <v>0.18423721681246708</v>
      </c>
      <c r="U25" s="25">
        <v>67.362483832135723</v>
      </c>
      <c r="V25" s="23">
        <f t="shared" ref="V25" si="38">AVERAGE(U25:U26)</f>
        <v>67.076343673667864</v>
      </c>
      <c r="W25" s="24">
        <f t="shared" ref="W25" si="39">STDEV(U25:U26)</f>
        <v>0.40466329284483271</v>
      </c>
      <c r="X25" s="18">
        <v>15.266107535329342</v>
      </c>
      <c r="Y25" s="2">
        <f t="shared" ref="Y25" si="40">AVERAGE(X25:X26)</f>
        <v>15.26755729466467</v>
      </c>
      <c r="Z25" s="2">
        <f t="shared" ref="Z25" si="41">STDEV(X25:X26)</f>
        <v>2.0502693141990925E-3</v>
      </c>
    </row>
    <row r="26" spans="1:26">
      <c r="B26" s="1">
        <v>2</v>
      </c>
      <c r="C26" s="4">
        <v>0.25</v>
      </c>
      <c r="D26" s="1">
        <v>50</v>
      </c>
      <c r="E26" s="2">
        <f>'含水量 '!F19</f>
        <v>5.3505350535053164</v>
      </c>
      <c r="F26" s="25">
        <v>209.88929451221301</v>
      </c>
      <c r="G26" s="23">
        <v>1</v>
      </c>
      <c r="H26" s="23">
        <f t="shared" si="0"/>
        <v>66.526301431560142</v>
      </c>
      <c r="I26" s="32"/>
      <c r="J26" s="31"/>
      <c r="K26" s="25">
        <v>33.584456780333099</v>
      </c>
      <c r="L26" s="23">
        <v>3.3333333333333335</v>
      </c>
      <c r="M26" s="23">
        <f t="shared" si="1"/>
        <v>23.655324270678395</v>
      </c>
      <c r="N26" s="32"/>
      <c r="O26" s="31"/>
      <c r="P26" s="25">
        <v>61.238930000000003</v>
      </c>
      <c r="Q26" s="23">
        <v>1</v>
      </c>
      <c r="R26" s="23">
        <f t="shared" si="2"/>
        <v>12.940153446111575</v>
      </c>
      <c r="S26" s="32"/>
      <c r="T26" s="31"/>
      <c r="U26" s="25">
        <v>66.790203515200005</v>
      </c>
      <c r="V26" s="23"/>
      <c r="W26" s="24"/>
      <c r="X26" s="18">
        <v>15.269007053999999</v>
      </c>
      <c r="Y26" s="2"/>
      <c r="Z26" s="2"/>
    </row>
    <row r="27" spans="1:26">
      <c r="A27" s="1" t="s">
        <v>35</v>
      </c>
      <c r="B27" s="1">
        <v>1</v>
      </c>
      <c r="C27" s="1">
        <v>0.25030000000000002</v>
      </c>
      <c r="D27" s="1">
        <v>50</v>
      </c>
      <c r="E27" s="2">
        <f>'含水量 '!F20</f>
        <v>8.5525657697312436</v>
      </c>
      <c r="F27" s="25">
        <v>272.21473927265703</v>
      </c>
      <c r="G27" s="23">
        <v>1</v>
      </c>
      <c r="H27" s="23">
        <f t="shared" si="0"/>
        <v>89.19500324753902</v>
      </c>
      <c r="I27" s="30">
        <f>AVERAGE(H27:H28)</f>
        <v>91.668888840322097</v>
      </c>
      <c r="J27" s="31">
        <f>AVEDEV(H27:H28)</f>
        <v>2.4738855927830841</v>
      </c>
      <c r="K27" s="25">
        <v>14.7542165201095</v>
      </c>
      <c r="L27" s="23">
        <v>3.3333333333333335</v>
      </c>
      <c r="M27" s="23">
        <f t="shared" si="1"/>
        <v>10.743171968998915</v>
      </c>
      <c r="N27" s="30">
        <f>AVERAGE(M27:M28)</f>
        <v>12.178842085445755</v>
      </c>
      <c r="O27" s="31">
        <f>AVEDEV(M27:M28)</f>
        <v>1.4356701164468397</v>
      </c>
      <c r="P27" s="22">
        <v>23.90803</v>
      </c>
      <c r="Q27" s="23">
        <v>2</v>
      </c>
      <c r="R27" s="23">
        <f t="shared" si="2"/>
        <v>10.445071510774287</v>
      </c>
      <c r="S27" s="30">
        <f>AVERAGE(R27:R28)</f>
        <v>7.820782695187865</v>
      </c>
      <c r="T27" s="31">
        <f>AVEDEV(R27:R28)</f>
        <v>2.6242888155864224</v>
      </c>
      <c r="U27" s="25">
        <v>87.295947103076301</v>
      </c>
      <c r="V27" s="23">
        <f t="shared" ref="V27" si="42">AVERAGE(U27:U28)</f>
        <v>92.826792622681239</v>
      </c>
      <c r="W27" s="24">
        <f t="shared" ref="W27" si="43">STDEV(U27:U28)</f>
        <v>7.8217967452157717</v>
      </c>
      <c r="X27" s="18">
        <v>17.360904926887734</v>
      </c>
      <c r="Y27" s="2">
        <f t="shared" ref="Y27" si="44">AVERAGE(X27:X28)</f>
        <v>17.485270427972246</v>
      </c>
      <c r="Z27" s="2">
        <f t="shared" ref="Z27" si="45">STDEV(X27:X28)</f>
        <v>0.17587937832503983</v>
      </c>
    </row>
    <row r="28" spans="1:26">
      <c r="B28" s="1">
        <v>2</v>
      </c>
      <c r="C28" s="1">
        <v>0.25019999999999998</v>
      </c>
      <c r="D28" s="1">
        <v>50</v>
      </c>
      <c r="E28" s="2">
        <f>'含水量 '!F21</f>
        <v>8.4491550844917516</v>
      </c>
      <c r="F28" s="25">
        <v>287.52485408248401</v>
      </c>
      <c r="G28" s="23">
        <v>1</v>
      </c>
      <c r="H28" s="23">
        <f t="shared" si="0"/>
        <v>94.142774433105188</v>
      </c>
      <c r="I28" s="32"/>
      <c r="J28" s="31"/>
      <c r="K28" s="25">
        <v>18.7112584690788</v>
      </c>
      <c r="L28" s="23">
        <v>3.3333333333333335</v>
      </c>
      <c r="M28" s="23">
        <f t="shared" si="1"/>
        <v>13.614512201892595</v>
      </c>
      <c r="N28" s="32"/>
      <c r="O28" s="31"/>
      <c r="P28" s="22">
        <v>11.9031</v>
      </c>
      <c r="Q28" s="23">
        <v>2</v>
      </c>
      <c r="R28" s="23">
        <f t="shared" si="2"/>
        <v>5.1964938796014426</v>
      </c>
      <c r="S28" s="32"/>
      <c r="T28" s="31"/>
      <c r="U28" s="25">
        <v>98.357638142286177</v>
      </c>
      <c r="V28" s="23"/>
      <c r="W28" s="24"/>
      <c r="X28" s="18">
        <v>17.609635929056754</v>
      </c>
      <c r="Y28" s="2"/>
      <c r="Z28" s="2"/>
    </row>
    <row r="29" spans="1:26">
      <c r="A29" s="1" t="s">
        <v>15</v>
      </c>
      <c r="B29" s="1">
        <v>1</v>
      </c>
      <c r="C29" s="1">
        <v>0.25</v>
      </c>
      <c r="D29" s="1">
        <v>50</v>
      </c>
      <c r="E29" s="2">
        <f>'含水量 '!F22</f>
        <v>8.2391760823917419</v>
      </c>
      <c r="F29" s="25">
        <v>276.21063434032499</v>
      </c>
      <c r="G29" s="23">
        <v>1</v>
      </c>
      <c r="H29" s="23">
        <f t="shared" si="0"/>
        <v>90.303450606001633</v>
      </c>
      <c r="I29" s="30">
        <f>AVERAGE(H29:H30)</f>
        <v>88.8697402036006</v>
      </c>
      <c r="J29" s="31">
        <f>AVEDEV(H29:H30)</f>
        <v>1.433710402401033</v>
      </c>
      <c r="K29" s="25">
        <v>20.441112872999799</v>
      </c>
      <c r="L29" s="23">
        <v>3.3333333333333335</v>
      </c>
      <c r="M29" s="23">
        <f t="shared" si="1"/>
        <v>14.851009396162215</v>
      </c>
      <c r="N29" s="30">
        <f>AVERAGE(M29:M30)</f>
        <v>14.013470262554595</v>
      </c>
      <c r="O29" s="31">
        <f>AVEDEV(M29:M30)</f>
        <v>0.83753913360762056</v>
      </c>
      <c r="P29" s="22">
        <v>22.692270000000001</v>
      </c>
      <c r="Q29" s="23">
        <v>2</v>
      </c>
      <c r="R29" s="23">
        <f t="shared" si="2"/>
        <v>9.8919207701863332</v>
      </c>
      <c r="S29" s="30">
        <f>AVERAGE(R29:R30)</f>
        <v>11.254222802906558</v>
      </c>
      <c r="T29" s="31">
        <f>AVEDEV(R29:R30)</f>
        <v>1.3623020327202244</v>
      </c>
      <c r="U29" s="25">
        <v>81.901050935599997</v>
      </c>
      <c r="V29" s="23">
        <f t="shared" ref="V29" si="46">AVERAGE(U29:U30)</f>
        <v>82.382343371215896</v>
      </c>
      <c r="W29" s="24">
        <f t="shared" ref="W29" si="47">STDEV(U29:U30)</f>
        <v>0.68065028991558363</v>
      </c>
      <c r="X29" s="18">
        <v>17.9901509936</v>
      </c>
      <c r="Y29" s="2">
        <f t="shared" ref="Y29" si="48">AVERAGE(X29:X30)</f>
        <v>17.932864667794803</v>
      </c>
      <c r="Z29" s="2">
        <f t="shared" ref="Z29" si="49">STDEV(X29:X30)</f>
        <v>8.1015098892231519E-2</v>
      </c>
    </row>
    <row r="30" spans="1:26">
      <c r="B30" s="1">
        <v>2</v>
      </c>
      <c r="C30" s="1">
        <v>0.25030000000000002</v>
      </c>
      <c r="D30" s="1">
        <v>50</v>
      </c>
      <c r="E30" s="2">
        <f>'含水量 '!F23</f>
        <v>8.3899999999999864</v>
      </c>
      <c r="F30" s="25">
        <v>267.32089025720001</v>
      </c>
      <c r="G30" s="23">
        <v>1</v>
      </c>
      <c r="H30" s="23">
        <f t="shared" si="0"/>
        <v>87.436029801199567</v>
      </c>
      <c r="I30" s="32"/>
      <c r="J30" s="31"/>
      <c r="K30" s="25">
        <v>18.127432607755502</v>
      </c>
      <c r="L30" s="23">
        <v>3.3333333333333335</v>
      </c>
      <c r="M30" s="23">
        <f t="shared" si="1"/>
        <v>13.175931128946974</v>
      </c>
      <c r="N30" s="32"/>
      <c r="O30" s="31"/>
      <c r="P30" s="22">
        <v>28.929670000000002</v>
      </c>
      <c r="Q30" s="23">
        <v>2</v>
      </c>
      <c r="R30" s="23">
        <f t="shared" si="2"/>
        <v>12.616524835626782</v>
      </c>
      <c r="S30" s="32"/>
      <c r="T30" s="31"/>
      <c r="U30" s="25">
        <v>82.863635806831795</v>
      </c>
      <c r="V30" s="23"/>
      <c r="W30" s="24"/>
      <c r="X30" s="2">
        <v>17.875578341989609</v>
      </c>
      <c r="Y30" s="2"/>
      <c r="Z30" s="2"/>
    </row>
    <row r="31" spans="1:26">
      <c r="A31" s="1" t="s">
        <v>16</v>
      </c>
      <c r="B31" s="1">
        <v>1</v>
      </c>
      <c r="C31" s="1">
        <v>0.25040000000000001</v>
      </c>
      <c r="D31" s="1">
        <v>50</v>
      </c>
      <c r="E31" s="2">
        <f>'含水量 '!F24</f>
        <v>8.680000000000021</v>
      </c>
      <c r="F31" s="25">
        <v>313.20633698928901</v>
      </c>
      <c r="G31" s="23">
        <v>1</v>
      </c>
      <c r="H31" s="23">
        <f t="shared" si="0"/>
        <v>102.72864894135515</v>
      </c>
      <c r="I31" s="30">
        <f>AVERAGE(H31:H32)</f>
        <v>100.8053838903769</v>
      </c>
      <c r="J31" s="31">
        <f>AVEDEV(H31:H32)</f>
        <v>1.9232650509782516</v>
      </c>
      <c r="K31" s="25">
        <v>14.6244774398155</v>
      </c>
      <c r="L31" s="23">
        <v>3.3333333333333335</v>
      </c>
      <c r="M31" s="23">
        <f t="shared" si="1"/>
        <v>10.659304755999326</v>
      </c>
      <c r="N31" s="30">
        <f>AVERAGE(M31:M32)</f>
        <v>10.607891606058557</v>
      </c>
      <c r="O31" s="31">
        <f>AVEDEV(M31:M32)</f>
        <v>5.1413149940769287E-2</v>
      </c>
      <c r="P31" s="22">
        <v>15.80505</v>
      </c>
      <c r="Q31" s="23">
        <v>2</v>
      </c>
      <c r="R31" s="23">
        <f t="shared" si="2"/>
        <v>6.9118713606193296</v>
      </c>
      <c r="S31" s="30">
        <f>AVERAGE(R31:R32)</f>
        <v>8.157096839849455</v>
      </c>
      <c r="T31" s="31">
        <f>AVEDEV(R31:R32)</f>
        <v>1.2452254792301254</v>
      </c>
      <c r="U31" s="25">
        <v>98.520280890575066</v>
      </c>
      <c r="V31" s="23">
        <f t="shared" ref="V31" si="50">AVERAGE(U31:U32)</f>
        <v>97.353411404422161</v>
      </c>
      <c r="W31" s="24">
        <f t="shared" ref="W31" si="51">STDEV(U31:U32)</f>
        <v>1.6502026528367724</v>
      </c>
      <c r="X31" s="18">
        <v>19.666552507587859</v>
      </c>
      <c r="Y31" s="2">
        <f t="shared" ref="Y31" si="52">AVERAGE(X31:X32)</f>
        <v>19.424735755296332</v>
      </c>
      <c r="Z31" s="2">
        <f t="shared" ref="Z31" si="53">STDEV(X31:X32)</f>
        <v>0.34198053069969003</v>
      </c>
    </row>
    <row r="32" spans="1:26">
      <c r="B32" s="1">
        <v>2</v>
      </c>
      <c r="C32" s="1">
        <v>0.24959999999999999</v>
      </c>
      <c r="D32" s="1">
        <v>50</v>
      </c>
      <c r="E32" s="2">
        <f>'含水量 '!F25</f>
        <v>8.5891410858912867</v>
      </c>
      <c r="F32" s="25">
        <v>300.81457250978099</v>
      </c>
      <c r="G32" s="23">
        <v>1</v>
      </c>
      <c r="H32" s="23">
        <f t="shared" si="0"/>
        <v>98.882118839398643</v>
      </c>
      <c r="I32" s="32"/>
      <c r="J32" s="31"/>
      <c r="K32" s="25">
        <v>14.4514919994234</v>
      </c>
      <c r="L32" s="23">
        <v>3.3333333333333335</v>
      </c>
      <c r="M32" s="23">
        <f t="shared" si="1"/>
        <v>10.556478456117787</v>
      </c>
      <c r="N32" s="32"/>
      <c r="O32" s="31"/>
      <c r="P32" s="22">
        <v>21.452480000000001</v>
      </c>
      <c r="Q32" s="23">
        <v>2</v>
      </c>
      <c r="R32" s="23">
        <f t="shared" si="2"/>
        <v>9.4023223190795804</v>
      </c>
      <c r="S32" s="32"/>
      <c r="T32" s="31"/>
      <c r="U32" s="25">
        <v>96.186541918269242</v>
      </c>
      <c r="V32" s="23"/>
      <c r="W32" s="24"/>
      <c r="X32" s="2">
        <v>19.182919003004809</v>
      </c>
      <c r="Y32" s="2"/>
      <c r="Z32" s="2"/>
    </row>
    <row r="33" spans="1:26">
      <c r="A33" s="1" t="s">
        <v>73</v>
      </c>
      <c r="B33" s="1">
        <v>1</v>
      </c>
      <c r="C33" s="1">
        <v>0.25030000000000002</v>
      </c>
      <c r="D33" s="1">
        <v>50</v>
      </c>
      <c r="E33" s="2">
        <f>'含水量 '!F26</f>
        <v>7.6984603079382303</v>
      </c>
      <c r="F33" s="25">
        <v>363.42272985423102</v>
      </c>
      <c r="G33" s="23">
        <v>2</v>
      </c>
      <c r="H33" s="23">
        <f t="shared" si="0"/>
        <v>235.95737177791401</v>
      </c>
      <c r="I33" s="30">
        <f>AVERAGE(H33:H34)</f>
        <v>231.45309678976412</v>
      </c>
      <c r="J33" s="31">
        <f>AVEDEV(H33:H34)</f>
        <v>4.5042749881498878</v>
      </c>
      <c r="K33" s="25">
        <v>63.143029510834097</v>
      </c>
      <c r="L33" s="23">
        <v>2</v>
      </c>
      <c r="M33" s="23">
        <f t="shared" si="1"/>
        <v>27.331006136109863</v>
      </c>
      <c r="N33" s="30">
        <f>AVERAGE(M33:M34)</f>
        <v>26.93398343661724</v>
      </c>
      <c r="O33" s="31">
        <f>AVEDEV(M33:M34)</f>
        <v>0.39702269949262181</v>
      </c>
      <c r="P33" s="25">
        <v>94.137010000000004</v>
      </c>
      <c r="Q33" s="23">
        <v>1</v>
      </c>
      <c r="R33" s="23">
        <f t="shared" si="2"/>
        <v>20.37326382561027</v>
      </c>
      <c r="S33" s="30">
        <f>AVERAGE(R33:R34)</f>
        <v>20.194363350954085</v>
      </c>
      <c r="T33" s="31">
        <f>AVEDEV(R33:R34)</f>
        <v>0.17890047465618686</v>
      </c>
      <c r="U33" s="25">
        <v>115.24951950259688</v>
      </c>
      <c r="V33" s="23">
        <f t="shared" ref="V33" si="54">AVERAGE(U33:U34)</f>
        <v>114.07836956507498</v>
      </c>
      <c r="W33" s="24">
        <f t="shared" ref="W33" si="55">STDEV(U33:U34)</f>
        <v>1.6562561252158887</v>
      </c>
      <c r="X33" s="2">
        <v>23.41</v>
      </c>
      <c r="Y33" s="2">
        <f t="shared" ref="Y33" si="56">AVERAGE(X33:X34)</f>
        <v>23.08</v>
      </c>
      <c r="Z33" s="2">
        <f t="shared" ref="Z33" si="57">STDEV(X33:X34)</f>
        <v>0.46669047558312149</v>
      </c>
    </row>
    <row r="34" spans="1:26">
      <c r="B34" s="1">
        <v>2</v>
      </c>
      <c r="C34" s="1">
        <v>0.24970000000000001</v>
      </c>
      <c r="D34" s="1">
        <v>50</v>
      </c>
      <c r="E34" s="2">
        <f>'含水量 '!F27</f>
        <v>7.3885222955407226</v>
      </c>
      <c r="F34" s="25">
        <v>349.880734523885</v>
      </c>
      <c r="G34" s="23">
        <v>2</v>
      </c>
      <c r="H34" s="23">
        <f t="shared" si="0"/>
        <v>226.94882180161423</v>
      </c>
      <c r="I34" s="32"/>
      <c r="J34" s="31"/>
      <c r="K34" s="25">
        <v>61.366949876828699</v>
      </c>
      <c r="L34" s="23">
        <v>2</v>
      </c>
      <c r="M34" s="23">
        <f t="shared" si="1"/>
        <v>26.53696073712462</v>
      </c>
      <c r="N34" s="32"/>
      <c r="O34" s="31"/>
      <c r="P34" s="25">
        <v>92.571860000000001</v>
      </c>
      <c r="Q34" s="23">
        <v>1</v>
      </c>
      <c r="R34" s="23">
        <f t="shared" si="2"/>
        <v>20.015462876297896</v>
      </c>
      <c r="S34" s="32"/>
      <c r="T34" s="31"/>
      <c r="U34" s="25">
        <v>112.90721962755306</v>
      </c>
      <c r="V34" s="23"/>
      <c r="W34" s="24"/>
      <c r="X34" s="18">
        <v>22.75</v>
      </c>
      <c r="Y34" s="2"/>
      <c r="Z34" s="2"/>
    </row>
    <row r="35" spans="1:26">
      <c r="A35" s="1" t="s">
        <v>19</v>
      </c>
      <c r="B35" s="1">
        <v>1</v>
      </c>
      <c r="C35" s="1">
        <v>0.25040000000000001</v>
      </c>
      <c r="D35" s="1">
        <v>50</v>
      </c>
      <c r="E35" s="2">
        <f>'含水量 '!F28</f>
        <v>7.5184963007397343</v>
      </c>
      <c r="F35" s="25">
        <v>366.31791506278802</v>
      </c>
      <c r="G35" s="23">
        <v>2</v>
      </c>
      <c r="H35" s="23">
        <f t="shared" si="0"/>
        <v>237.27949571224426</v>
      </c>
      <c r="I35" s="30">
        <f>AVERAGE(H35:H36)</f>
        <v>232.7642814849217</v>
      </c>
      <c r="J35" s="31">
        <f>AVEDEV(H35:H36)</f>
        <v>4.5152142273225593</v>
      </c>
      <c r="K35" s="25">
        <v>57.197023779598801</v>
      </c>
      <c r="L35" s="23">
        <v>2</v>
      </c>
      <c r="M35" s="23">
        <f t="shared" si="1"/>
        <v>24.699276048853573</v>
      </c>
      <c r="N35" s="30">
        <f>AVERAGE(M35:M36)</f>
        <v>24.39686139395522</v>
      </c>
      <c r="O35" s="31">
        <f>AVEDEV(M35:M36)</f>
        <v>0.30241465489835129</v>
      </c>
      <c r="P35" s="25">
        <v>81.796130000000005</v>
      </c>
      <c r="Q35" s="23">
        <v>1</v>
      </c>
      <c r="R35" s="23">
        <f t="shared" si="2"/>
        <v>17.660929372679366</v>
      </c>
      <c r="S35" s="30">
        <f>AVERAGE(R35:R36)</f>
        <v>18.095231979521504</v>
      </c>
      <c r="T35" s="31">
        <f>AVEDEV(R35:R36)</f>
        <v>0.43430260684213806</v>
      </c>
      <c r="U35" s="25">
        <v>115.89341076597442</v>
      </c>
      <c r="V35" s="23">
        <f t="shared" ref="V35" si="58">AVERAGE(U35:U36)</f>
        <v>114.66986729498721</v>
      </c>
      <c r="W35" s="24">
        <f t="shared" ref="W35" si="59">STDEV(U35:U36)</f>
        <v>1.7303517708231633</v>
      </c>
      <c r="X35" s="18">
        <v>22.35</v>
      </c>
      <c r="Y35" s="2">
        <f t="shared" ref="Y35" si="60">AVERAGE(X35:X36)</f>
        <v>22.175000000000001</v>
      </c>
      <c r="Z35" s="2">
        <f t="shared" ref="Z35" si="61">STDEV(X35:X36)</f>
        <v>0.24748737341529264</v>
      </c>
    </row>
    <row r="36" spans="1:26">
      <c r="B36" s="1">
        <v>2</v>
      </c>
      <c r="C36" s="1">
        <v>0.25</v>
      </c>
      <c r="D36" s="1">
        <v>50</v>
      </c>
      <c r="E36" s="2">
        <f>'含水量 '!F29</f>
        <v>7.6092390760924182</v>
      </c>
      <c r="F36" s="25">
        <v>351.468416735029</v>
      </c>
      <c r="G36" s="23">
        <v>2</v>
      </c>
      <c r="H36" s="23">
        <f t="shared" si="0"/>
        <v>228.24906725759914</v>
      </c>
      <c r="I36" s="32"/>
      <c r="J36" s="31"/>
      <c r="K36" s="25">
        <v>55.652606706550699</v>
      </c>
      <c r="L36" s="23">
        <v>2</v>
      </c>
      <c r="M36" s="23">
        <f t="shared" si="1"/>
        <v>24.09444673905687</v>
      </c>
      <c r="N36" s="32"/>
      <c r="O36" s="31"/>
      <c r="P36" s="25">
        <v>85.597890000000007</v>
      </c>
      <c r="Q36" s="23">
        <v>1</v>
      </c>
      <c r="R36" s="23">
        <f t="shared" si="2"/>
        <v>18.529534586363642</v>
      </c>
      <c r="S36" s="32"/>
      <c r="T36" s="31"/>
      <c r="U36" s="25">
        <v>113.446323824</v>
      </c>
      <c r="V36" s="23"/>
      <c r="W36" s="24"/>
      <c r="X36" s="2">
        <v>22</v>
      </c>
      <c r="Y36" s="2"/>
      <c r="Z36" s="2"/>
    </row>
    <row r="37" spans="1:26">
      <c r="A37" s="1" t="s">
        <v>20</v>
      </c>
      <c r="B37" s="1">
        <v>1</v>
      </c>
      <c r="C37" s="1">
        <v>0.25030000000000002</v>
      </c>
      <c r="D37" s="1">
        <v>50</v>
      </c>
      <c r="E37" s="2">
        <f>'含水量 '!F30</f>
        <v>7.4399999999997135</v>
      </c>
      <c r="F37" s="25">
        <v>352.58913358995397</v>
      </c>
      <c r="G37" s="23">
        <v>2</v>
      </c>
      <c r="H37" s="23">
        <f t="shared" si="0"/>
        <v>228.28426993266217</v>
      </c>
      <c r="I37" s="30">
        <f>AVERAGE(H37:H38)</f>
        <v>218.35279145029887</v>
      </c>
      <c r="J37" s="31">
        <f>AVEDEV(H37:H38)</f>
        <v>9.9314784823632891</v>
      </c>
      <c r="K37" s="25">
        <v>47.6731184958021</v>
      </c>
      <c r="L37" s="23">
        <v>2</v>
      </c>
      <c r="M37" s="23">
        <f t="shared" si="1"/>
        <v>20.577346292401558</v>
      </c>
      <c r="N37" s="30">
        <f>AVERAGE(M37:M38)</f>
        <v>20.638933850152114</v>
      </c>
      <c r="O37" s="31">
        <f>AVEDEV(M37:M38)</f>
        <v>6.1587557750554467E-2</v>
      </c>
      <c r="P37" s="25">
        <v>67.680049999999994</v>
      </c>
      <c r="Q37" s="23">
        <v>1</v>
      </c>
      <c r="R37" s="23">
        <f t="shared" si="2"/>
        <v>14.606510648759901</v>
      </c>
      <c r="S37" s="30">
        <f>AVERAGE(R37:R38)</f>
        <v>14.657092791337442</v>
      </c>
      <c r="T37" s="31">
        <f>AVEDEV(R37:R38)</f>
        <v>5.0582142577541234E-2</v>
      </c>
      <c r="U37" s="25">
        <v>116.43334625589293</v>
      </c>
      <c r="V37" s="23">
        <f t="shared" ref="V37" si="62">AVERAGE(U37:U38)</f>
        <v>108.05179069332033</v>
      </c>
      <c r="W37" s="24">
        <f t="shared" ref="W37" si="63">STDEV(U37:U38)</f>
        <v>11.85330955037384</v>
      </c>
      <c r="X37" s="18">
        <v>21.43</v>
      </c>
      <c r="Y37" s="2">
        <f t="shared" ref="Y37" si="64">AVERAGE(X37:X38)</f>
        <v>20.41</v>
      </c>
      <c r="Z37" s="2">
        <f t="shared" ref="Z37" si="65">STDEV(X37:X38)</f>
        <v>1.4424978336205563</v>
      </c>
    </row>
    <row r="38" spans="1:26">
      <c r="B38" s="1">
        <v>2</v>
      </c>
      <c r="C38" s="1">
        <v>0.25009999999999999</v>
      </c>
      <c r="D38" s="1">
        <v>50</v>
      </c>
      <c r="E38" s="2">
        <f>'含水量 '!F31</f>
        <v>7.4200000000001154</v>
      </c>
      <c r="F38" s="25">
        <v>321.72272354388798</v>
      </c>
      <c r="G38" s="23">
        <v>2</v>
      </c>
      <c r="H38" s="23">
        <f t="shared" si="0"/>
        <v>208.42131296793559</v>
      </c>
      <c r="I38" s="32"/>
      <c r="J38" s="31"/>
      <c r="K38" s="25">
        <v>47.930521341310097</v>
      </c>
      <c r="L38" s="23">
        <v>2</v>
      </c>
      <c r="M38" s="23">
        <f t="shared" si="1"/>
        <v>20.700521407902666</v>
      </c>
      <c r="N38" s="32"/>
      <c r="O38" s="31"/>
      <c r="P38" s="25">
        <v>68.109059999999999</v>
      </c>
      <c r="Q38" s="23">
        <v>1</v>
      </c>
      <c r="R38" s="23">
        <f t="shared" si="2"/>
        <v>14.707674933914983</v>
      </c>
      <c r="S38" s="32"/>
      <c r="T38" s="31"/>
      <c r="U38" s="25">
        <v>99.670235130747713</v>
      </c>
      <c r="V38" s="23"/>
      <c r="W38" s="24"/>
      <c r="X38" s="2">
        <v>19.39</v>
      </c>
      <c r="Y38" s="2"/>
      <c r="Z38" s="2"/>
    </row>
    <row r="39" spans="1:26">
      <c r="A39" s="1" t="s">
        <v>29</v>
      </c>
      <c r="B39" s="1">
        <v>1</v>
      </c>
      <c r="C39" s="1">
        <v>0.25009999999999999</v>
      </c>
      <c r="D39" s="1">
        <v>50</v>
      </c>
      <c r="E39" s="2">
        <f>'含水量 '!F32</f>
        <v>7.5492450754926184</v>
      </c>
      <c r="F39" s="25">
        <v>258.015017956252</v>
      </c>
      <c r="G39" s="23">
        <v>1</v>
      </c>
      <c r="H39" s="23">
        <f t="shared" si="0"/>
        <v>83.691643218782602</v>
      </c>
      <c r="I39" s="30">
        <f>AVERAGE(H39:H40)</f>
        <v>85.072737961527935</v>
      </c>
      <c r="J39" s="31">
        <f>AVEDEV(H39:H40)</f>
        <v>1.3810947427453399</v>
      </c>
      <c r="K39" s="25">
        <v>17.2770528440631</v>
      </c>
      <c r="L39" s="23">
        <v>3.3333333333333335</v>
      </c>
      <c r="M39" s="23">
        <f t="shared" si="1"/>
        <v>12.453581224765511</v>
      </c>
      <c r="N39" s="30">
        <f>AVERAGE(M39:M40)</f>
        <v>12.75631213687422</v>
      </c>
      <c r="O39" s="31">
        <f>AVEDEV(M39:M40)</f>
        <v>0.30273091210870895</v>
      </c>
      <c r="P39" s="25">
        <v>41.297530000000002</v>
      </c>
      <c r="Q39" s="23">
        <v>1</v>
      </c>
      <c r="R39" s="23">
        <f t="shared" si="2"/>
        <v>8.9303797738962132</v>
      </c>
      <c r="S39" s="30">
        <f>AVERAGE(R39:R40)</f>
        <v>9.4905065198647716</v>
      </c>
      <c r="T39" s="31">
        <f>AVEDEV(R39:R40)</f>
        <v>0.56012674596855838</v>
      </c>
      <c r="U39" s="22">
        <v>84.44674924290284</v>
      </c>
      <c r="V39" s="23">
        <f t="shared" ref="V39" si="66">AVERAGE(U39:U40)</f>
        <v>84.559908522130883</v>
      </c>
      <c r="W39" s="24">
        <f t="shared" ref="W39" si="67">STDEV(U39:U40)</f>
        <v>0.16003138739266234</v>
      </c>
      <c r="X39" s="18">
        <v>13.813167148740506</v>
      </c>
      <c r="Y39" s="2">
        <f t="shared" ref="Y39" si="68">AVERAGE(X39:X40)</f>
        <v>13.872502573770731</v>
      </c>
      <c r="Z39" s="2">
        <f t="shared" ref="Z39" si="69">STDEV(X39:X40)</f>
        <v>8.3912962806917679E-2</v>
      </c>
    </row>
    <row r="40" spans="1:26">
      <c r="B40" s="1">
        <v>2</v>
      </c>
      <c r="C40" s="1">
        <v>0.25019999999999998</v>
      </c>
      <c r="D40" s="1">
        <v>50</v>
      </c>
      <c r="E40" s="2">
        <f>'含水量 '!F33</f>
        <v>7.899210078992164</v>
      </c>
      <c r="F40" s="25">
        <v>265.62787522630799</v>
      </c>
      <c r="G40" s="23">
        <v>1</v>
      </c>
      <c r="H40" s="23">
        <f t="shared" si="0"/>
        <v>86.453832704273282</v>
      </c>
      <c r="I40" s="32"/>
      <c r="J40" s="31"/>
      <c r="K40" s="25">
        <v>18.0556556845217</v>
      </c>
      <c r="L40" s="23">
        <v>3.3333333333333335</v>
      </c>
      <c r="M40" s="23">
        <f t="shared" si="1"/>
        <v>13.059043048982929</v>
      </c>
      <c r="N40" s="32"/>
      <c r="O40" s="31"/>
      <c r="P40" s="25">
        <v>46.320590000000003</v>
      </c>
      <c r="Q40" s="23">
        <v>1</v>
      </c>
      <c r="R40" s="23">
        <f t="shared" si="2"/>
        <v>10.05063326583333</v>
      </c>
      <c r="S40" s="32"/>
      <c r="T40" s="31"/>
      <c r="U40" s="22">
        <v>84.673067801358926</v>
      </c>
      <c r="V40" s="23"/>
      <c r="W40" s="24"/>
      <c r="X40" s="2">
        <v>13.931837998800958</v>
      </c>
      <c r="Y40" s="2"/>
      <c r="Z40" s="2"/>
    </row>
    <row r="41" spans="1:26">
      <c r="A41" s="1" t="s">
        <v>23</v>
      </c>
      <c r="B41" s="1">
        <v>1</v>
      </c>
      <c r="C41" s="1">
        <v>0.24979999999999999</v>
      </c>
      <c r="D41" s="1">
        <v>50</v>
      </c>
      <c r="E41" s="2">
        <f>'含水量 '!F34</f>
        <v>7.9584083183362564</v>
      </c>
      <c r="F41" s="25">
        <v>211.49200130590899</v>
      </c>
      <c r="G41" s="23">
        <v>1</v>
      </c>
      <c r="H41" s="23">
        <f t="shared" si="0"/>
        <v>68.988810331179337</v>
      </c>
      <c r="I41" s="30">
        <f>AVERAGE(H41:H42)</f>
        <v>76.926209568600882</v>
      </c>
      <c r="J41" s="31">
        <f>AVEDEV(H41:H42)</f>
        <v>7.9373992374215447</v>
      </c>
      <c r="K41" s="25">
        <v>16.217287866772399</v>
      </c>
      <c r="L41" s="23">
        <v>3.3333333333333335</v>
      </c>
      <c r="M41" s="23">
        <f t="shared" si="1"/>
        <v>11.75575214632256</v>
      </c>
      <c r="N41" s="30">
        <f>AVERAGE(M41:M42)</f>
        <v>12.148076359293869</v>
      </c>
      <c r="O41" s="31">
        <f>AVEDEV(M41:M42)</f>
        <v>0.39232421297130848</v>
      </c>
      <c r="P41" s="25">
        <v>28.79579</v>
      </c>
      <c r="Q41" s="23">
        <v>1</v>
      </c>
      <c r="R41" s="23">
        <f t="shared" si="2"/>
        <v>6.2621353128559711</v>
      </c>
      <c r="S41" s="30">
        <f>AVERAGE(R41:R42)</f>
        <v>7.8208378297614232</v>
      </c>
      <c r="T41" s="31">
        <f>AVEDEV(R41:R42)</f>
        <v>1.558702516905452</v>
      </c>
      <c r="U41" s="22">
        <v>73.951043840672554</v>
      </c>
      <c r="V41" s="23">
        <f t="shared" ref="V41" si="70">AVERAGE(U41:U42)</f>
        <v>77.218161970276341</v>
      </c>
      <c r="W41" s="24">
        <f t="shared" ref="W41" si="71">STDEV(U41:U42)</f>
        <v>4.6204027687606954</v>
      </c>
      <c r="X41" s="18">
        <v>12.513615901921536</v>
      </c>
      <c r="Y41" s="2">
        <f t="shared" ref="Y41" si="72">AVERAGE(X41:X42)</f>
        <v>12.909424099382662</v>
      </c>
      <c r="Z41" s="2">
        <f t="shared" ref="Z41" si="73">STDEV(X41:X42)</f>
        <v>0.55975732094797026</v>
      </c>
    </row>
    <row r="42" spans="1:26">
      <c r="B42" s="1">
        <v>2</v>
      </c>
      <c r="C42" s="1">
        <v>0.25030000000000002</v>
      </c>
      <c r="D42" s="1">
        <v>50</v>
      </c>
      <c r="E42" s="2">
        <f>'含水量 '!F35</f>
        <v>7.6884623075386891</v>
      </c>
      <c r="F42" s="25">
        <v>261.443029709435</v>
      </c>
      <c r="G42" s="23">
        <v>1</v>
      </c>
      <c r="H42" s="23">
        <f t="shared" si="0"/>
        <v>84.863608806022427</v>
      </c>
      <c r="I42" s="32"/>
      <c r="J42" s="31"/>
      <c r="K42" s="25">
        <v>17.385192127460201</v>
      </c>
      <c r="L42" s="23">
        <v>3.3333333333333335</v>
      </c>
      <c r="M42" s="23">
        <f t="shared" si="1"/>
        <v>12.540400572265177</v>
      </c>
      <c r="N42" s="32"/>
      <c r="O42" s="31"/>
      <c r="P42" s="25">
        <v>43.343940000000003</v>
      </c>
      <c r="Q42" s="23">
        <v>1</v>
      </c>
      <c r="R42" s="23">
        <f t="shared" si="2"/>
        <v>9.3795403466668752</v>
      </c>
      <c r="S42" s="32"/>
      <c r="T42" s="31"/>
      <c r="U42" s="22">
        <v>80.485280099880129</v>
      </c>
      <c r="V42" s="23"/>
      <c r="W42" s="24"/>
      <c r="X42" s="2">
        <v>13.305232296843785</v>
      </c>
      <c r="Y42" s="2"/>
      <c r="Z42" s="2"/>
    </row>
    <row r="43" spans="1:26">
      <c r="A43" s="1" t="s">
        <v>24</v>
      </c>
      <c r="B43" s="1">
        <v>1</v>
      </c>
      <c r="C43" s="1">
        <v>0.25019999999999998</v>
      </c>
      <c r="D43" s="1">
        <v>50</v>
      </c>
      <c r="E43" s="2">
        <f>'含水量 '!F36</f>
        <v>7.4892510748924623</v>
      </c>
      <c r="F43" s="25">
        <v>255.83355593149898</v>
      </c>
      <c r="G43" s="23">
        <v>1</v>
      </c>
      <c r="H43" s="23">
        <f t="shared" si="0"/>
        <v>82.897086768682342</v>
      </c>
      <c r="I43" s="30">
        <f>AVERAGE(H43:H44)</f>
        <v>83.865284935574778</v>
      </c>
      <c r="J43" s="31">
        <f>AVEDEV(H43:H44)</f>
        <v>0.9681981668924422</v>
      </c>
      <c r="K43" s="25">
        <v>22.208204166967001</v>
      </c>
      <c r="L43" s="23">
        <v>3.3333333333333335</v>
      </c>
      <c r="M43" s="23">
        <f t="shared" si="1"/>
        <v>15.991260160472063</v>
      </c>
      <c r="N43" s="30">
        <f>AVERAGE(M43:M44)</f>
        <v>15.7682547229308</v>
      </c>
      <c r="O43" s="31">
        <f>AVEDEV(M43:M44)</f>
        <v>0.22300543754126245</v>
      </c>
      <c r="P43" s="25">
        <v>57.58569</v>
      </c>
      <c r="Q43" s="23">
        <v>1</v>
      </c>
      <c r="R43" s="23">
        <f t="shared" si="2"/>
        <v>12.439561660010508</v>
      </c>
      <c r="S43" s="30">
        <f>AVERAGE(R43:R44)</f>
        <v>11.940744730808568</v>
      </c>
      <c r="T43" s="31">
        <f>AVEDEV(R43:R44)</f>
        <v>0.49881692920193998</v>
      </c>
      <c r="U43" s="22">
        <v>81.314455783772985</v>
      </c>
      <c r="V43" s="23">
        <f t="shared" ref="V43" si="74">AVERAGE(U43:U44)</f>
        <v>81.299846302557953</v>
      </c>
      <c r="W43" s="24">
        <f>STDEV(U43:U44)</f>
        <v>2.0660926473533729E-2</v>
      </c>
      <c r="X43" s="18">
        <v>13.665556625899283</v>
      </c>
      <c r="Y43" s="2">
        <f t="shared" ref="Y43" si="75">AVERAGE(X43:X44)</f>
        <v>13.637115762589929</v>
      </c>
      <c r="Z43" s="2">
        <f t="shared" ref="Z43" si="76">STDEV(X43:X44)</f>
        <v>4.0221454617687183E-2</v>
      </c>
    </row>
    <row r="44" spans="1:26">
      <c r="B44" s="1">
        <v>2</v>
      </c>
      <c r="C44" s="1">
        <v>0.25019999999999998</v>
      </c>
      <c r="D44" s="1">
        <v>50</v>
      </c>
      <c r="E44" s="2">
        <f>'含水量 '!F37</f>
        <v>7.4300000000000921</v>
      </c>
      <c r="F44" s="25">
        <v>261.97726530733399</v>
      </c>
      <c r="G44" s="23">
        <v>1</v>
      </c>
      <c r="H44" s="23">
        <f t="shared" si="0"/>
        <v>84.833483102467227</v>
      </c>
      <c r="I44" s="32"/>
      <c r="J44" s="31"/>
      <c r="K44" s="25">
        <v>21.602624179943799</v>
      </c>
      <c r="L44" s="23">
        <v>3.3333333333333335</v>
      </c>
      <c r="M44" s="23">
        <f t="shared" si="1"/>
        <v>15.545249285389538</v>
      </c>
      <c r="N44" s="32"/>
      <c r="O44" s="31"/>
      <c r="P44" s="25">
        <v>53.001330000000003</v>
      </c>
      <c r="Q44" s="23">
        <v>1</v>
      </c>
      <c r="R44" s="23">
        <f t="shared" si="2"/>
        <v>11.441927801606628</v>
      </c>
      <c r="S44" s="32"/>
      <c r="T44" s="31"/>
      <c r="U44" s="22">
        <v>81.28523682134292</v>
      </c>
      <c r="V44" s="23"/>
      <c r="W44" s="24"/>
      <c r="X44" s="2">
        <v>13.608674899280576</v>
      </c>
      <c r="Y44" s="2"/>
      <c r="Z44" s="2"/>
    </row>
  </sheetData>
  <mergeCells count="10">
    <mergeCell ref="U1:W1"/>
    <mergeCell ref="X1:Z1"/>
    <mergeCell ref="K1:O1"/>
    <mergeCell ref="P1:T1"/>
    <mergeCell ref="A1:A2"/>
    <mergeCell ref="B1:B2"/>
    <mergeCell ref="C1:C2"/>
    <mergeCell ref="D1:D2"/>
    <mergeCell ref="E1:E2"/>
    <mergeCell ref="F1:J1"/>
  </mergeCells>
  <phoneticPr fontId="5" type="noConversion"/>
  <pageMargins left="0.7" right="0.7" top="0.75" bottom="0.75" header="0.3" footer="0.3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44"/>
  <sheetViews>
    <sheetView workbookViewId="0">
      <pane xSplit="1" topLeftCell="B1" activePane="topRight" state="frozen"/>
      <selection pane="topRight" activeCell="H3" sqref="H3:H44"/>
    </sheetView>
  </sheetViews>
  <sheetFormatPr defaultRowHeight="13.2"/>
  <cols>
    <col min="2" max="20" width="8.88671875" customWidth="1"/>
    <col min="21" max="21" width="13.44140625" style="21" bestFit="1" customWidth="1"/>
    <col min="22" max="22" width="10.21875" style="21" bestFit="1" customWidth="1"/>
    <col min="23" max="26" width="8.88671875" style="21"/>
  </cols>
  <sheetData>
    <row r="1" spans="1:26" s="1" customFormat="1" ht="16.2">
      <c r="A1" s="66" t="s">
        <v>7</v>
      </c>
      <c r="B1" s="67" t="s">
        <v>8</v>
      </c>
      <c r="C1" s="68" t="s">
        <v>99</v>
      </c>
      <c r="D1" s="70" t="s">
        <v>98</v>
      </c>
      <c r="E1" s="73" t="s">
        <v>97</v>
      </c>
      <c r="F1" s="63" t="s">
        <v>9</v>
      </c>
      <c r="G1" s="64"/>
      <c r="H1" s="64"/>
      <c r="I1" s="64"/>
      <c r="J1" s="64"/>
      <c r="K1" s="63" t="s">
        <v>10</v>
      </c>
      <c r="L1" s="64"/>
      <c r="M1" s="64"/>
      <c r="N1" s="64"/>
      <c r="O1" s="65"/>
      <c r="P1" s="59" t="s">
        <v>95</v>
      </c>
      <c r="Q1" s="60"/>
      <c r="R1" s="60"/>
      <c r="S1" s="60"/>
      <c r="T1" s="61"/>
      <c r="U1" s="59" t="s">
        <v>103</v>
      </c>
      <c r="V1" s="60"/>
      <c r="W1" s="61"/>
      <c r="X1" s="59" t="s">
        <v>104</v>
      </c>
      <c r="Y1" s="60"/>
      <c r="Z1" s="61"/>
    </row>
    <row r="2" spans="1:26" s="1" customFormat="1" ht="32.4">
      <c r="A2" s="66"/>
      <c r="B2" s="67"/>
      <c r="C2" s="69"/>
      <c r="D2" s="70"/>
      <c r="E2" s="72"/>
      <c r="F2" s="15" t="s">
        <v>0</v>
      </c>
      <c r="G2" s="15" t="s">
        <v>11</v>
      </c>
      <c r="H2" s="15" t="s">
        <v>1</v>
      </c>
      <c r="I2" s="15" t="s">
        <v>100</v>
      </c>
      <c r="J2" s="19" t="s">
        <v>101</v>
      </c>
      <c r="K2" s="15" t="s">
        <v>0</v>
      </c>
      <c r="L2" s="15" t="s">
        <v>11</v>
      </c>
      <c r="M2" s="15" t="s">
        <v>2</v>
      </c>
      <c r="N2" s="15" t="s">
        <v>100</v>
      </c>
      <c r="O2" s="19" t="s">
        <v>101</v>
      </c>
      <c r="P2" s="14" t="s">
        <v>96</v>
      </c>
      <c r="Q2" s="14" t="s">
        <v>11</v>
      </c>
      <c r="R2" s="14" t="s">
        <v>2</v>
      </c>
      <c r="S2" s="15" t="s">
        <v>100</v>
      </c>
      <c r="T2" s="19" t="s">
        <v>101</v>
      </c>
      <c r="U2" s="14" t="s">
        <v>2</v>
      </c>
      <c r="V2" s="15" t="s">
        <v>100</v>
      </c>
      <c r="W2" s="19" t="s">
        <v>101</v>
      </c>
      <c r="X2" s="14" t="s">
        <v>2</v>
      </c>
      <c r="Y2" s="15" t="s">
        <v>100</v>
      </c>
      <c r="Z2" s="19" t="s">
        <v>101</v>
      </c>
    </row>
    <row r="3" spans="1:26" s="1" customFormat="1" ht="16.2">
      <c r="A3" s="1" t="s">
        <v>43</v>
      </c>
      <c r="B3" s="1">
        <v>1</v>
      </c>
      <c r="C3" s="3">
        <v>0.24990000000000001</v>
      </c>
      <c r="D3" s="1">
        <v>50</v>
      </c>
      <c r="E3" s="2">
        <f>'含水量 '!F44</f>
        <v>3.1603160316032568</v>
      </c>
      <c r="F3" s="25">
        <v>112.66839599737401</v>
      </c>
      <c r="G3" s="23">
        <v>1</v>
      </c>
      <c r="H3" s="23">
        <f t="shared" ref="H3:H44" si="0">((F3*G3)*D3*0.001*1.5)/(C3*(1-(E3*0.01)))</f>
        <v>34.917549326177152</v>
      </c>
      <c r="I3" s="30">
        <f>AVERAGE(H3:H4)</f>
        <v>34.346022210584636</v>
      </c>
      <c r="J3" s="31">
        <f>AVEDEV(H3:H4)</f>
        <v>0.57152711559252012</v>
      </c>
      <c r="K3" s="25">
        <v>42.422100447438503</v>
      </c>
      <c r="L3" s="23">
        <v>1</v>
      </c>
      <c r="M3" s="23">
        <f t="shared" ref="M3:M44" si="1">((K3*L3)*D3*0.001)/(C3*(1-(E3*0.01)))</f>
        <v>8.7648109408782222</v>
      </c>
      <c r="N3" s="30">
        <f>AVERAGE(M3:M4)</f>
        <v>8.7086937581284261</v>
      </c>
      <c r="O3" s="31">
        <f>AVEDEV(M3:M4)</f>
        <v>5.6117182749797045E-2</v>
      </c>
      <c r="P3" s="25">
        <v>8.9315999999999995</v>
      </c>
      <c r="Q3" s="23">
        <v>1</v>
      </c>
      <c r="R3" s="23">
        <f t="shared" ref="R3:R44" si="2">((P3*Q3)*D3*0.001)/(C3*(1-(E3*0.01)))</f>
        <v>1.8453538267522249</v>
      </c>
      <c r="S3" s="30">
        <f>AVERAGE(R3:R4)</f>
        <v>1.8249498172386922</v>
      </c>
      <c r="T3" s="31">
        <f>AVEDEV(R3:R4)</f>
        <v>2.0404009513532717E-2</v>
      </c>
      <c r="U3" s="26">
        <v>0.94614598681582096</v>
      </c>
      <c r="V3" s="23">
        <f>AVERAGE(U3:U4)</f>
        <v>0.93202827040791048</v>
      </c>
      <c r="W3" s="24">
        <f>STDEV(U3:U4)</f>
        <v>1.9965466013804181E-2</v>
      </c>
      <c r="X3" s="22">
        <v>13.826123588235294</v>
      </c>
      <c r="Y3" s="23">
        <f>AVERAGE(X3:X4)</f>
        <v>13.762639327404333</v>
      </c>
      <c r="Z3" s="24">
        <f>STDEV(X3:X4)</f>
        <v>8.9780302664375047E-2</v>
      </c>
    </row>
    <row r="4" spans="1:26" s="1" customFormat="1" ht="16.2">
      <c r="B4" s="1">
        <v>2</v>
      </c>
      <c r="C4" s="3">
        <v>0.25009999999999999</v>
      </c>
      <c r="D4" s="1">
        <v>50</v>
      </c>
      <c r="E4" s="2">
        <f>'含水量 '!F45</f>
        <v>3.410000000000224</v>
      </c>
      <c r="F4" s="25">
        <v>108.786113087259</v>
      </c>
      <c r="G4" s="23">
        <v>1</v>
      </c>
      <c r="H4" s="23">
        <f t="shared" si="0"/>
        <v>33.774495094992112</v>
      </c>
      <c r="I4" s="32"/>
      <c r="J4" s="31"/>
      <c r="K4" s="25">
        <v>41.804333618219303</v>
      </c>
      <c r="L4" s="23">
        <v>1</v>
      </c>
      <c r="M4" s="23">
        <f t="shared" si="1"/>
        <v>8.6525765753786281</v>
      </c>
      <c r="N4" s="32"/>
      <c r="O4" s="31"/>
      <c r="P4" s="25">
        <v>8.7185400000000008</v>
      </c>
      <c r="Q4" s="23">
        <v>1</v>
      </c>
      <c r="R4" s="23">
        <f t="shared" si="2"/>
        <v>1.8045458077251595</v>
      </c>
      <c r="S4" s="32"/>
      <c r="T4" s="31"/>
      <c r="U4" s="26">
        <v>0.91791055399999999</v>
      </c>
      <c r="V4" s="23"/>
      <c r="W4" s="24"/>
      <c r="X4" s="22">
        <v>13.699155066573374</v>
      </c>
      <c r="Y4" s="23"/>
      <c r="Z4" s="24"/>
    </row>
    <row r="5" spans="1:26" s="1" customFormat="1" ht="16.2">
      <c r="A5" s="1" t="s">
        <v>3</v>
      </c>
      <c r="B5" s="1">
        <v>1</v>
      </c>
      <c r="C5" s="3">
        <v>0.25</v>
      </c>
      <c r="D5" s="1">
        <v>50</v>
      </c>
      <c r="E5" s="2">
        <f>'含水量 '!F46</f>
        <v>3.5592881423717553</v>
      </c>
      <c r="F5" s="25">
        <v>112.853266612141</v>
      </c>
      <c r="G5" s="23">
        <v>1</v>
      </c>
      <c r="H5" s="23">
        <f t="shared" si="0"/>
        <v>35.105485361433864</v>
      </c>
      <c r="I5" s="30">
        <f>AVERAGE(H5:H6)</f>
        <v>33.339281043799048</v>
      </c>
      <c r="J5" s="31">
        <f>AVEDEV(H5:H6)</f>
        <v>1.7662043176348146</v>
      </c>
      <c r="K5" s="25">
        <v>40.646020813433204</v>
      </c>
      <c r="L5" s="23">
        <v>1</v>
      </c>
      <c r="M5" s="23">
        <f t="shared" si="1"/>
        <v>8.429224552684218</v>
      </c>
      <c r="N5" s="30">
        <f>AVERAGE(M5:M6)</f>
        <v>8.3027269234672882</v>
      </c>
      <c r="O5" s="31">
        <f>AVEDEV(M5:M6)</f>
        <v>0.12649762921692975</v>
      </c>
      <c r="P5" s="25">
        <v>8.6457700000000006</v>
      </c>
      <c r="Q5" s="23">
        <v>1</v>
      </c>
      <c r="R5" s="23">
        <f t="shared" si="2"/>
        <v>1.7929710043541409</v>
      </c>
      <c r="S5" s="30">
        <f>AVERAGE(R5:R6)</f>
        <v>1.8302829051667933</v>
      </c>
      <c r="T5" s="31">
        <f>AVEDEV(R5:R6)</f>
        <v>3.7311900812652343E-2</v>
      </c>
      <c r="U5" s="26">
        <v>0.9961631179999999</v>
      </c>
      <c r="V5" s="23">
        <f>AVERAGE(U5:U6)</f>
        <v>0.98932617745785045</v>
      </c>
      <c r="W5" s="24">
        <f>STDEV(U5:U6)</f>
        <v>9.6688940398462139E-3</v>
      </c>
      <c r="X5" s="22">
        <v>13.751732702400002</v>
      </c>
      <c r="Y5" s="23">
        <f>AVERAGE(X5:X6)</f>
        <v>13.557607994200001</v>
      </c>
      <c r="Z5" s="24">
        <f>STDEV(X5:X6)</f>
        <v>0.27453379512816012</v>
      </c>
    </row>
    <row r="6" spans="1:26" s="1" customFormat="1" ht="16.2">
      <c r="B6" s="1">
        <v>2</v>
      </c>
      <c r="C6" s="3">
        <v>0.25</v>
      </c>
      <c r="D6" s="1">
        <v>50</v>
      </c>
      <c r="E6" s="2">
        <f>'含水量 '!F47</f>
        <v>3.6603660366036572</v>
      </c>
      <c r="F6" s="25">
        <v>101.39128849656301</v>
      </c>
      <c r="G6" s="23">
        <v>1</v>
      </c>
      <c r="H6" s="23">
        <f t="shared" si="0"/>
        <v>31.573076726164235</v>
      </c>
      <c r="I6" s="32"/>
      <c r="J6" s="31"/>
      <c r="K6" s="25">
        <v>39.384746870443898</v>
      </c>
      <c r="L6" s="23">
        <v>1</v>
      </c>
      <c r="M6" s="23">
        <f t="shared" si="1"/>
        <v>8.1762292942503585</v>
      </c>
      <c r="N6" s="32"/>
      <c r="O6" s="31"/>
      <c r="P6" s="25">
        <v>8.9961699999999993</v>
      </c>
      <c r="Q6" s="23">
        <v>1</v>
      </c>
      <c r="R6" s="23">
        <f t="shared" si="2"/>
        <v>1.8675948059794456</v>
      </c>
      <c r="S6" s="32"/>
      <c r="T6" s="31"/>
      <c r="U6" s="26">
        <v>0.982489236915701</v>
      </c>
      <c r="V6" s="23"/>
      <c r="W6" s="24"/>
      <c r="X6" s="22">
        <v>13.363483286000001</v>
      </c>
      <c r="Y6" s="23"/>
      <c r="Z6" s="24"/>
    </row>
    <row r="7" spans="1:26" s="1" customFormat="1" ht="16.2">
      <c r="A7" s="1" t="s">
        <v>4</v>
      </c>
      <c r="B7" s="1">
        <v>1</v>
      </c>
      <c r="C7" s="3">
        <v>0.25019999999999998</v>
      </c>
      <c r="D7" s="1">
        <v>50</v>
      </c>
      <c r="E7" s="2">
        <f>'含水量 '!F48</f>
        <v>3.50070014002802</v>
      </c>
      <c r="F7" s="25">
        <v>115.949849409495</v>
      </c>
      <c r="G7" s="23">
        <v>1</v>
      </c>
      <c r="H7" s="23">
        <f t="shared" si="0"/>
        <v>36.018032414743928</v>
      </c>
      <c r="I7" s="30">
        <f>AVERAGE(H7:H8)</f>
        <v>35.385806560824676</v>
      </c>
      <c r="J7" s="31">
        <f>AVEDEV(H7:H8)</f>
        <v>0.63222585391924824</v>
      </c>
      <c r="K7" s="25">
        <v>42.962646423005403</v>
      </c>
      <c r="L7" s="23">
        <v>1</v>
      </c>
      <c r="M7" s="23">
        <f t="shared" si="1"/>
        <v>8.8971223298560176</v>
      </c>
      <c r="N7" s="30">
        <f>AVERAGE(M7:M8)</f>
        <v>8.7273406379710678</v>
      </c>
      <c r="O7" s="31">
        <f>AVEDEV(M7:M8)</f>
        <v>0.16978169188494974</v>
      </c>
      <c r="P7" s="25">
        <v>9.0914199999999994</v>
      </c>
      <c r="Q7" s="23">
        <v>1</v>
      </c>
      <c r="R7" s="23">
        <f t="shared" si="2"/>
        <v>1.8827396035079074</v>
      </c>
      <c r="S7" s="30">
        <f>AVERAGE(R7:R8)</f>
        <v>1.8756847167764648</v>
      </c>
      <c r="T7" s="31">
        <f>AVEDEV(R7:R8)</f>
        <v>7.0548867314426111E-3</v>
      </c>
      <c r="U7" s="26">
        <v>1.0677320303756994</v>
      </c>
      <c r="V7" s="23">
        <f t="shared" ref="V7" si="3">AVERAGE(U7:U8)</f>
        <v>1.0355320803357313</v>
      </c>
      <c r="W7" s="24">
        <f>STDEV(U7:U8)</f>
        <v>4.5537606054258842E-2</v>
      </c>
      <c r="X7" s="22">
        <v>13.764618690847326</v>
      </c>
      <c r="Y7" s="23">
        <f t="shared" ref="Y7" si="4">AVERAGE(X7:X8)</f>
        <v>13.729475095323703</v>
      </c>
      <c r="Z7" s="24">
        <f>STDEV(X7:X8)</f>
        <v>4.9700549420062051E-2</v>
      </c>
    </row>
    <row r="8" spans="1:26" s="1" customFormat="1" ht="16.2">
      <c r="B8" s="1">
        <v>2</v>
      </c>
      <c r="C8" s="3">
        <v>0.25009999999999999</v>
      </c>
      <c r="D8" s="1">
        <v>50</v>
      </c>
      <c r="E8" s="2">
        <f>'含水量 '!F49</f>
        <v>3.2996700329964703</v>
      </c>
      <c r="F8" s="25">
        <v>112.06756649938001</v>
      </c>
      <c r="G8" s="23">
        <v>1</v>
      </c>
      <c r="H8" s="23">
        <f t="shared" si="0"/>
        <v>34.753580706905431</v>
      </c>
      <c r="I8" s="32"/>
      <c r="J8" s="31"/>
      <c r="K8" s="25">
        <v>41.392489065406501</v>
      </c>
      <c r="L8" s="23">
        <v>1</v>
      </c>
      <c r="M8" s="23">
        <f t="shared" si="1"/>
        <v>8.5575589460861181</v>
      </c>
      <c r="N8" s="32"/>
      <c r="O8" s="31"/>
      <c r="P8" s="25">
        <v>9.0384700000000002</v>
      </c>
      <c r="Q8" s="23">
        <v>1</v>
      </c>
      <c r="R8" s="23">
        <f t="shared" si="2"/>
        <v>1.8686298300450221</v>
      </c>
      <c r="S8" s="32"/>
      <c r="T8" s="31"/>
      <c r="U8" s="26">
        <v>1.0033321302957634</v>
      </c>
      <c r="V8" s="23"/>
      <c r="W8" s="24"/>
      <c r="X8" s="22">
        <v>13.69433149980008</v>
      </c>
      <c r="Y8" s="23"/>
      <c r="Z8" s="24"/>
    </row>
    <row r="9" spans="1:26" s="1" customFormat="1" ht="16.2">
      <c r="A9" s="1" t="s">
        <v>39</v>
      </c>
      <c r="B9" s="1">
        <v>1</v>
      </c>
      <c r="C9" s="4">
        <v>0.25030000000000002</v>
      </c>
      <c r="D9" s="1">
        <v>50</v>
      </c>
      <c r="E9" s="2">
        <f>'含水量 '!F50</f>
        <v>2.7402740274027493</v>
      </c>
      <c r="F9" s="25">
        <v>122.79006215588799</v>
      </c>
      <c r="G9" s="23">
        <v>1</v>
      </c>
      <c r="H9" s="23">
        <f t="shared" si="0"/>
        <v>37.829499145910994</v>
      </c>
      <c r="I9" s="30">
        <f>AVERAGE(H9:H10)</f>
        <v>37.921057292259306</v>
      </c>
      <c r="J9" s="31">
        <f>AVEDEV(H9:H10)</f>
        <v>9.1558146348312164E-2</v>
      </c>
      <c r="K9" s="25">
        <v>61.2382484540747</v>
      </c>
      <c r="L9" s="23">
        <v>2</v>
      </c>
      <c r="M9" s="23">
        <f t="shared" si="1"/>
        <v>25.155263402879751</v>
      </c>
      <c r="N9" s="30">
        <f>AVERAGE(M9:M10)</f>
        <v>24.914679862499987</v>
      </c>
      <c r="O9" s="31">
        <f>AVEDEV(M9:M10)</f>
        <v>0.24058354037976315</v>
      </c>
      <c r="P9" s="25">
        <v>45.879600000000003</v>
      </c>
      <c r="Q9" s="23">
        <v>1</v>
      </c>
      <c r="R9" s="23">
        <f t="shared" si="2"/>
        <v>9.4231420064560059</v>
      </c>
      <c r="S9" s="30">
        <f>AVERAGE(R9:R10)</f>
        <v>9.3975875526660921</v>
      </c>
      <c r="T9" s="31">
        <f>AVEDEV(R9:R10)</f>
        <v>2.5554453789912834E-2</v>
      </c>
      <c r="U9" s="26">
        <v>0.62888410564225694</v>
      </c>
      <c r="V9" s="23">
        <f t="shared" ref="V9" si="5">AVERAGE(U9:U10)</f>
        <v>0.6274431583789053</v>
      </c>
      <c r="W9" s="24">
        <f>STDEV(U9:U10)</f>
        <v>2.0378071624962122E-3</v>
      </c>
      <c r="X9" s="25">
        <v>15.915894869356773</v>
      </c>
      <c r="Y9" s="23">
        <f t="shared" ref="Y9" si="6">AVERAGE(X9:X10)</f>
        <v>15.927988849978387</v>
      </c>
      <c r="Z9" s="24">
        <f>STDEV(X9:X10)</f>
        <v>1.7103471418164286E-2</v>
      </c>
    </row>
    <row r="10" spans="1:26" s="1" customFormat="1" ht="16.2">
      <c r="B10" s="1">
        <v>2</v>
      </c>
      <c r="C10" s="5">
        <v>0.25</v>
      </c>
      <c r="D10" s="1">
        <v>50</v>
      </c>
      <c r="E10" s="2">
        <f>'含水量 '!F51</f>
        <v>3.0196980301970475</v>
      </c>
      <c r="F10" s="25">
        <v>122.882497463272</v>
      </c>
      <c r="G10" s="23">
        <v>1</v>
      </c>
      <c r="H10" s="23">
        <f t="shared" si="0"/>
        <v>38.012615438607618</v>
      </c>
      <c r="I10" s="32"/>
      <c r="J10" s="31"/>
      <c r="K10" s="25">
        <v>59.822532803780597</v>
      </c>
      <c r="L10" s="23">
        <v>2</v>
      </c>
      <c r="M10" s="23">
        <f t="shared" si="1"/>
        <v>24.674096322120224</v>
      </c>
      <c r="N10" s="32"/>
      <c r="O10" s="31"/>
      <c r="P10" s="25">
        <v>45.445129999999999</v>
      </c>
      <c r="Q10" s="23">
        <v>1</v>
      </c>
      <c r="R10" s="23">
        <f t="shared" si="2"/>
        <v>9.3720330988761802</v>
      </c>
      <c r="S10" s="32"/>
      <c r="T10" s="31"/>
      <c r="U10" s="26">
        <v>0.62600221111555376</v>
      </c>
      <c r="V10" s="23"/>
      <c r="W10" s="24"/>
      <c r="X10" s="25">
        <v>15.940082830600002</v>
      </c>
      <c r="Y10" s="23"/>
      <c r="Z10" s="24"/>
    </row>
    <row r="11" spans="1:26" s="1" customFormat="1" ht="16.2">
      <c r="A11" s="1" t="s">
        <v>57</v>
      </c>
      <c r="B11" s="1">
        <v>1</v>
      </c>
      <c r="C11" s="4">
        <v>0.25</v>
      </c>
      <c r="D11" s="1">
        <v>50</v>
      </c>
      <c r="E11" s="2">
        <f>'含水量 '!F52</f>
        <v>3.069693030696881</v>
      </c>
      <c r="F11" s="25">
        <v>128.474833559985</v>
      </c>
      <c r="G11" s="23">
        <v>1</v>
      </c>
      <c r="H11" s="23">
        <f t="shared" si="0"/>
        <v>39.763053757996992</v>
      </c>
      <c r="I11" s="30">
        <f>AVERAGE(H11:H12)</f>
        <v>38.110060137350928</v>
      </c>
      <c r="J11" s="31">
        <f>AVEDEV(H11:H12)</f>
        <v>1.6529936206460647</v>
      </c>
      <c r="K11" s="25">
        <v>64.944849429390203</v>
      </c>
      <c r="L11" s="23">
        <v>2</v>
      </c>
      <c r="M11" s="23">
        <f t="shared" si="1"/>
        <v>26.800637059761964</v>
      </c>
      <c r="N11" s="30">
        <f>AVERAGE(M11:M12)</f>
        <v>26.708755434481574</v>
      </c>
      <c r="O11" s="31">
        <f>AVEDEV(M11:M12)</f>
        <v>9.1881625280391788E-2</v>
      </c>
      <c r="P11" s="25">
        <v>52.803870000000003</v>
      </c>
      <c r="Q11" s="23">
        <v>1</v>
      </c>
      <c r="R11" s="23">
        <f t="shared" si="2"/>
        <v>10.895223929647202</v>
      </c>
      <c r="S11" s="30">
        <f>AVERAGE(R11:R12)</f>
        <v>10.240216087542786</v>
      </c>
      <c r="T11" s="31">
        <f>AVEDEV(R11:R12)</f>
        <v>0.65500784210441587</v>
      </c>
      <c r="U11" s="26">
        <v>0.62262239599999991</v>
      </c>
      <c r="V11" s="23">
        <f t="shared" ref="V11" si="7">AVERAGE(U11:U12)</f>
        <v>0.61475210199999997</v>
      </c>
      <c r="W11" s="24">
        <f>STDEV(U11:U12)</f>
        <v>1.1130276514663516E-2</v>
      </c>
      <c r="X11" s="25">
        <v>16.696772408000001</v>
      </c>
      <c r="Y11" s="23">
        <f t="shared" ref="Y11" si="8">AVERAGE(X11:X12)</f>
        <v>16.375663237260088</v>
      </c>
      <c r="Z11" s="24">
        <f t="shared" ref="Z11" si="9">STDEV(X11:X12)</f>
        <v>0.45411694426276245</v>
      </c>
    </row>
    <row r="12" spans="1:26" s="1" customFormat="1" ht="16.2">
      <c r="B12" s="1">
        <v>2</v>
      </c>
      <c r="C12" s="5">
        <v>0.25030000000000002</v>
      </c>
      <c r="D12" s="1">
        <v>50</v>
      </c>
      <c r="E12" s="2">
        <f>'含水量 '!F53</f>
        <v>3.5992801439709869</v>
      </c>
      <c r="F12" s="25">
        <v>117.290161366558</v>
      </c>
      <c r="G12" s="23">
        <v>1</v>
      </c>
      <c r="H12" s="23">
        <f t="shared" si="0"/>
        <v>36.457066516704863</v>
      </c>
      <c r="I12" s="32"/>
      <c r="J12" s="31"/>
      <c r="K12" s="25">
        <v>64.224121461967698</v>
      </c>
      <c r="L12" s="23">
        <v>2</v>
      </c>
      <c r="M12" s="23">
        <f t="shared" si="1"/>
        <v>26.616873809201181</v>
      </c>
      <c r="N12" s="32"/>
      <c r="O12" s="31"/>
      <c r="P12" s="25">
        <v>46.256489999999999</v>
      </c>
      <c r="Q12" s="23">
        <v>1</v>
      </c>
      <c r="R12" s="23">
        <f t="shared" si="2"/>
        <v>9.5852082454383698</v>
      </c>
      <c r="S12" s="32"/>
      <c r="T12" s="31"/>
      <c r="U12" s="26">
        <v>0.60688180800000002</v>
      </c>
      <c r="V12" s="23"/>
      <c r="W12" s="24"/>
      <c r="X12" s="25">
        <v>16.054554066520176</v>
      </c>
      <c r="Y12" s="23"/>
      <c r="Z12" s="24"/>
    </row>
    <row r="13" spans="1:26" s="1" customFormat="1" ht="16.2">
      <c r="A13" s="1" t="s">
        <v>59</v>
      </c>
      <c r="B13" s="1">
        <v>1</v>
      </c>
      <c r="C13" s="4">
        <v>0.25019999999999998</v>
      </c>
      <c r="D13" s="1">
        <v>50</v>
      </c>
      <c r="E13" s="2">
        <f>'含水量 '!F54</f>
        <v>3.8303830383037862</v>
      </c>
      <c r="F13" s="25">
        <v>128.01265702306699</v>
      </c>
      <c r="G13" s="23">
        <v>1</v>
      </c>
      <c r="H13" s="23">
        <f t="shared" si="0"/>
        <v>39.901478076284178</v>
      </c>
      <c r="I13" s="30">
        <f>AVERAGE(H13:H14)</f>
        <v>39.088528620487367</v>
      </c>
      <c r="J13" s="31">
        <f>AVEDEV(H13:H14)</f>
        <v>0.81294945579681155</v>
      </c>
      <c r="K13" s="25">
        <v>61.881755567844799</v>
      </c>
      <c r="L13" s="23">
        <v>2</v>
      </c>
      <c r="M13" s="23">
        <f t="shared" si="1"/>
        <v>25.718014354027591</v>
      </c>
      <c r="N13" s="30">
        <f>AVERAGE(M13:M14)</f>
        <v>26.16310738483557</v>
      </c>
      <c r="O13" s="31">
        <f>AVEDEV(M13:M14)</f>
        <v>0.44509303080797658</v>
      </c>
      <c r="P13" s="25">
        <v>52.018120000000003</v>
      </c>
      <c r="Q13" s="23">
        <v>1</v>
      </c>
      <c r="R13" s="23">
        <f t="shared" si="2"/>
        <v>10.809347153724605</v>
      </c>
      <c r="S13" s="30">
        <f>AVERAGE(R13:R14)</f>
        <v>10.743322682376402</v>
      </c>
      <c r="T13" s="31">
        <f>AVEDEV(R13:R14)</f>
        <v>6.6024471348203662E-2</v>
      </c>
      <c r="U13" s="26">
        <v>0.63244594124700237</v>
      </c>
      <c r="V13" s="23">
        <f t="shared" ref="V13" si="10">AVERAGE(U13:U14)</f>
        <v>0.63261551160710772</v>
      </c>
      <c r="W13" s="24">
        <f>STDEV(U13:U14)</f>
        <v>2.3980870303754308E-4</v>
      </c>
      <c r="X13" s="25">
        <v>17.022930304556361</v>
      </c>
      <c r="Y13" s="23">
        <f t="shared" ref="Y13" si="11">AVERAGE(X13:X14)</f>
        <v>16.824096306554761</v>
      </c>
      <c r="Z13" s="24">
        <f t="shared" ref="Z13" si="12">STDEV(X13:X14)</f>
        <v>0.28119373663472769</v>
      </c>
    </row>
    <row r="14" spans="1:26" s="1" customFormat="1" ht="16.2">
      <c r="B14" s="1">
        <v>2</v>
      </c>
      <c r="C14" s="4">
        <v>0.25019999999999998</v>
      </c>
      <c r="D14" s="1">
        <v>50</v>
      </c>
      <c r="E14" s="2">
        <f>'含水量 '!F55</f>
        <v>3.2199999999999562</v>
      </c>
      <c r="F14" s="25">
        <v>123.5758</v>
      </c>
      <c r="G14" s="23">
        <v>1</v>
      </c>
      <c r="H14" s="23">
        <f t="shared" si="0"/>
        <v>38.275579164690555</v>
      </c>
      <c r="I14" s="32"/>
      <c r="J14" s="31"/>
      <c r="K14" s="25">
        <v>64.430043738374096</v>
      </c>
      <c r="L14" s="23">
        <v>2</v>
      </c>
      <c r="M14" s="23">
        <f t="shared" si="1"/>
        <v>26.608200415643545</v>
      </c>
      <c r="N14" s="32"/>
      <c r="O14" s="31"/>
      <c r="P14" s="25">
        <v>51.708779999999997</v>
      </c>
      <c r="Q14" s="23">
        <v>1</v>
      </c>
      <c r="R14" s="23">
        <f t="shared" si="2"/>
        <v>10.677298211028198</v>
      </c>
      <c r="S14" s="32"/>
      <c r="T14" s="31"/>
      <c r="U14" s="26">
        <v>0.63278508196721317</v>
      </c>
      <c r="V14" s="23"/>
      <c r="W14" s="24"/>
      <c r="X14" s="25">
        <v>16.625262308553161</v>
      </c>
      <c r="Y14" s="23"/>
      <c r="Z14" s="24"/>
    </row>
    <row r="15" spans="1:26" s="1" customFormat="1" ht="16.2">
      <c r="A15" s="1" t="s">
        <v>89</v>
      </c>
      <c r="B15" s="1">
        <v>1</v>
      </c>
      <c r="C15" s="1">
        <v>0.24990000000000001</v>
      </c>
      <c r="D15" s="1">
        <v>50</v>
      </c>
      <c r="E15" s="2">
        <f>'含水量 '!F80</f>
        <v>2.6099999999999568</v>
      </c>
      <c r="F15" s="25">
        <v>186.70907721171201</v>
      </c>
      <c r="G15" s="23">
        <v>1</v>
      </c>
      <c r="H15" s="23">
        <f t="shared" ref="H15:H20" si="13">((F15*G15)*D15*0.001*1.5)/(C15*(1-(E15*0.01)))</f>
        <v>57.536848976692625</v>
      </c>
      <c r="I15" s="30">
        <f>AVERAGE(H15:H16)</f>
        <v>55.600682010847599</v>
      </c>
      <c r="J15" s="31">
        <f>AVEDEV(H15:H16)</f>
        <v>1.9361669658450253</v>
      </c>
      <c r="K15" s="25">
        <v>77.454599999999999</v>
      </c>
      <c r="L15" s="23">
        <v>2</v>
      </c>
      <c r="M15" s="23">
        <f t="shared" ref="M15:M20" si="14">((K15*L15)*D15*0.001)/(C15*(1-(E15*0.01)))</f>
        <v>31.824866716375418</v>
      </c>
      <c r="N15" s="30">
        <f>AVERAGE(M15:M16)</f>
        <v>33.436381480296873</v>
      </c>
      <c r="O15" s="31">
        <f>AVEDEV(M15:M16)</f>
        <v>1.6115147639214555</v>
      </c>
      <c r="P15" s="25">
        <v>122.57517</v>
      </c>
      <c r="Q15" s="23">
        <v>1</v>
      </c>
      <c r="R15" s="23">
        <f t="shared" ref="R15:R20" si="15">((P15*Q15)*D15*0.001)/(C15*(1-(E15*0.01)))</f>
        <v>25.182096660411766</v>
      </c>
      <c r="S15" s="30">
        <f>AVERAGE(R15:R16)</f>
        <v>25.290691255891979</v>
      </c>
      <c r="T15" s="31">
        <f>AVEDEV(R15:R16)</f>
        <v>0.10859459548021455</v>
      </c>
      <c r="U15" s="26">
        <v>112.00814031832732</v>
      </c>
      <c r="V15" s="23">
        <f>AVERAGE(U15:U16)</f>
        <v>109.18572275386366</v>
      </c>
      <c r="W15" s="24">
        <f>STDEV(U15:U16)</f>
        <v>3.9915011983445519</v>
      </c>
      <c r="X15" s="25">
        <v>19.711180005002003</v>
      </c>
      <c r="Y15" s="23">
        <f t="shared" ref="Y15" si="16">AVERAGE(X15:X16)</f>
        <v>19.308607369101004</v>
      </c>
      <c r="Z15" s="24">
        <f t="shared" ref="Z15" si="17">STDEV(X15:X16)</f>
        <v>0.56932368153148072</v>
      </c>
    </row>
    <row r="16" spans="1:26" s="1" customFormat="1" ht="16.2">
      <c r="B16" s="1">
        <v>2</v>
      </c>
      <c r="C16" s="1">
        <v>0.25</v>
      </c>
      <c r="D16" s="1">
        <v>50</v>
      </c>
      <c r="E16" s="2">
        <f>'含水量 '!F81</f>
        <v>2.7294541091781968</v>
      </c>
      <c r="F16" s="25">
        <v>173.99922244645401</v>
      </c>
      <c r="G16" s="23">
        <v>1</v>
      </c>
      <c r="H16" s="23">
        <f t="shared" si="13"/>
        <v>53.664515045002574</v>
      </c>
      <c r="I16" s="32"/>
      <c r="J16" s="31"/>
      <c r="K16" s="25">
        <v>85.228200000000001</v>
      </c>
      <c r="L16" s="23">
        <v>2</v>
      </c>
      <c r="M16" s="23">
        <f t="shared" si="14"/>
        <v>35.047896244218329</v>
      </c>
      <c r="N16" s="32"/>
      <c r="O16" s="31"/>
      <c r="P16" s="25">
        <v>123.53012</v>
      </c>
      <c r="Q16" s="23">
        <v>1</v>
      </c>
      <c r="R16" s="23">
        <f t="shared" si="15"/>
        <v>25.399285851372195</v>
      </c>
      <c r="S16" s="32"/>
      <c r="T16" s="31"/>
      <c r="U16" s="26">
        <v>106.36330518939999</v>
      </c>
      <c r="V16" s="23"/>
      <c r="W16" s="24"/>
      <c r="X16" s="25">
        <v>18.906034733200002</v>
      </c>
      <c r="Y16" s="23"/>
      <c r="Z16" s="24"/>
    </row>
    <row r="17" spans="1:26" s="1" customFormat="1" ht="16.2">
      <c r="A17" s="1" t="s">
        <v>91</v>
      </c>
      <c r="B17" s="1">
        <v>1</v>
      </c>
      <c r="C17" s="1">
        <v>0.25019999999999998</v>
      </c>
      <c r="D17" s="1">
        <v>50</v>
      </c>
      <c r="E17" s="2">
        <f>'含水量 '!F82</f>
        <v>2.4197580241976246</v>
      </c>
      <c r="F17" s="25">
        <v>187.587212631857</v>
      </c>
      <c r="G17" s="23">
        <v>1</v>
      </c>
      <c r="H17" s="23">
        <f t="shared" si="13"/>
        <v>57.625578403898558</v>
      </c>
      <c r="I17" s="30">
        <f>AVERAGE(H17:H18)</f>
        <v>53.472547948489321</v>
      </c>
      <c r="J17" s="31">
        <f>AVEDEV(H17:H18)</f>
        <v>4.1530304554092368</v>
      </c>
      <c r="K17" s="25">
        <v>79.745500000000007</v>
      </c>
      <c r="L17" s="23">
        <v>2</v>
      </c>
      <c r="M17" s="23">
        <f t="shared" si="14"/>
        <v>32.66306907338155</v>
      </c>
      <c r="N17" s="30">
        <f>AVERAGE(M17:M18)</f>
        <v>31.567252358071524</v>
      </c>
      <c r="O17" s="31">
        <f>AVEDEV(M17:M18)</f>
        <v>1.0958167153100256</v>
      </c>
      <c r="P17" s="25">
        <v>132.81795</v>
      </c>
      <c r="Q17" s="23">
        <v>1</v>
      </c>
      <c r="R17" s="23">
        <f t="shared" si="15"/>
        <v>27.200543447811704</v>
      </c>
      <c r="S17" s="30">
        <f>AVERAGE(R17:R18)</f>
        <v>26.086386309629042</v>
      </c>
      <c r="T17" s="31">
        <f>AVEDEV(R17:R18)</f>
        <v>1.114157138182664</v>
      </c>
      <c r="U17" s="26">
        <v>113.70335554736211</v>
      </c>
      <c r="V17" s="23">
        <f t="shared" ref="V17" si="18">AVERAGE(U17:U18)</f>
        <v>107.14058909991154</v>
      </c>
      <c r="W17" s="24">
        <f>STDEV(U17:U18)</f>
        <v>9.2811533166716931</v>
      </c>
      <c r="X17" s="25">
        <v>20.767848698840929</v>
      </c>
      <c r="Y17" s="23">
        <f t="shared" ref="Y17" si="19">AVERAGE(X17:X18)</f>
        <v>20.119899571209181</v>
      </c>
      <c r="Z17" s="24">
        <f t="shared" ref="Z17" si="20">STDEV(X17:X18)</f>
        <v>0.91633844402463283</v>
      </c>
    </row>
    <row r="18" spans="1:26" s="1" customFormat="1" ht="16.2">
      <c r="B18" s="1">
        <v>2</v>
      </c>
      <c r="C18" s="1">
        <v>0.24990000000000001</v>
      </c>
      <c r="D18" s="1">
        <v>50</v>
      </c>
      <c r="E18" s="2">
        <f>'含水量 '!F83</f>
        <v>2.7799999999999159</v>
      </c>
      <c r="F18" s="25">
        <v>159.764185109366</v>
      </c>
      <c r="G18" s="23">
        <v>1</v>
      </c>
      <c r="H18" s="23">
        <f t="shared" si="13"/>
        <v>49.319517493080085</v>
      </c>
      <c r="I18" s="32"/>
      <c r="J18" s="31"/>
      <c r="K18" s="25">
        <v>74.031199999999998</v>
      </c>
      <c r="L18" s="23">
        <v>2</v>
      </c>
      <c r="M18" s="23">
        <f t="shared" si="14"/>
        <v>30.471435642761499</v>
      </c>
      <c r="N18" s="32"/>
      <c r="O18" s="31"/>
      <c r="P18" s="25">
        <v>121.34144999999999</v>
      </c>
      <c r="Q18" s="23">
        <v>1</v>
      </c>
      <c r="R18" s="23">
        <f t="shared" si="15"/>
        <v>24.972229171446376</v>
      </c>
      <c r="S18" s="32"/>
      <c r="T18" s="31"/>
      <c r="U18" s="26">
        <v>100.57782265246097</v>
      </c>
      <c r="V18" s="23"/>
      <c r="W18" s="24"/>
      <c r="X18" s="25">
        <v>19.471950443577434</v>
      </c>
      <c r="Y18" s="23"/>
      <c r="Z18" s="24"/>
    </row>
    <row r="19" spans="1:26" s="1" customFormat="1" ht="16.2">
      <c r="A19" s="1" t="s">
        <v>93</v>
      </c>
      <c r="B19" s="1">
        <v>1</v>
      </c>
      <c r="C19" s="1">
        <v>0.24990000000000001</v>
      </c>
      <c r="D19" s="1">
        <v>50</v>
      </c>
      <c r="E19" s="2">
        <f>'含水量 '!F84</f>
        <v>2.2904580916183157</v>
      </c>
      <c r="F19" s="25">
        <v>195.21312549101199</v>
      </c>
      <c r="G19" s="23">
        <v>1</v>
      </c>
      <c r="H19" s="23">
        <f t="shared" si="13"/>
        <v>59.960748410096087</v>
      </c>
      <c r="I19" s="30">
        <f>AVERAGE(H19:H20)</f>
        <v>59.483345786320399</v>
      </c>
      <c r="J19" s="31">
        <f>AVEDEV(H19:H20)</f>
        <v>0.47740262377568854</v>
      </c>
      <c r="K19" s="25">
        <v>78.612899999999996</v>
      </c>
      <c r="L19" s="23">
        <v>2</v>
      </c>
      <c r="M19" s="23">
        <f t="shared" si="14"/>
        <v>32.195159738580664</v>
      </c>
      <c r="N19" s="30">
        <f>AVERAGE(M19:M20)</f>
        <v>32.195128729783107</v>
      </c>
      <c r="O19" s="31">
        <f>AVEDEV(M19:M20)</f>
        <v>3.1008797556353329E-5</v>
      </c>
      <c r="P19" s="25">
        <v>126.23361</v>
      </c>
      <c r="Q19" s="23">
        <v>1</v>
      </c>
      <c r="R19" s="23">
        <f t="shared" si="15"/>
        <v>25.848882551894746</v>
      </c>
      <c r="S19" s="30">
        <f>AVERAGE(R19:R20)</f>
        <v>25.884818279585044</v>
      </c>
      <c r="T19" s="31">
        <f>AVEDEV(R19:R20)</f>
        <v>3.5935727690297625E-2</v>
      </c>
      <c r="U19" s="26">
        <v>119.46284158323328</v>
      </c>
      <c r="V19" s="23">
        <f t="shared" ref="V19" si="21">AVERAGE(U19:U20)</f>
        <v>119.47599330350714</v>
      </c>
      <c r="W19" s="24">
        <f>STDEV(U19:U20)</f>
        <v>1.8599341179820934E-2</v>
      </c>
      <c r="X19" s="25">
        <v>21.073675757102841</v>
      </c>
      <c r="Y19" s="23">
        <f t="shared" ref="Y19" si="22">AVERAGE(X19:X20)</f>
        <v>20.961082889742471</v>
      </c>
      <c r="Z19" s="24">
        <f t="shared" ref="Z19" si="23">STDEV(X19:X20)</f>
        <v>0.15923036004751212</v>
      </c>
    </row>
    <row r="20" spans="1:26" s="1" customFormat="1" ht="16.2">
      <c r="B20" s="1">
        <v>2</v>
      </c>
      <c r="C20" s="1">
        <v>0.25019999999999998</v>
      </c>
      <c r="D20" s="1">
        <v>50</v>
      </c>
      <c r="E20" s="2">
        <f>'含水量 '!F85</f>
        <v>2.119788021197913</v>
      </c>
      <c r="F20" s="27">
        <v>192.671154537961</v>
      </c>
      <c r="G20" s="28">
        <v>1</v>
      </c>
      <c r="H20" s="28">
        <f t="shared" si="13"/>
        <v>59.00594316254471</v>
      </c>
      <c r="I20" s="33"/>
      <c r="J20" s="34"/>
      <c r="K20" s="27">
        <v>78.8446</v>
      </c>
      <c r="L20" s="28">
        <v>2</v>
      </c>
      <c r="M20" s="28">
        <f t="shared" si="14"/>
        <v>32.195097720985551</v>
      </c>
      <c r="N20" s="33"/>
      <c r="O20" s="34"/>
      <c r="P20" s="27">
        <v>126.95793</v>
      </c>
      <c r="Q20" s="28">
        <v>1</v>
      </c>
      <c r="R20" s="28">
        <f t="shared" si="15"/>
        <v>25.920754007275342</v>
      </c>
      <c r="S20" s="33"/>
      <c r="T20" s="34"/>
      <c r="U20" s="27">
        <v>119.48914502378099</v>
      </c>
      <c r="V20" s="28"/>
      <c r="W20" s="29"/>
      <c r="X20" s="27">
        <v>20.848490022382098</v>
      </c>
      <c r="Y20" s="28"/>
      <c r="Z20" s="29"/>
    </row>
    <row r="21" spans="1:26" s="1" customFormat="1" ht="16.2">
      <c r="A21" s="1" t="s">
        <v>37</v>
      </c>
      <c r="B21" s="1">
        <v>1</v>
      </c>
      <c r="C21" s="1">
        <v>0.25030000000000002</v>
      </c>
      <c r="D21" s="1">
        <v>50</v>
      </c>
      <c r="E21" s="2">
        <f>'含水量 '!F56</f>
        <v>1.990398079615904</v>
      </c>
      <c r="F21" s="25">
        <v>95.660299438774103</v>
      </c>
      <c r="G21" s="23">
        <v>1</v>
      </c>
      <c r="H21" s="23">
        <f t="shared" si="0"/>
        <v>29.245801266326001</v>
      </c>
      <c r="I21" s="30">
        <f>AVERAGE(H21:H22)</f>
        <v>29.974350837929975</v>
      </c>
      <c r="J21" s="31">
        <f>AVEDEV(H21:H22)</f>
        <v>0.72854957160397404</v>
      </c>
      <c r="K21" s="25">
        <v>64.378563169272496</v>
      </c>
      <c r="L21" s="23">
        <v>2</v>
      </c>
      <c r="M21" s="23">
        <f t="shared" si="1"/>
        <v>26.242898747704867</v>
      </c>
      <c r="N21" s="30">
        <f>AVERAGE(M21:M22)</f>
        <v>26.244732251421837</v>
      </c>
      <c r="O21" s="31">
        <f>AVEDEV(M21:M22)</f>
        <v>1.8335037169698865E-3</v>
      </c>
      <c r="P21" s="25">
        <v>15.310560000000001</v>
      </c>
      <c r="Q21" s="23">
        <v>1</v>
      </c>
      <c r="R21" s="23">
        <f t="shared" si="2"/>
        <v>3.1205533027679766</v>
      </c>
      <c r="S21" s="30">
        <f>AVERAGE(R21:R22)</f>
        <v>3.1709454173893024</v>
      </c>
      <c r="T21" s="31">
        <f>AVEDEV(R21:R22)</f>
        <v>5.0392114621325756E-2</v>
      </c>
      <c r="U21" s="26">
        <v>13.545857443068316</v>
      </c>
      <c r="V21" s="23">
        <f t="shared" ref="V21" si="24">AVERAGE(U21:U22)</f>
        <v>13.639841466734158</v>
      </c>
      <c r="W21" s="24">
        <f t="shared" ref="W21" si="25">STDEV(U21:U22)</f>
        <v>0.1329134809146271</v>
      </c>
      <c r="X21" s="25">
        <v>16.82</v>
      </c>
      <c r="Y21" s="23">
        <f t="shared" ref="Y21" si="26">AVERAGE(X21:X22)</f>
        <v>16.98</v>
      </c>
      <c r="Z21" s="24">
        <f t="shared" ref="Z21" si="27">STDEV(X21:X22)</f>
        <v>0.22627416997969541</v>
      </c>
    </row>
    <row r="22" spans="1:26" s="1" customFormat="1" ht="16.2">
      <c r="B22" s="1">
        <v>2</v>
      </c>
      <c r="C22" s="1">
        <v>0.25</v>
      </c>
      <c r="D22" s="1">
        <v>50</v>
      </c>
      <c r="E22" s="2">
        <f>'含水量 '!F57</f>
        <v>2.2395520895818368</v>
      </c>
      <c r="F22" s="25">
        <v>100.0509765395</v>
      </c>
      <c r="G22" s="23">
        <v>1</v>
      </c>
      <c r="H22" s="23">
        <f t="shared" si="0"/>
        <v>30.702900409533949</v>
      </c>
      <c r="I22" s="32"/>
      <c r="J22" s="31"/>
      <c r="K22" s="25">
        <v>64.146900608315306</v>
      </c>
      <c r="L22" s="23">
        <v>2</v>
      </c>
      <c r="M22" s="23">
        <f t="shared" si="1"/>
        <v>26.246565755138807</v>
      </c>
      <c r="N22" s="32"/>
      <c r="O22" s="31"/>
      <c r="P22" s="25">
        <v>15.74597</v>
      </c>
      <c r="Q22" s="23">
        <v>1</v>
      </c>
      <c r="R22" s="23">
        <f t="shared" si="2"/>
        <v>3.2213375320106281</v>
      </c>
      <c r="S22" s="32"/>
      <c r="T22" s="31"/>
      <c r="U22" s="26">
        <v>13.733825490399999</v>
      </c>
      <c r="V22" s="23"/>
      <c r="W22" s="24"/>
      <c r="X22" s="25">
        <v>17.14</v>
      </c>
      <c r="Y22" s="23"/>
      <c r="Z22" s="24"/>
    </row>
    <row r="23" spans="1:26" s="1" customFormat="1" ht="16.2">
      <c r="A23" s="1" t="s">
        <v>65</v>
      </c>
      <c r="B23" s="1">
        <v>1</v>
      </c>
      <c r="C23" s="1">
        <v>0.25009999999999999</v>
      </c>
      <c r="D23" s="1">
        <v>50</v>
      </c>
      <c r="E23" s="2">
        <f>'含水量 '!F58</f>
        <v>2.8002800280030247</v>
      </c>
      <c r="F23" s="25">
        <v>98.572011621360403</v>
      </c>
      <c r="G23" s="23">
        <v>1</v>
      </c>
      <c r="H23" s="23">
        <f t="shared" si="0"/>
        <v>30.411383472189421</v>
      </c>
      <c r="I23" s="30">
        <f>AVERAGE(H23:H24)</f>
        <v>30.71707284105257</v>
      </c>
      <c r="J23" s="31">
        <f>AVEDEV(H23:H24)</f>
        <v>0.30568936886315079</v>
      </c>
      <c r="K23" s="25">
        <v>72.280830526368703</v>
      </c>
      <c r="L23" s="23">
        <v>2</v>
      </c>
      <c r="M23" s="23">
        <f t="shared" si="1"/>
        <v>29.733390086013635</v>
      </c>
      <c r="N23" s="30">
        <f>AVERAGE(M23:M24)</f>
        <v>27.859291301998937</v>
      </c>
      <c r="O23" s="31">
        <f>AVEDEV(M23:M24)</f>
        <v>1.8740987840146968</v>
      </c>
      <c r="P23" s="25">
        <v>18.21303</v>
      </c>
      <c r="Q23" s="23">
        <v>1</v>
      </c>
      <c r="R23" s="23">
        <f t="shared" si="2"/>
        <v>3.7460494137564733</v>
      </c>
      <c r="S23" s="30">
        <f>AVERAGE(R23:R24)</f>
        <v>3.7706336328015508</v>
      </c>
      <c r="T23" s="31">
        <f>AVEDEV(R23:R24)</f>
        <v>2.4584219045077571E-2</v>
      </c>
      <c r="U23" s="26">
        <v>13.823633533786484</v>
      </c>
      <c r="V23" s="23">
        <f t="shared" ref="V23" si="28">AVERAGE(U23:U24)</f>
        <v>13.808633846925254</v>
      </c>
      <c r="W23" s="24">
        <f>STDEV(U23:U24)</f>
        <v>2.1212760590501756E-2</v>
      </c>
      <c r="X23" s="25">
        <v>17.05</v>
      </c>
      <c r="Y23" s="23">
        <f t="shared" ref="Y23" si="29">AVERAGE(X23:X24)</f>
        <v>16.939999999999998</v>
      </c>
      <c r="Z23" s="24">
        <f t="shared" ref="Z23" si="30">STDEV(X23:X24)</f>
        <v>0.15556349186104218</v>
      </c>
    </row>
    <row r="24" spans="1:26" s="1" customFormat="1" ht="16.2">
      <c r="B24" s="1">
        <v>2</v>
      </c>
      <c r="C24" s="1">
        <v>0.24990000000000001</v>
      </c>
      <c r="D24" s="1">
        <v>50</v>
      </c>
      <c r="E24" s="2">
        <f>'含水量 '!F59</f>
        <v>3.1193761247752345</v>
      </c>
      <c r="F24" s="25">
        <v>100.143411846883</v>
      </c>
      <c r="G24" s="23">
        <v>1</v>
      </c>
      <c r="H24" s="23">
        <f t="shared" si="0"/>
        <v>31.022762209915722</v>
      </c>
      <c r="I24" s="32"/>
      <c r="J24" s="31"/>
      <c r="K24" s="25">
        <v>62.9113669498768</v>
      </c>
      <c r="L24" s="23">
        <v>2</v>
      </c>
      <c r="M24" s="23">
        <f t="shared" si="1"/>
        <v>25.985192517984242</v>
      </c>
      <c r="N24" s="32"/>
      <c r="O24" s="31"/>
      <c r="P24" s="25">
        <v>18.376799999999999</v>
      </c>
      <c r="Q24" s="23">
        <v>1</v>
      </c>
      <c r="R24" s="23">
        <f t="shared" si="2"/>
        <v>3.7952178518466284</v>
      </c>
      <c r="S24" s="32"/>
      <c r="T24" s="31"/>
      <c r="U24" s="26">
        <v>13.793634160064023</v>
      </c>
      <c r="V24" s="23"/>
      <c r="W24" s="24"/>
      <c r="X24" s="25">
        <v>16.829999999999998</v>
      </c>
      <c r="Y24" s="23"/>
      <c r="Z24" s="24"/>
    </row>
    <row r="25" spans="1:26" s="1" customFormat="1" ht="16.2">
      <c r="A25" s="1" t="s">
        <v>67</v>
      </c>
      <c r="B25" s="1">
        <v>1</v>
      </c>
      <c r="C25" s="1">
        <v>0.25009999999999999</v>
      </c>
      <c r="D25" s="1">
        <v>50</v>
      </c>
      <c r="E25" s="2">
        <f>'含水量 '!F60</f>
        <v>2.4397560243975582</v>
      </c>
      <c r="F25" s="25">
        <v>100.23584715426701</v>
      </c>
      <c r="G25" s="23">
        <v>1</v>
      </c>
      <c r="H25" s="23">
        <f t="shared" si="0"/>
        <v>30.810429975488262</v>
      </c>
      <c r="I25" s="30">
        <f>AVERAGE(H25:H26)</f>
        <v>31.559334457214909</v>
      </c>
      <c r="J25" s="31">
        <f>AVEDEV(H25:H26)</f>
        <v>0.74890448172664748</v>
      </c>
      <c r="K25" s="25">
        <v>63.4519129254437</v>
      </c>
      <c r="L25" s="23">
        <v>2</v>
      </c>
      <c r="M25" s="23">
        <f t="shared" si="1"/>
        <v>26.005077365071703</v>
      </c>
      <c r="N25" s="30">
        <f>AVERAGE(M25:M26)</f>
        <v>25.899657350476389</v>
      </c>
      <c r="O25" s="31">
        <f>AVEDEV(M25:M26)</f>
        <v>0.10542001459531214</v>
      </c>
      <c r="P25" s="25">
        <v>15.90823</v>
      </c>
      <c r="Q25" s="23">
        <v>1</v>
      </c>
      <c r="R25" s="23">
        <f t="shared" si="2"/>
        <v>3.259907643583952</v>
      </c>
      <c r="S25" s="30">
        <f>AVERAGE(R25:R26)</f>
        <v>3.264123163896036</v>
      </c>
      <c r="T25" s="31">
        <f>AVEDEV(R25:R26)</f>
        <v>4.2155203120839424E-3</v>
      </c>
      <c r="U25" s="26">
        <v>14.038105500999599</v>
      </c>
      <c r="V25" s="23">
        <f t="shared" ref="V25" si="31">AVERAGE(U25:U26)</f>
        <v>14.130452668565347</v>
      </c>
      <c r="W25" s="24">
        <f>STDEV(U25:U26)</f>
        <v>0.13059861681822055</v>
      </c>
      <c r="X25" s="25">
        <v>17.38</v>
      </c>
      <c r="Y25" s="23">
        <f t="shared" ref="Y25" si="32">AVERAGE(X25:X26)</f>
        <v>17.5</v>
      </c>
      <c r="Z25" s="24">
        <f t="shared" ref="Z25" si="33">STDEV(X25:X26)</f>
        <v>0.1697056274847728</v>
      </c>
    </row>
    <row r="26" spans="1:26" s="1" customFormat="1" ht="16.2">
      <c r="B26" s="1">
        <v>2</v>
      </c>
      <c r="C26" s="1">
        <v>0.25019999999999998</v>
      </c>
      <c r="D26" s="1">
        <v>50</v>
      </c>
      <c r="E26" s="2">
        <f>'含水量 '!F61</f>
        <v>2.2400000000001086</v>
      </c>
      <c r="F26" s="25">
        <v>105.366006714062</v>
      </c>
      <c r="G26" s="23">
        <v>1</v>
      </c>
      <c r="H26" s="23">
        <f t="shared" si="0"/>
        <v>32.308238938941557</v>
      </c>
      <c r="I26" s="32"/>
      <c r="J26" s="31"/>
      <c r="K26" s="25">
        <v>63.091548941732398</v>
      </c>
      <c r="L26" s="23">
        <v>2</v>
      </c>
      <c r="M26" s="23">
        <f t="shared" si="1"/>
        <v>25.794237335881078</v>
      </c>
      <c r="N26" s="32"/>
      <c r="O26" s="31"/>
      <c r="P26" s="25">
        <v>15.98842</v>
      </c>
      <c r="Q26" s="23">
        <v>1</v>
      </c>
      <c r="R26" s="23">
        <f t="shared" si="2"/>
        <v>3.2683386842081199</v>
      </c>
      <c r="S26" s="32"/>
      <c r="T26" s="31"/>
      <c r="U26" s="25">
        <v>14.222799836131093</v>
      </c>
      <c r="V26" s="23"/>
      <c r="W26" s="24"/>
      <c r="X26" s="25">
        <v>17.62</v>
      </c>
      <c r="Y26" s="23"/>
      <c r="Z26" s="24"/>
    </row>
    <row r="27" spans="1:26" s="1" customFormat="1" ht="16.2">
      <c r="A27" s="1" t="s">
        <v>33</v>
      </c>
      <c r="B27" s="1">
        <v>1</v>
      </c>
      <c r="C27" s="1">
        <v>0.25009999999999999</v>
      </c>
      <c r="D27" s="1">
        <v>50</v>
      </c>
      <c r="E27" s="2">
        <f>'含水量 '!F62</f>
        <v>2.1999999999998465</v>
      </c>
      <c r="F27" s="25">
        <v>154.35671962742001</v>
      </c>
      <c r="G27" s="23">
        <v>1</v>
      </c>
      <c r="H27" s="23">
        <f t="shared" si="0"/>
        <v>47.329755100235914</v>
      </c>
      <c r="I27" s="30">
        <f>AVERAGE(H27:H28)</f>
        <v>46.83589705057615</v>
      </c>
      <c r="J27" s="31">
        <f>AVEDEV(H27:H28)</f>
        <v>0.49385804965976732</v>
      </c>
      <c r="K27" s="25">
        <v>44.3011412196471</v>
      </c>
      <c r="L27" s="23">
        <v>2</v>
      </c>
      <c r="M27" s="23">
        <f t="shared" si="1"/>
        <v>18.111831430882468</v>
      </c>
      <c r="N27" s="30">
        <f>AVERAGE(M27:M28)</f>
        <v>17.441400916851343</v>
      </c>
      <c r="O27" s="31">
        <f>AVEDEV(M27:M28)</f>
        <v>0.67043051403112486</v>
      </c>
      <c r="P27" s="25">
        <v>21.492100000000001</v>
      </c>
      <c r="Q27" s="23">
        <v>1</v>
      </c>
      <c r="R27" s="23">
        <f t="shared" si="2"/>
        <v>4.3933551323846673</v>
      </c>
      <c r="S27" s="30">
        <f>AVERAGE(R27:R28)</f>
        <v>4.358983021668279</v>
      </c>
      <c r="T27" s="31">
        <f>AVEDEV(R27:R28)</f>
        <v>3.4372110716388349E-2</v>
      </c>
      <c r="U27" s="26">
        <v>20.724575730507798</v>
      </c>
      <c r="V27" s="23">
        <f t="shared" ref="V27" si="34">AVERAGE(U27:U28)</f>
        <v>20.618860145253898</v>
      </c>
      <c r="W27" s="24">
        <f>STDEV(U27:U28)</f>
        <v>0.14950441442027268</v>
      </c>
      <c r="X27" s="25">
        <v>21</v>
      </c>
      <c r="Y27" s="23">
        <f t="shared" ref="Y27" si="35">AVERAGE(X27:X28)</f>
        <v>21.024999999999999</v>
      </c>
      <c r="Z27" s="24">
        <f t="shared" ref="Z27" si="36">STDEV(X27:X28)</f>
        <v>3.5355339059327882E-2</v>
      </c>
    </row>
    <row r="28" spans="1:26" s="1" customFormat="1" ht="16.2">
      <c r="B28" s="1">
        <v>2</v>
      </c>
      <c r="C28" s="1">
        <v>0.25</v>
      </c>
      <c r="D28" s="1">
        <v>50</v>
      </c>
      <c r="E28" s="2">
        <f>'含水量 '!F63</f>
        <v>2.319536092781366</v>
      </c>
      <c r="F28" s="25">
        <v>150.89039560053101</v>
      </c>
      <c r="G28" s="23">
        <v>1</v>
      </c>
      <c r="H28" s="23">
        <f t="shared" si="0"/>
        <v>46.34203900091638</v>
      </c>
      <c r="I28" s="32"/>
      <c r="J28" s="31"/>
      <c r="K28" s="25">
        <v>40.9549042280428</v>
      </c>
      <c r="L28" s="23">
        <v>2</v>
      </c>
      <c r="M28" s="23">
        <f t="shared" si="1"/>
        <v>16.770970402820218</v>
      </c>
      <c r="N28" s="32"/>
      <c r="O28" s="31"/>
      <c r="P28" s="25">
        <v>21.121500000000001</v>
      </c>
      <c r="Q28" s="23">
        <v>1</v>
      </c>
      <c r="R28" s="23">
        <f t="shared" si="2"/>
        <v>4.3246109109518907</v>
      </c>
      <c r="S28" s="32"/>
      <c r="T28" s="31"/>
      <c r="U28" s="26">
        <v>20.513144560000001</v>
      </c>
      <c r="V28" s="23"/>
      <c r="W28" s="24"/>
      <c r="X28" s="25">
        <v>21.05</v>
      </c>
      <c r="Y28" s="23"/>
      <c r="Z28" s="24"/>
    </row>
    <row r="29" spans="1:26" s="1" customFormat="1" ht="16.2">
      <c r="A29" s="1" t="s">
        <v>17</v>
      </c>
      <c r="B29" s="1">
        <v>1</v>
      </c>
      <c r="C29" s="1">
        <v>0.25019999999999998</v>
      </c>
      <c r="D29" s="1">
        <v>50</v>
      </c>
      <c r="E29" s="2">
        <f>'含水量 '!F64</f>
        <v>2.6502650265028693</v>
      </c>
      <c r="F29" s="25">
        <v>146.77702442195701</v>
      </c>
      <c r="G29" s="23">
        <v>1</v>
      </c>
      <c r="H29" s="23">
        <f t="shared" si="0"/>
        <v>45.195715233704298</v>
      </c>
      <c r="I29" s="30">
        <f>AVERAGE(H29:H30)</f>
        <v>45.591057616242075</v>
      </c>
      <c r="J29" s="31">
        <f>AVEDEV(H29:H30)</f>
        <v>0.39534238253777687</v>
      </c>
      <c r="K29" s="25">
        <v>37.891810366497403</v>
      </c>
      <c r="L29" s="23">
        <v>2</v>
      </c>
      <c r="M29" s="23">
        <f t="shared" si="1"/>
        <v>15.556907745002208</v>
      </c>
      <c r="N29" s="30">
        <f>AVERAGE(M29:M30)</f>
        <v>16.343172091773788</v>
      </c>
      <c r="O29" s="31">
        <f>AVEDEV(M29:M30)</f>
        <v>0.78626434677157864</v>
      </c>
      <c r="P29" s="25">
        <v>21.39734</v>
      </c>
      <c r="Q29" s="23">
        <v>1</v>
      </c>
      <c r="R29" s="23">
        <f t="shared" si="2"/>
        <v>4.3924589660509215</v>
      </c>
      <c r="S29" s="30">
        <f>AVERAGE(R29:R30)</f>
        <v>4.4034101290182512</v>
      </c>
      <c r="T29" s="31">
        <f>AVEDEV(R29:R30)</f>
        <v>1.0951162967329342E-2</v>
      </c>
      <c r="U29" s="26">
        <v>18.800746471622702</v>
      </c>
      <c r="V29" s="23">
        <f t="shared" ref="V29" si="37">AVERAGE(U29:U30)</f>
        <v>19.728750576475086</v>
      </c>
      <c r="W29" s="24">
        <f>STDEV(U29:U30)</f>
        <v>1.3123959910201455</v>
      </c>
      <c r="X29" s="25">
        <v>20.68</v>
      </c>
      <c r="Y29" s="23">
        <f t="shared" ref="Y29" si="38">AVERAGE(X29:X30)</f>
        <v>20.805</v>
      </c>
      <c r="Z29" s="24">
        <f t="shared" ref="Z29" si="39">STDEV(X29:X30)</f>
        <v>0.17677669529663689</v>
      </c>
    </row>
    <row r="30" spans="1:26" s="1" customFormat="1" ht="16.2">
      <c r="B30" s="1">
        <v>2</v>
      </c>
      <c r="C30" s="1">
        <v>0.25009999999999999</v>
      </c>
      <c r="D30" s="1">
        <v>50</v>
      </c>
      <c r="E30" s="2">
        <f>'含水量 '!F65</f>
        <v>3.0200000000000671</v>
      </c>
      <c r="F30" s="25">
        <v>148.718165877014</v>
      </c>
      <c r="G30" s="23">
        <v>1</v>
      </c>
      <c r="H30" s="23">
        <f t="shared" si="0"/>
        <v>45.986399998779852</v>
      </c>
      <c r="I30" s="32"/>
      <c r="J30" s="31"/>
      <c r="K30" s="25">
        <v>41.546930772711299</v>
      </c>
      <c r="L30" s="23">
        <v>2</v>
      </c>
      <c r="M30" s="23">
        <f t="shared" si="1"/>
        <v>17.129436438545365</v>
      </c>
      <c r="N30" s="32"/>
      <c r="O30" s="31"/>
      <c r="P30" s="25">
        <v>21.413799999999998</v>
      </c>
      <c r="Q30" s="23">
        <v>1</v>
      </c>
      <c r="R30" s="23">
        <f t="shared" si="2"/>
        <v>4.4143612919855801</v>
      </c>
      <c r="S30" s="32"/>
      <c r="T30" s="31"/>
      <c r="U30" s="26">
        <v>20.65675468132747</v>
      </c>
      <c r="V30" s="23"/>
      <c r="W30" s="24"/>
      <c r="X30" s="25">
        <v>20.93</v>
      </c>
      <c r="Y30" s="23"/>
      <c r="Z30" s="24"/>
    </row>
    <row r="31" spans="1:26" s="1" customFormat="1" ht="16.2">
      <c r="A31" s="1" t="s">
        <v>18</v>
      </c>
      <c r="B31" s="1">
        <v>1</v>
      </c>
      <c r="C31" s="1">
        <v>0.24979999999999999</v>
      </c>
      <c r="D31" s="1">
        <v>50</v>
      </c>
      <c r="E31" s="2">
        <f>'含水量 '!F66</f>
        <v>2.7794441111776802</v>
      </c>
      <c r="F31" s="25">
        <v>143.77287693198701</v>
      </c>
      <c r="G31" s="23">
        <v>1</v>
      </c>
      <c r="H31" s="23">
        <f t="shared" si="0"/>
        <v>44.40048280110306</v>
      </c>
      <c r="I31" s="30">
        <f>AVERAGE(H31:H32)</f>
        <v>45.348016575195558</v>
      </c>
      <c r="J31" s="31">
        <f>AVEDEV(H31:H32)</f>
        <v>0.94753377409249495</v>
      </c>
      <c r="K31" s="25">
        <v>35.703886179679202</v>
      </c>
      <c r="L31" s="23">
        <v>2</v>
      </c>
      <c r="M31" s="23">
        <f t="shared" si="1"/>
        <v>14.701611950570374</v>
      </c>
      <c r="N31" s="30">
        <f>AVERAGE(M31:M32)</f>
        <v>15.467114357283196</v>
      </c>
      <c r="O31" s="31">
        <f>AVEDEV(M31:M32)</f>
        <v>0.76550240671282133</v>
      </c>
      <c r="P31" s="25">
        <v>21.20523</v>
      </c>
      <c r="Q31" s="23">
        <v>1</v>
      </c>
      <c r="R31" s="23">
        <f t="shared" si="2"/>
        <v>4.3657861389893453</v>
      </c>
      <c r="S31" s="30">
        <f>AVERAGE(R31:R32)</f>
        <v>4.3161194802792382</v>
      </c>
      <c r="T31" s="31">
        <f>AVEDEV(R31:R32)</f>
        <v>4.9666658710107114E-2</v>
      </c>
      <c r="U31" s="26">
        <v>20.44265064371497</v>
      </c>
      <c r="V31" s="23">
        <f>AVERAGE(U31:U32)</f>
        <v>20.427202255510565</v>
      </c>
      <c r="W31" s="24">
        <f>STDEV(U31:U32)</f>
        <v>2.1847320115476257E-2</v>
      </c>
      <c r="X31" s="25">
        <v>20.71</v>
      </c>
      <c r="Y31" s="23">
        <f t="shared" ref="Y31" si="40">AVERAGE(X31:X32)</f>
        <v>20.815000000000001</v>
      </c>
      <c r="Z31" s="24">
        <f t="shared" ref="Z31" si="41">STDEV(X31:X32)</f>
        <v>0.14849242404917559</v>
      </c>
    </row>
    <row r="32" spans="1:26" s="1" customFormat="1" ht="16.2">
      <c r="B32" s="1">
        <v>2</v>
      </c>
      <c r="C32" s="1">
        <v>0.25019999999999998</v>
      </c>
      <c r="D32" s="1">
        <v>50</v>
      </c>
      <c r="E32" s="2">
        <f>'含水量 '!F67</f>
        <v>2.3295340931812625</v>
      </c>
      <c r="F32" s="25">
        <v>150.84417794683901</v>
      </c>
      <c r="G32" s="23">
        <v>1</v>
      </c>
      <c r="H32" s="23">
        <f t="shared" si="0"/>
        <v>46.29555034928805</v>
      </c>
      <c r="I32" s="32"/>
      <c r="J32" s="31"/>
      <c r="K32" s="25">
        <v>39.667890000502702</v>
      </c>
      <c r="L32" s="23">
        <v>2</v>
      </c>
      <c r="M32" s="23">
        <f t="shared" si="1"/>
        <v>16.232616763996017</v>
      </c>
      <c r="N32" s="32"/>
      <c r="O32" s="31"/>
      <c r="P32" s="25">
        <v>20.851990000000001</v>
      </c>
      <c r="Q32" s="23">
        <v>1</v>
      </c>
      <c r="R32" s="23">
        <f t="shared" si="2"/>
        <v>4.2664528215691311</v>
      </c>
      <c r="S32" s="32"/>
      <c r="T32" s="31"/>
      <c r="U32" s="25">
        <v>20.411753867306157</v>
      </c>
      <c r="V32" s="23"/>
      <c r="W32" s="24"/>
      <c r="X32" s="25">
        <v>20.92</v>
      </c>
      <c r="Y32" s="23"/>
      <c r="Z32" s="24"/>
    </row>
    <row r="33" spans="1:26" s="1" customFormat="1" ht="16.2">
      <c r="A33" s="1" t="s">
        <v>31</v>
      </c>
      <c r="B33" s="1">
        <v>1</v>
      </c>
      <c r="C33" s="1">
        <v>0.24990000000000001</v>
      </c>
      <c r="D33" s="1">
        <v>50</v>
      </c>
      <c r="E33" s="2">
        <f>'含水量 '!F68</f>
        <v>2.4999999999998579</v>
      </c>
      <c r="F33" s="25">
        <v>195.72513777268901</v>
      </c>
      <c r="G33" s="23">
        <v>1</v>
      </c>
      <c r="H33" s="23">
        <f t="shared" si="0"/>
        <v>60.24721820195424</v>
      </c>
      <c r="I33" s="30">
        <f>AVERAGE(H33:H34)</f>
        <v>59.270866732874396</v>
      </c>
      <c r="J33" s="31">
        <f>AVEDEV(H33:H34)</f>
        <v>0.97635146907984804</v>
      </c>
      <c r="K33" s="25">
        <v>71.766279248768498</v>
      </c>
      <c r="L33" s="23">
        <v>2</v>
      </c>
      <c r="M33" s="23">
        <f t="shared" si="1"/>
        <v>29.454357845196906</v>
      </c>
      <c r="N33" s="30">
        <f>AVERAGE(M33:M34)</f>
        <v>29.930585376198337</v>
      </c>
      <c r="O33" s="31">
        <f>AVEDEV(M33:M34)</f>
        <v>0.476227531001431</v>
      </c>
      <c r="P33" s="25">
        <v>69.561070000000001</v>
      </c>
      <c r="Q33" s="23">
        <v>1</v>
      </c>
      <c r="R33" s="23">
        <f t="shared" si="2"/>
        <v>14.274647294815342</v>
      </c>
      <c r="S33" s="30">
        <f>AVERAGE(R33:R34)</f>
        <v>14.143011345617872</v>
      </c>
      <c r="T33" s="31">
        <f>AVEDEV(R33:R34)</f>
        <v>0.13163594919747101</v>
      </c>
      <c r="U33" s="37">
        <v>18.880829659863949</v>
      </c>
      <c r="V33" s="23">
        <f>AVERAGE(U33:U34)</f>
        <v>18.78437235292278</v>
      </c>
      <c r="W33" s="24">
        <f>STDEV(U33:U34)</f>
        <v>0.13641123166618749</v>
      </c>
      <c r="X33" s="26">
        <v>24.660412440176071</v>
      </c>
      <c r="Y33" s="23">
        <f t="shared" ref="Y33" si="42">AVERAGE(X33:X34)</f>
        <v>24.405610587940895</v>
      </c>
      <c r="Z33" s="24">
        <f t="shared" ref="Z33" si="43">STDEV(X33:X34)</f>
        <v>0.36034423514877034</v>
      </c>
    </row>
    <row r="34" spans="1:26" s="1" customFormat="1" ht="16.2">
      <c r="B34" s="1">
        <v>2</v>
      </c>
      <c r="C34" s="1">
        <v>0.25009999999999999</v>
      </c>
      <c r="D34" s="1">
        <v>50</v>
      </c>
      <c r="E34" s="2">
        <f>'含水量 '!F69</f>
        <v>2.679464107178358</v>
      </c>
      <c r="F34" s="25">
        <v>189.184092215693</v>
      </c>
      <c r="G34" s="23">
        <v>1</v>
      </c>
      <c r="H34" s="23">
        <f t="shared" si="0"/>
        <v>58.294515263794544</v>
      </c>
      <c r="I34" s="32"/>
      <c r="J34" s="31"/>
      <c r="K34" s="25">
        <v>74.009775246305395</v>
      </c>
      <c r="L34" s="23">
        <v>2</v>
      </c>
      <c r="M34" s="23">
        <f t="shared" si="1"/>
        <v>30.406812907199768</v>
      </c>
      <c r="N34" s="32"/>
      <c r="O34" s="31"/>
      <c r="P34" s="25">
        <v>68.206999999999994</v>
      </c>
      <c r="Q34" s="23">
        <v>1</v>
      </c>
      <c r="R34" s="23">
        <f t="shared" si="2"/>
        <v>14.0113753964204</v>
      </c>
      <c r="S34" s="32"/>
      <c r="T34" s="31"/>
      <c r="U34" s="37">
        <v>18.687915045981608</v>
      </c>
      <c r="V34" s="23"/>
      <c r="W34" s="24"/>
      <c r="X34" s="25">
        <v>24.15080873570572</v>
      </c>
      <c r="Y34" s="23"/>
      <c r="Z34" s="24"/>
    </row>
    <row r="35" spans="1:26" s="1" customFormat="1" ht="16.2">
      <c r="A35" s="1" t="s">
        <v>21</v>
      </c>
      <c r="B35" s="1">
        <v>1</v>
      </c>
      <c r="C35" s="1">
        <v>0.25019999999999998</v>
      </c>
      <c r="D35" s="1">
        <v>50</v>
      </c>
      <c r="E35" s="2">
        <f>'含水量 '!F70</f>
        <v>3.0393921215757054</v>
      </c>
      <c r="F35" s="25">
        <v>186.46231486982899</v>
      </c>
      <c r="G35" s="23">
        <v>1</v>
      </c>
      <c r="H35" s="23">
        <f t="shared" si="0"/>
        <v>57.646069368305007</v>
      </c>
      <c r="I35" s="30">
        <f>AVERAGE(H35:H36)</f>
        <v>58.247687482639918</v>
      </c>
      <c r="J35" s="31">
        <f>AVEDEV(H35:H36)</f>
        <v>0.60161811433491152</v>
      </c>
      <c r="K35" s="25">
        <v>72.7241764162561</v>
      </c>
      <c r="L35" s="23">
        <v>2</v>
      </c>
      <c r="M35" s="23">
        <f t="shared" si="1"/>
        <v>29.977552810933091</v>
      </c>
      <c r="N35" s="30">
        <f>AVERAGE(M35:M36)</f>
        <v>30.499871821825487</v>
      </c>
      <c r="O35" s="31">
        <f>AVEDEV(M35:M36)</f>
        <v>0.52231901089239763</v>
      </c>
      <c r="P35" s="25">
        <v>66.683400000000006</v>
      </c>
      <c r="Q35" s="23">
        <v>1</v>
      </c>
      <c r="R35" s="23">
        <f t="shared" si="2"/>
        <v>13.743745502669844</v>
      </c>
      <c r="S35" s="30">
        <f>AVERAGE(R35:R36)</f>
        <v>13.809417614384017</v>
      </c>
      <c r="T35" s="31">
        <f>AVEDEV(R35:R36)</f>
        <v>6.5672111714173198E-2</v>
      </c>
      <c r="U35" s="37">
        <v>18.715673920863313</v>
      </c>
      <c r="V35" s="23">
        <f>AVERAGE(U35:U36)</f>
        <v>18.25703748022374</v>
      </c>
      <c r="W35" s="24">
        <f>STDEV(U35:U36)</f>
        <v>0.64860987455100727</v>
      </c>
      <c r="X35" s="25">
        <v>24.063776313349322</v>
      </c>
      <c r="Y35" s="23">
        <f t="shared" ref="Y35" si="44">AVERAGE(X35:X36)</f>
        <v>24.074761869589494</v>
      </c>
      <c r="Z35" s="24">
        <f t="shared" ref="Z35" si="45">STDEV(X35:X36)</f>
        <v>1.5535922625066064E-2</v>
      </c>
    </row>
    <row r="36" spans="1:26" s="1" customFormat="1" ht="16.2">
      <c r="B36" s="1">
        <v>2</v>
      </c>
      <c r="C36" s="1">
        <v>0.25009999999999999</v>
      </c>
      <c r="D36" s="1">
        <v>50</v>
      </c>
      <c r="E36" s="2">
        <f>'含水量 '!F71</f>
        <v>3.4403440344035947</v>
      </c>
      <c r="F36" s="25">
        <v>189.491389657968</v>
      </c>
      <c r="G36" s="23">
        <v>1</v>
      </c>
      <c r="H36" s="23">
        <f t="shared" si="0"/>
        <v>58.84930559697483</v>
      </c>
      <c r="I36" s="32"/>
      <c r="J36" s="31"/>
      <c r="K36" s="25">
        <v>74.917256773399004</v>
      </c>
      <c r="L36" s="23">
        <v>2</v>
      </c>
      <c r="M36" s="23">
        <f t="shared" si="1"/>
        <v>31.022190832717886</v>
      </c>
      <c r="N36" s="32"/>
      <c r="O36" s="31"/>
      <c r="P36" s="25">
        <v>67.01549</v>
      </c>
      <c r="Q36" s="23">
        <v>1</v>
      </c>
      <c r="R36" s="23">
        <f t="shared" si="2"/>
        <v>13.87508972609819</v>
      </c>
      <c r="S36" s="32"/>
      <c r="T36" s="31"/>
      <c r="U36" s="37">
        <v>17.798401039584167</v>
      </c>
      <c r="V36" s="23"/>
      <c r="W36" s="24"/>
      <c r="X36" s="25">
        <v>24.08574742582967</v>
      </c>
      <c r="Y36" s="23"/>
      <c r="Z36" s="24"/>
    </row>
    <row r="37" spans="1:26" s="1" customFormat="1" ht="16.2">
      <c r="A37" s="1" t="s">
        <v>22</v>
      </c>
      <c r="B37" s="1">
        <v>1</v>
      </c>
      <c r="C37" s="1">
        <v>0.25019999999999998</v>
      </c>
      <c r="D37" s="1">
        <v>50</v>
      </c>
      <c r="E37" s="2">
        <f>'含水量 '!F72</f>
        <v>3.3200000000000784</v>
      </c>
      <c r="F37" s="25">
        <v>183.38934044707901</v>
      </c>
      <c r="G37" s="23">
        <v>1</v>
      </c>
      <c r="H37" s="23">
        <f t="shared" si="0"/>
        <v>56.860595650624468</v>
      </c>
      <c r="I37" s="30">
        <f>AVERAGE(H37:H38)</f>
        <v>57.800784598223494</v>
      </c>
      <c r="J37" s="31">
        <f>AVEDEV(H37:H38)</f>
        <v>0.94018894759902594</v>
      </c>
      <c r="K37" s="25">
        <v>72.472098214285694</v>
      </c>
      <c r="L37" s="23">
        <v>2</v>
      </c>
      <c r="M37" s="23">
        <f t="shared" si="1"/>
        <v>29.960350385097701</v>
      </c>
      <c r="N37" s="30">
        <f>AVERAGE(M37:M38)</f>
        <v>29.725445604850123</v>
      </c>
      <c r="O37" s="31">
        <f>AVEDEV(M37:M38)</f>
        <v>0.23490478024758055</v>
      </c>
      <c r="P37" s="25">
        <v>67.555070000000001</v>
      </c>
      <c r="Q37" s="23">
        <v>1</v>
      </c>
      <c r="R37" s="23">
        <f t="shared" si="2"/>
        <v>13.963812400638046</v>
      </c>
      <c r="S37" s="30">
        <f>AVERAGE(R37:R38)</f>
        <v>13.96265624636467</v>
      </c>
      <c r="T37" s="31">
        <f>AVEDEV(R37:R38)</f>
        <v>1.1561542733771191E-3</v>
      </c>
      <c r="U37" s="37">
        <v>12.618322106314951</v>
      </c>
      <c r="V37" s="23">
        <f>AVERAGE(U37:U38)</f>
        <v>15.851762292166271</v>
      </c>
      <c r="W37" s="24">
        <f>STDEV(U37:U38)</f>
        <v>4.5727749639531101</v>
      </c>
      <c r="X37" s="25">
        <v>23.656141637090329</v>
      </c>
      <c r="Y37" s="23">
        <f t="shared" ref="Y37" si="46">AVERAGE(X37:X38)</f>
        <v>23.784908780175861</v>
      </c>
      <c r="Z37" s="24">
        <f t="shared" ref="Z37" si="47">STDEV(X37:X38)</f>
        <v>0.18210424013959714</v>
      </c>
    </row>
    <row r="38" spans="1:26" s="1" customFormat="1" ht="16.2">
      <c r="B38" s="1">
        <v>2</v>
      </c>
      <c r="C38" s="1">
        <v>0.25019999999999998</v>
      </c>
      <c r="D38" s="1">
        <v>50</v>
      </c>
      <c r="E38" s="2">
        <f>'含水量 '!F73</f>
        <v>3.0096990300970807</v>
      </c>
      <c r="F38" s="25">
        <v>190.06208490790701</v>
      </c>
      <c r="G38" s="23">
        <v>1</v>
      </c>
      <c r="H38" s="23">
        <f t="shared" si="0"/>
        <v>58.74097354582252</v>
      </c>
      <c r="I38" s="32"/>
      <c r="J38" s="31"/>
      <c r="K38" s="25">
        <v>71.5646166871921</v>
      </c>
      <c r="L38" s="23">
        <v>2</v>
      </c>
      <c r="M38" s="23">
        <f t="shared" si="1"/>
        <v>29.49054082460254</v>
      </c>
      <c r="N38" s="32"/>
      <c r="O38" s="31"/>
      <c r="P38" s="25">
        <v>67.760670000000005</v>
      </c>
      <c r="Q38" s="23">
        <v>1</v>
      </c>
      <c r="R38" s="23">
        <f t="shared" si="2"/>
        <v>13.961500092091292</v>
      </c>
      <c r="S38" s="32"/>
      <c r="T38" s="31"/>
      <c r="U38" s="37">
        <v>19.085202478017589</v>
      </c>
      <c r="V38" s="23"/>
      <c r="W38" s="24"/>
      <c r="X38" s="25">
        <v>23.913675923261394</v>
      </c>
      <c r="Y38" s="23"/>
      <c r="Z38" s="24"/>
    </row>
    <row r="39" spans="1:26" s="1" customFormat="1" ht="16.2">
      <c r="A39" s="1" t="s">
        <v>27</v>
      </c>
      <c r="B39" s="1">
        <v>1</v>
      </c>
      <c r="C39" s="1">
        <v>0.24990000000000001</v>
      </c>
      <c r="D39" s="1">
        <v>50</v>
      </c>
      <c r="E39" s="2">
        <f>'含水量 '!F74</f>
        <v>3.0693861227753954</v>
      </c>
      <c r="F39" s="25">
        <v>125.046726049442</v>
      </c>
      <c r="G39" s="23">
        <v>1</v>
      </c>
      <c r="H39" s="23">
        <f t="shared" si="0"/>
        <v>38.717416433716906</v>
      </c>
      <c r="I39" s="30">
        <f>AVERAGE(H39:H40)</f>
        <v>37.227958619536885</v>
      </c>
      <c r="J39" s="31">
        <f>AVEDEV(H39:H40)</f>
        <v>1.489457814180021</v>
      </c>
      <c r="K39" s="25">
        <v>42.575623460591103</v>
      </c>
      <c r="L39" s="23">
        <v>2</v>
      </c>
      <c r="M39" s="23">
        <f t="shared" si="1"/>
        <v>17.576556599032887</v>
      </c>
      <c r="N39" s="30">
        <f>AVERAGE(M39:M40)</f>
        <v>17.794543357501638</v>
      </c>
      <c r="O39" s="31">
        <f>AVEDEV(M39:M40)</f>
        <v>0.21798675846875248</v>
      </c>
      <c r="P39" s="25">
        <v>15.87299</v>
      </c>
      <c r="Q39" s="23">
        <v>1</v>
      </c>
      <c r="R39" s="23">
        <f t="shared" si="2"/>
        <v>3.2764347818549786</v>
      </c>
      <c r="S39" s="30">
        <f>AVERAGE(R39:R40)</f>
        <v>3.2225829889169288</v>
      </c>
      <c r="T39" s="31">
        <f>AVEDEV(R39:R40)</f>
        <v>5.3851792938049758E-2</v>
      </c>
      <c r="U39" s="37">
        <v>12.812656658663466</v>
      </c>
      <c r="V39" s="23">
        <f>AVERAGE(U39:U40)</f>
        <v>12.312014544359711</v>
      </c>
      <c r="W39" s="24">
        <f>STDEV(U39:U40)</f>
        <v>0.70801486794351154</v>
      </c>
      <c r="X39" s="25">
        <v>15.37554476510604</v>
      </c>
      <c r="Y39" s="23">
        <f t="shared" ref="Y39" si="48">AVERAGE(X39:X40)</f>
        <v>15.187339297021447</v>
      </c>
      <c r="Z39" s="24">
        <f t="shared" ref="Z39" si="49">STDEV(X39:X40)</f>
        <v>0.26616272547800846</v>
      </c>
    </row>
    <row r="40" spans="1:26" s="1" customFormat="1" ht="16.2">
      <c r="B40" s="1">
        <v>2</v>
      </c>
      <c r="C40" s="1">
        <v>0.25019999999999998</v>
      </c>
      <c r="D40" s="1">
        <v>50</v>
      </c>
      <c r="E40" s="2">
        <f>'含水量 '!F75</f>
        <v>3.1796820317968697</v>
      </c>
      <c r="F40" s="25">
        <v>115.432706069696</v>
      </c>
      <c r="G40" s="23">
        <v>1</v>
      </c>
      <c r="H40" s="23">
        <f t="shared" si="0"/>
        <v>35.738500805356864</v>
      </c>
      <c r="I40" s="32"/>
      <c r="J40" s="31"/>
      <c r="K40" s="25">
        <v>43.634351908867004</v>
      </c>
      <c r="L40" s="23">
        <v>2</v>
      </c>
      <c r="M40" s="23">
        <f t="shared" si="1"/>
        <v>18.012530115970392</v>
      </c>
      <c r="N40" s="32"/>
      <c r="O40" s="31"/>
      <c r="P40" s="25">
        <v>15.35215</v>
      </c>
      <c r="Q40" s="23">
        <v>1</v>
      </c>
      <c r="R40" s="23">
        <f t="shared" si="2"/>
        <v>3.1687311959788791</v>
      </c>
      <c r="S40" s="32"/>
      <c r="T40" s="31"/>
      <c r="U40" s="37">
        <v>11.811372430055956</v>
      </c>
      <c r="V40" s="23"/>
      <c r="W40" s="24"/>
      <c r="X40" s="25">
        <v>14.999133828936854</v>
      </c>
      <c r="Y40" s="23"/>
      <c r="Z40" s="24"/>
    </row>
    <row r="41" spans="1:26" s="1" customFormat="1" ht="16.2">
      <c r="A41" s="1" t="s">
        <v>25</v>
      </c>
      <c r="B41" s="1">
        <v>1</v>
      </c>
      <c r="C41" s="1">
        <v>0.25</v>
      </c>
      <c r="D41" s="1">
        <v>50</v>
      </c>
      <c r="E41" s="2">
        <f>'含水量 '!F76</f>
        <v>3.3503350335033586</v>
      </c>
      <c r="F41" s="25">
        <v>117.715487069453</v>
      </c>
      <c r="G41" s="23">
        <v>1</v>
      </c>
      <c r="H41" s="23">
        <f t="shared" si="0"/>
        <v>36.538818973741542</v>
      </c>
      <c r="I41" s="30">
        <f>AVERAGE(H41:H42)</f>
        <v>36.994194317533292</v>
      </c>
      <c r="J41" s="31">
        <f>AVEDEV(H41:H42)</f>
        <v>0.45537534379175071</v>
      </c>
      <c r="K41" s="25">
        <v>41.214401169950698</v>
      </c>
      <c r="L41" s="23">
        <v>2</v>
      </c>
      <c r="M41" s="23">
        <f t="shared" si="1"/>
        <v>17.057234987513951</v>
      </c>
      <c r="N41" s="30">
        <f>AVERAGE(M41:M42)</f>
        <v>17.089980188020309</v>
      </c>
      <c r="O41" s="31">
        <f>AVEDEV(M41:M42)</f>
        <v>3.2745200506358429E-2</v>
      </c>
      <c r="P41" s="25">
        <v>15.955260000000001</v>
      </c>
      <c r="Q41" s="23">
        <v>1</v>
      </c>
      <c r="R41" s="23">
        <f t="shared" si="2"/>
        <v>3.3016689722682124</v>
      </c>
      <c r="S41" s="30">
        <f>AVERAGE(R41:R42)</f>
        <v>3.235151056775083</v>
      </c>
      <c r="T41" s="31">
        <f>AVEDEV(R41:R42)</f>
        <v>6.6517915493129465E-2</v>
      </c>
      <c r="U41" s="37">
        <v>12.61196876</v>
      </c>
      <c r="V41" s="23">
        <f>AVERAGE(U41:U42)</f>
        <v>12.516074314026389</v>
      </c>
      <c r="W41" s="24">
        <f>STDEV(U41:U42)</f>
        <v>0.13561522605213513</v>
      </c>
      <c r="X41" s="25">
        <v>15.062396550400001</v>
      </c>
      <c r="Y41" s="23">
        <f t="shared" ref="Y41" si="50">AVERAGE(X41:X42)</f>
        <v>15.195668036095643</v>
      </c>
      <c r="Z41" s="24">
        <f t="shared" ref="Z41" si="51">STDEV(X41:X42)</f>
        <v>0.18847434254838957</v>
      </c>
    </row>
    <row r="42" spans="1:26" s="1" customFormat="1" ht="16.2">
      <c r="B42" s="1">
        <v>2</v>
      </c>
      <c r="C42" s="1">
        <v>0.25009999999999999</v>
      </c>
      <c r="D42" s="1">
        <v>50</v>
      </c>
      <c r="E42" s="2">
        <f>'含水量 '!F77</f>
        <v>3.6996300369962034</v>
      </c>
      <c r="F42" s="25">
        <v>120.26166587687401</v>
      </c>
      <c r="G42" s="23">
        <v>1</v>
      </c>
      <c r="H42" s="23">
        <f t="shared" si="0"/>
        <v>37.449569661325043</v>
      </c>
      <c r="I42" s="32"/>
      <c r="J42" s="31"/>
      <c r="K42" s="25">
        <v>41.239608990147801</v>
      </c>
      <c r="L42" s="23">
        <v>2</v>
      </c>
      <c r="M42" s="23">
        <f t="shared" si="1"/>
        <v>17.122725388526668</v>
      </c>
      <c r="N42" s="32"/>
      <c r="O42" s="31"/>
      <c r="P42" s="25">
        <v>15.26313</v>
      </c>
      <c r="Q42" s="23">
        <v>1</v>
      </c>
      <c r="R42" s="23">
        <f t="shared" si="2"/>
        <v>3.1686331412819535</v>
      </c>
      <c r="S42" s="32"/>
      <c r="T42" s="31"/>
      <c r="U42" s="37">
        <v>12.420179868052777</v>
      </c>
      <c r="V42" s="23"/>
      <c r="W42" s="24"/>
      <c r="X42" s="25">
        <v>15.328939521791286</v>
      </c>
      <c r="Y42" s="23"/>
      <c r="Z42" s="24"/>
    </row>
    <row r="43" spans="1:26" s="1" customFormat="1" ht="16.2">
      <c r="A43" s="1" t="s">
        <v>26</v>
      </c>
      <c r="B43" s="1">
        <v>1</v>
      </c>
      <c r="C43" s="1">
        <v>0.25009999999999999</v>
      </c>
      <c r="D43" s="1">
        <v>50</v>
      </c>
      <c r="E43" s="2">
        <f>'含水量 '!F78</f>
        <v>3.6396360363964035</v>
      </c>
      <c r="F43" s="25">
        <v>119.647070992324</v>
      </c>
      <c r="G43" s="23">
        <v>1</v>
      </c>
      <c r="H43" s="23">
        <f t="shared" si="0"/>
        <v>37.234987409858086</v>
      </c>
      <c r="I43" s="30">
        <f>AVERAGE(H43:H44)</f>
        <v>36.827968011189022</v>
      </c>
      <c r="J43" s="31">
        <f>AVEDEV(H43:H44)</f>
        <v>0.407019398669064</v>
      </c>
      <c r="K43" s="25">
        <v>37.760929802955701</v>
      </c>
      <c r="L43" s="23">
        <v>2</v>
      </c>
      <c r="M43" s="23">
        <f t="shared" si="1"/>
        <v>15.668613076067079</v>
      </c>
      <c r="N43" s="30">
        <f>AVERAGE(M43:M44)</f>
        <v>16.284680096335912</v>
      </c>
      <c r="O43" s="31">
        <f>AVEDEV(M43:M44)</f>
        <v>0.61606702026883475</v>
      </c>
      <c r="P43" s="25">
        <v>16.00676</v>
      </c>
      <c r="Q43" s="23">
        <v>1</v>
      </c>
      <c r="R43" s="23">
        <f t="shared" si="2"/>
        <v>3.3209421795254102</v>
      </c>
      <c r="S43" s="30">
        <f>AVERAGE(R43:R44)</f>
        <v>3.2286992381558406</v>
      </c>
      <c r="T43" s="31">
        <f>AVEDEV(R43:R44)</f>
        <v>9.2242941369569342E-2</v>
      </c>
      <c r="U43" s="37">
        <v>12.468052075169933</v>
      </c>
      <c r="V43" s="23">
        <f>AVERAGE(U43:U44)</f>
        <v>12.446579546181528</v>
      </c>
      <c r="W43" s="24">
        <f>STDEV(U43:U44)</f>
        <v>3.0366741713850866E-2</v>
      </c>
      <c r="X43" s="25">
        <v>15.402086029588165</v>
      </c>
      <c r="Y43" s="23">
        <f t="shared" ref="Y43" si="52">AVERAGE(X43:X44)</f>
        <v>15.219421604158336</v>
      </c>
      <c r="Z43" s="24">
        <f t="shared" ref="Z43" si="53">STDEV(X43:X44)</f>
        <v>0.25832650780595318</v>
      </c>
    </row>
    <row r="44" spans="1:26" s="1" customFormat="1" ht="16.2">
      <c r="B44" s="1">
        <v>2</v>
      </c>
      <c r="C44" s="1">
        <v>0.25009999999999999</v>
      </c>
      <c r="D44" s="1">
        <v>50</v>
      </c>
      <c r="E44" s="2">
        <f>'含水量 '!F79</f>
        <v>3.3293341331730653</v>
      </c>
      <c r="F44" s="25">
        <v>117.408189627178</v>
      </c>
      <c r="G44" s="23">
        <v>1</v>
      </c>
      <c r="H44" s="23">
        <f t="shared" si="0"/>
        <v>36.420948612519958</v>
      </c>
      <c r="I44" s="32"/>
      <c r="J44" s="31"/>
      <c r="K44" s="25">
        <v>40.861499999999999</v>
      </c>
      <c r="L44" s="23">
        <v>2</v>
      </c>
      <c r="M44" s="23">
        <f t="shared" si="1"/>
        <v>16.900747116604748</v>
      </c>
      <c r="N44" s="32"/>
      <c r="O44" s="31"/>
      <c r="P44" s="25">
        <v>15.166230000000001</v>
      </c>
      <c r="Q44" s="23">
        <v>1</v>
      </c>
      <c r="R44" s="23">
        <f t="shared" si="2"/>
        <v>3.1364562967862715</v>
      </c>
      <c r="S44" s="32"/>
      <c r="T44" s="31"/>
      <c r="U44" s="37">
        <v>12.425107017193124</v>
      </c>
      <c r="V44" s="23"/>
      <c r="W44" s="24"/>
      <c r="X44" s="25">
        <v>15.036757178728507</v>
      </c>
      <c r="Y44" s="23"/>
      <c r="Z44" s="24"/>
    </row>
  </sheetData>
  <mergeCells count="10">
    <mergeCell ref="U1:W1"/>
    <mergeCell ref="X1:Z1"/>
    <mergeCell ref="F1:J1"/>
    <mergeCell ref="K1:O1"/>
    <mergeCell ref="P1:T1"/>
    <mergeCell ref="A1:A2"/>
    <mergeCell ref="B1:B2"/>
    <mergeCell ref="C1:C2"/>
    <mergeCell ref="D1:D2"/>
    <mergeCell ref="E1:E2"/>
  </mergeCells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56"/>
  <sheetViews>
    <sheetView workbookViewId="0">
      <selection activeCell="A2" sqref="A2:M44"/>
    </sheetView>
  </sheetViews>
  <sheetFormatPr defaultRowHeight="13.2"/>
  <cols>
    <col min="1" max="1" width="8.88671875" style="38"/>
    <col min="2" max="2" width="2.5546875" style="38" bestFit="1" customWidth="1"/>
    <col min="3" max="4" width="8.88671875" style="38"/>
    <col min="6" max="17" width="8.88671875" style="38"/>
    <col min="19" max="16384" width="8.88671875" style="38"/>
  </cols>
  <sheetData>
    <row r="1" spans="1:26">
      <c r="A1" s="38" t="s">
        <v>105</v>
      </c>
      <c r="E1" s="38"/>
      <c r="N1" s="38" t="s">
        <v>106</v>
      </c>
      <c r="R1" s="38"/>
    </row>
    <row r="2" spans="1:26" ht="16.2">
      <c r="A2" s="39" t="s">
        <v>107</v>
      </c>
      <c r="B2" s="40"/>
      <c r="C2" s="41" t="s">
        <v>108</v>
      </c>
      <c r="D2" s="41" t="s">
        <v>110</v>
      </c>
      <c r="E2" s="38"/>
      <c r="F2" s="41" t="s">
        <v>109</v>
      </c>
      <c r="G2" s="41" t="s">
        <v>111</v>
      </c>
      <c r="H2" s="41" t="s">
        <v>112</v>
      </c>
      <c r="I2" s="41" t="s">
        <v>113</v>
      </c>
      <c r="J2" s="41" t="s">
        <v>114</v>
      </c>
      <c r="K2" s="41" t="s">
        <v>115</v>
      </c>
      <c r="L2" s="42" t="s">
        <v>116</v>
      </c>
      <c r="M2" s="40"/>
      <c r="N2" s="39" t="s">
        <v>107</v>
      </c>
      <c r="O2" s="40"/>
      <c r="P2" s="41" t="s">
        <v>117</v>
      </c>
      <c r="Q2" s="41" t="s">
        <v>119</v>
      </c>
      <c r="R2" s="38"/>
      <c r="S2" s="41" t="s">
        <v>118</v>
      </c>
      <c r="T2" s="41" t="s">
        <v>120</v>
      </c>
      <c r="U2" s="41" t="s">
        <v>121</v>
      </c>
      <c r="V2" s="41" t="s">
        <v>113</v>
      </c>
      <c r="W2" s="41" t="s">
        <v>122</v>
      </c>
      <c r="X2" s="41" t="s">
        <v>115</v>
      </c>
      <c r="Y2" s="42" t="s">
        <v>123</v>
      </c>
    </row>
    <row r="3" spans="1:26" ht="16.2">
      <c r="A3" s="48" t="s">
        <v>130</v>
      </c>
      <c r="B3" s="49" t="s">
        <v>126</v>
      </c>
      <c r="C3" s="18">
        <v>12.99556388848921</v>
      </c>
      <c r="D3" s="18">
        <v>0.57022167605915286</v>
      </c>
      <c r="E3" s="38"/>
      <c r="F3" s="18">
        <v>1.1221887014388487</v>
      </c>
      <c r="G3" s="18">
        <v>6.7418259670263794</v>
      </c>
      <c r="H3" s="18">
        <v>22.677292316147085</v>
      </c>
      <c r="I3" s="18">
        <v>4.5985710671462829</v>
      </c>
      <c r="J3" s="18">
        <v>30.472933141486813</v>
      </c>
      <c r="K3" s="18">
        <v>2.9073422581934452</v>
      </c>
      <c r="L3" s="18">
        <v>5.0440381858513188</v>
      </c>
      <c r="M3" s="47">
        <f>SUM(F3:L3)</f>
        <v>73.564191637290179</v>
      </c>
      <c r="N3" s="48" t="s">
        <v>43</v>
      </c>
      <c r="O3" s="49" t="s">
        <v>126</v>
      </c>
      <c r="P3" s="18">
        <v>13.826123588235294</v>
      </c>
      <c r="Q3" s="18">
        <v>2.09384093837535</v>
      </c>
      <c r="R3" s="38"/>
      <c r="S3" s="18">
        <v>0</v>
      </c>
      <c r="T3" s="18">
        <v>0.62888410564225694</v>
      </c>
      <c r="U3" s="51">
        <v>0</v>
      </c>
      <c r="V3" s="51">
        <v>0</v>
      </c>
      <c r="W3" s="51">
        <v>0</v>
      </c>
      <c r="X3" s="51">
        <v>0</v>
      </c>
      <c r="Y3" s="51">
        <v>0</v>
      </c>
      <c r="Z3" s="47">
        <f t="shared" ref="Z3:Z9" si="0">SUM(S3:Y3)</f>
        <v>0.62888410564225694</v>
      </c>
    </row>
    <row r="4" spans="1:26" ht="16.2">
      <c r="B4" s="49" t="s">
        <v>128</v>
      </c>
      <c r="C4" s="18">
        <v>13.09586346</v>
      </c>
      <c r="D4" s="18">
        <v>0.59442509560000001</v>
      </c>
      <c r="E4" s="38"/>
      <c r="F4" s="18">
        <v>1.3780954829999998</v>
      </c>
      <c r="G4" s="18">
        <v>7.0181951290000004</v>
      </c>
      <c r="H4" s="18">
        <v>23.220203469800001</v>
      </c>
      <c r="I4" s="18">
        <v>5.085655526</v>
      </c>
      <c r="J4" s="18">
        <v>30.187575852000002</v>
      </c>
      <c r="K4" s="18">
        <v>3.0912764733999998</v>
      </c>
      <c r="L4" s="18">
        <v>5.057397536399999</v>
      </c>
      <c r="M4" s="47">
        <f t="shared" ref="M4:M44" si="1">SUM(F4:L4)</f>
        <v>75.038399469599995</v>
      </c>
      <c r="O4" s="49" t="s">
        <v>128</v>
      </c>
      <c r="P4" s="18">
        <v>13.699155066573374</v>
      </c>
      <c r="Q4" s="18">
        <v>2.0919068712514997</v>
      </c>
      <c r="R4" s="38"/>
      <c r="S4" s="18">
        <v>0</v>
      </c>
      <c r="T4" s="18">
        <v>0.62600221111555376</v>
      </c>
      <c r="U4" s="51">
        <v>0</v>
      </c>
      <c r="V4" s="51">
        <v>0</v>
      </c>
      <c r="W4" s="51">
        <v>0</v>
      </c>
      <c r="X4" s="51">
        <v>0</v>
      </c>
      <c r="Y4" s="51">
        <v>0</v>
      </c>
      <c r="Z4" s="47">
        <f t="shared" si="0"/>
        <v>0.62600221111555376</v>
      </c>
    </row>
    <row r="5" spans="1:26" ht="16.2">
      <c r="A5" s="48" t="s">
        <v>47</v>
      </c>
      <c r="B5" s="49" t="s">
        <v>131</v>
      </c>
      <c r="C5" s="18">
        <v>13.949064010812977</v>
      </c>
      <c r="D5" s="46">
        <v>0.62579617901481777</v>
      </c>
      <c r="E5" s="38"/>
      <c r="F5" s="54">
        <v>1.0954496389667601</v>
      </c>
      <c r="G5" s="46">
        <v>6.5836737428914693</v>
      </c>
      <c r="H5" s="46">
        <v>24.201166445534639</v>
      </c>
      <c r="I5" s="46">
        <v>4.5807759491389666</v>
      </c>
      <c r="J5" s="46">
        <v>31.749348129755703</v>
      </c>
      <c r="K5" s="46">
        <v>2.9113810474569481</v>
      </c>
      <c r="L5" s="46">
        <v>5.1700740684821778</v>
      </c>
      <c r="M5" s="47">
        <f t="shared" si="1"/>
        <v>76.291869022226649</v>
      </c>
      <c r="N5" s="48" t="s">
        <v>3</v>
      </c>
      <c r="O5" s="49" t="s">
        <v>126</v>
      </c>
      <c r="P5" s="18">
        <v>13.751732702400002</v>
      </c>
      <c r="Q5" s="18">
        <v>2.0514371779999996</v>
      </c>
      <c r="R5" s="38"/>
      <c r="S5" s="18">
        <v>0</v>
      </c>
      <c r="T5" s="18">
        <v>0.62262239599999991</v>
      </c>
      <c r="U5" s="51">
        <v>0</v>
      </c>
      <c r="V5" s="51">
        <v>0</v>
      </c>
      <c r="W5" s="51">
        <v>0</v>
      </c>
      <c r="X5" s="51">
        <v>0</v>
      </c>
      <c r="Y5" s="51">
        <v>0</v>
      </c>
      <c r="Z5" s="47">
        <f t="shared" si="0"/>
        <v>0.62262239599999991</v>
      </c>
    </row>
    <row r="6" spans="1:26" ht="16.2">
      <c r="B6" s="49" t="s">
        <v>128</v>
      </c>
      <c r="C6" s="18">
        <v>13.911481528776982</v>
      </c>
      <c r="D6" s="53">
        <v>0.63139384552358113</v>
      </c>
      <c r="E6" s="38"/>
      <c r="F6" s="53">
        <v>1.0288305965227817</v>
      </c>
      <c r="G6" s="53">
        <v>6.5103795283772987</v>
      </c>
      <c r="H6" s="53">
        <v>23.686341648880894</v>
      </c>
      <c r="I6" s="53">
        <v>4.4693145783373298</v>
      </c>
      <c r="J6" s="53">
        <v>29.22311646282974</v>
      </c>
      <c r="K6" s="53">
        <v>2.6719947509992008</v>
      </c>
      <c r="L6" s="53">
        <v>4.7644029080735404</v>
      </c>
      <c r="M6" s="47">
        <f t="shared" si="1"/>
        <v>72.354380474020786</v>
      </c>
      <c r="O6" s="49" t="s">
        <v>128</v>
      </c>
      <c r="P6" s="18">
        <v>13.363483286000001</v>
      </c>
      <c r="Q6" s="51">
        <v>2.0535134600000005</v>
      </c>
      <c r="R6" s="38"/>
      <c r="S6" s="18">
        <v>0</v>
      </c>
      <c r="T6" s="51">
        <v>0.60688180800000002</v>
      </c>
      <c r="U6" s="51">
        <v>0</v>
      </c>
      <c r="V6" s="51">
        <v>0</v>
      </c>
      <c r="W6" s="51">
        <v>0</v>
      </c>
      <c r="X6" s="51">
        <v>0</v>
      </c>
      <c r="Y6" s="51">
        <v>0</v>
      </c>
      <c r="Z6" s="47">
        <f t="shared" si="0"/>
        <v>0.60688180800000002</v>
      </c>
    </row>
    <row r="7" spans="1:26" ht="16.2">
      <c r="A7" s="48" t="s">
        <v>49</v>
      </c>
      <c r="B7" s="49" t="s">
        <v>126</v>
      </c>
      <c r="C7" s="18">
        <v>11.884737201277954</v>
      </c>
      <c r="D7" s="53">
        <v>0.50220945287539931</v>
      </c>
      <c r="E7" s="38"/>
      <c r="F7" s="53">
        <v>1.0408234229233224</v>
      </c>
      <c r="G7" s="53">
        <v>6.5081917717651754</v>
      </c>
      <c r="H7" s="53">
        <v>22.396170881389772</v>
      </c>
      <c r="I7" s="53">
        <v>4.4645362879392962</v>
      </c>
      <c r="J7" s="53">
        <v>28.127541817092656</v>
      </c>
      <c r="K7" s="53">
        <v>2.6614398424520762</v>
      </c>
      <c r="L7" s="53">
        <v>4.5903098734025551</v>
      </c>
      <c r="M7" s="47">
        <f t="shared" si="1"/>
        <v>69.78901389696486</v>
      </c>
      <c r="N7" s="48" t="s">
        <v>4</v>
      </c>
      <c r="O7" s="49" t="s">
        <v>126</v>
      </c>
      <c r="P7" s="18">
        <v>13.764618690847326</v>
      </c>
      <c r="Q7" s="51">
        <v>2.0495890007993607</v>
      </c>
      <c r="R7" s="38"/>
      <c r="S7" s="18">
        <v>0</v>
      </c>
      <c r="T7" s="51">
        <v>0.63244594124700237</v>
      </c>
      <c r="U7" s="51">
        <v>0</v>
      </c>
      <c r="V7" s="51">
        <v>0</v>
      </c>
      <c r="W7" s="51">
        <v>0</v>
      </c>
      <c r="X7" s="51">
        <v>0</v>
      </c>
      <c r="Y7" s="51">
        <v>0</v>
      </c>
      <c r="Z7" s="47">
        <f t="shared" si="0"/>
        <v>0.63244594124700237</v>
      </c>
    </row>
    <row r="8" spans="1:26" ht="16.2">
      <c r="B8" s="49" t="s">
        <v>128</v>
      </c>
      <c r="C8" s="18">
        <v>11.817428700239809</v>
      </c>
      <c r="D8" s="18">
        <v>0.49343283912869712</v>
      </c>
      <c r="E8" s="38"/>
      <c r="F8" s="18">
        <v>1.0041970137889689</v>
      </c>
      <c r="G8" s="18">
        <v>6.4110314820143897</v>
      </c>
      <c r="H8" s="18">
        <v>22.263665548161473</v>
      </c>
      <c r="I8" s="18">
        <v>4.3911646063149483</v>
      </c>
      <c r="J8" s="18">
        <v>28.52501477218226</v>
      </c>
      <c r="K8" s="18">
        <v>2.7263397132294163</v>
      </c>
      <c r="L8" s="18">
        <v>4.6982885747402081</v>
      </c>
      <c r="M8" s="47">
        <f t="shared" si="1"/>
        <v>70.019701710431661</v>
      </c>
      <c r="N8" s="48"/>
      <c r="O8" s="49" t="s">
        <v>127</v>
      </c>
      <c r="P8" s="18">
        <v>13.69433149980008</v>
      </c>
      <c r="Q8" s="30">
        <v>2.0774293422630947</v>
      </c>
      <c r="R8" s="38"/>
      <c r="S8" s="18">
        <v>0</v>
      </c>
      <c r="T8" s="30">
        <v>0.63278508196721317</v>
      </c>
      <c r="U8" s="51">
        <v>0</v>
      </c>
      <c r="V8" s="51">
        <v>0</v>
      </c>
      <c r="W8" s="51">
        <v>0</v>
      </c>
      <c r="X8" s="51">
        <v>0</v>
      </c>
      <c r="Y8" s="51">
        <v>0</v>
      </c>
      <c r="Z8" s="47">
        <f t="shared" si="0"/>
        <v>0.63278508196721317</v>
      </c>
    </row>
    <row r="9" spans="1:26" ht="16.2">
      <c r="A9" s="43" t="s">
        <v>124</v>
      </c>
      <c r="B9" s="44" t="s">
        <v>125</v>
      </c>
      <c r="C9" s="45">
        <v>17.324132675249501</v>
      </c>
      <c r="D9" s="45">
        <v>1.4941766854291416</v>
      </c>
      <c r="E9" s="38"/>
      <c r="F9" s="45">
        <v>2.34309082754491</v>
      </c>
      <c r="G9" s="45">
        <v>6.3504563852295419</v>
      </c>
      <c r="H9" s="45">
        <v>20.154671883433132</v>
      </c>
      <c r="I9" s="45">
        <v>4.8853458273453096</v>
      </c>
      <c r="J9" s="45">
        <v>27.894347367664675</v>
      </c>
      <c r="K9" s="45">
        <v>2.8907899500998004</v>
      </c>
      <c r="L9" s="46">
        <v>7.4167666197604785</v>
      </c>
      <c r="M9" s="47">
        <f t="shared" si="1"/>
        <v>71.935468861077851</v>
      </c>
      <c r="N9" s="48" t="s">
        <v>39</v>
      </c>
      <c r="O9" s="49" t="s">
        <v>126</v>
      </c>
      <c r="P9" s="18">
        <v>15.915894869356773</v>
      </c>
      <c r="Q9" s="51">
        <v>2.1784122792648821</v>
      </c>
      <c r="R9" s="38"/>
      <c r="S9" s="50">
        <v>0</v>
      </c>
      <c r="T9" s="51">
        <v>0.94614598681582096</v>
      </c>
      <c r="U9" s="51">
        <v>0</v>
      </c>
      <c r="V9" s="51">
        <v>0</v>
      </c>
      <c r="W9" s="51">
        <v>0</v>
      </c>
      <c r="X9" s="51">
        <v>0</v>
      </c>
      <c r="Y9" s="51">
        <v>0</v>
      </c>
      <c r="Z9" s="47">
        <f t="shared" si="0"/>
        <v>0.94614598681582096</v>
      </c>
    </row>
    <row r="10" spans="1:26" ht="16.2">
      <c r="A10" s="52"/>
      <c r="B10" s="44" t="s">
        <v>127</v>
      </c>
      <c r="C10" s="45">
        <v>16.795873669664267</v>
      </c>
      <c r="D10" s="45">
        <v>1.4777026478816946</v>
      </c>
      <c r="E10" s="38"/>
      <c r="F10" s="45">
        <v>2.2664960935251797</v>
      </c>
      <c r="G10" s="45">
        <v>6.1078501225019988</v>
      </c>
      <c r="H10" s="45">
        <v>28.167243514388492</v>
      </c>
      <c r="I10" s="45">
        <v>5.0739107989608323</v>
      </c>
      <c r="J10" s="45">
        <v>27.474815139488413</v>
      </c>
      <c r="K10" s="45">
        <v>2.7603542865707436</v>
      </c>
      <c r="L10" s="46">
        <v>7.4685838854916069</v>
      </c>
      <c r="M10" s="47">
        <f t="shared" si="1"/>
        <v>79.319253840927274</v>
      </c>
      <c r="O10" s="49" t="s">
        <v>128</v>
      </c>
      <c r="P10" s="18">
        <v>15.940082830600002</v>
      </c>
      <c r="Q10" s="51">
        <v>2.1833211180000003</v>
      </c>
      <c r="R10" s="38"/>
      <c r="S10" s="50">
        <v>0</v>
      </c>
      <c r="T10" s="51">
        <v>0.91791055399999999</v>
      </c>
      <c r="U10" s="51">
        <v>0</v>
      </c>
      <c r="V10" s="51">
        <v>0</v>
      </c>
      <c r="W10" s="51">
        <v>0</v>
      </c>
      <c r="X10" s="51">
        <v>0</v>
      </c>
      <c r="Y10" s="51">
        <v>0</v>
      </c>
      <c r="Z10" s="47">
        <f t="shared" ref="Z10:Z44" si="2">SUM(S10:Y10)</f>
        <v>0.91791055399999999</v>
      </c>
    </row>
    <row r="11" spans="1:26" ht="16.2">
      <c r="A11" s="43" t="s">
        <v>5</v>
      </c>
      <c r="B11" s="44" t="s">
        <v>125</v>
      </c>
      <c r="C11" s="45">
        <v>19.448910560902554</v>
      </c>
      <c r="D11" s="45">
        <v>1.7521677260383384</v>
      </c>
      <c r="E11" s="38"/>
      <c r="F11" s="45">
        <v>2.0117166833067093</v>
      </c>
      <c r="G11" s="45">
        <v>5.6981532577875402</v>
      </c>
      <c r="H11" s="45">
        <v>24.387017722843449</v>
      </c>
      <c r="I11" s="45">
        <v>4.0141211291932901</v>
      </c>
      <c r="J11" s="45">
        <v>28.451145038738012</v>
      </c>
      <c r="K11" s="45">
        <v>2.6099777106629394</v>
      </c>
      <c r="L11" s="18">
        <v>7.9649323875798732</v>
      </c>
      <c r="M11" s="47">
        <f t="shared" si="1"/>
        <v>75.137063930111836</v>
      </c>
      <c r="N11" s="48" t="s">
        <v>57</v>
      </c>
      <c r="O11" s="49" t="s">
        <v>125</v>
      </c>
      <c r="P11" s="18">
        <v>16.696772408000001</v>
      </c>
      <c r="Q11" s="18">
        <v>2.2785403020000001</v>
      </c>
      <c r="R11" s="38"/>
      <c r="S11" s="18">
        <v>0</v>
      </c>
      <c r="T11" s="18">
        <v>0.9961631179999999</v>
      </c>
      <c r="U11" s="51">
        <v>0</v>
      </c>
      <c r="V11" s="51">
        <v>0</v>
      </c>
      <c r="W11" s="51">
        <v>0</v>
      </c>
      <c r="X11" s="51">
        <v>0</v>
      </c>
      <c r="Y11" s="51">
        <v>0</v>
      </c>
      <c r="Z11" s="47">
        <f t="shared" si="2"/>
        <v>0.9961631179999999</v>
      </c>
    </row>
    <row r="12" spans="1:26" ht="16.2">
      <c r="A12" s="52"/>
      <c r="B12" s="44" t="s">
        <v>128</v>
      </c>
      <c r="C12" s="45">
        <v>19.100031400399999</v>
      </c>
      <c r="D12" s="45">
        <v>1.7234179312000002</v>
      </c>
      <c r="E12" s="38"/>
      <c r="F12" s="45">
        <v>2.0772358387999996</v>
      </c>
      <c r="G12" s="45">
        <v>5.8516142017999995</v>
      </c>
      <c r="H12" s="45">
        <v>24.818715080400001</v>
      </c>
      <c r="I12" s="45">
        <v>4.0651917726000004</v>
      </c>
      <c r="J12" s="45">
        <v>27.3396431452</v>
      </c>
      <c r="K12" s="45">
        <v>2.5521429450000004</v>
      </c>
      <c r="L12" s="18">
        <v>7.5818238349999998</v>
      </c>
      <c r="M12" s="47">
        <f t="shared" si="1"/>
        <v>74.286366818800005</v>
      </c>
      <c r="O12" s="49" t="s">
        <v>128</v>
      </c>
      <c r="P12" s="18">
        <v>16.054554066520176</v>
      </c>
      <c r="Q12" s="18">
        <v>2.2502250679184979</v>
      </c>
      <c r="R12" s="38"/>
      <c r="S12" s="18">
        <v>0</v>
      </c>
      <c r="T12" s="18">
        <v>0.982489236915701</v>
      </c>
      <c r="U12" s="51">
        <v>0</v>
      </c>
      <c r="V12" s="51">
        <v>0</v>
      </c>
      <c r="W12" s="51">
        <v>0</v>
      </c>
      <c r="X12" s="51">
        <v>0</v>
      </c>
      <c r="Y12" s="51">
        <v>0</v>
      </c>
      <c r="Z12" s="47">
        <f t="shared" si="2"/>
        <v>0.982489236915701</v>
      </c>
    </row>
    <row r="13" spans="1:26" ht="16.2">
      <c r="A13" s="43" t="s">
        <v>6</v>
      </c>
      <c r="B13" s="44" t="s">
        <v>125</v>
      </c>
      <c r="C13" s="45">
        <v>21.061552849700597</v>
      </c>
      <c r="D13" s="45">
        <v>1.7596604255489019</v>
      </c>
      <c r="E13" s="38"/>
      <c r="F13" s="45">
        <v>2.4047644914171658</v>
      </c>
      <c r="G13" s="45">
        <v>6.3121089520958087</v>
      </c>
      <c r="H13" s="45">
        <v>28.981270016367262</v>
      </c>
      <c r="I13" s="45">
        <v>4.8490291127744509</v>
      </c>
      <c r="J13" s="45">
        <v>29.590096163672655</v>
      </c>
      <c r="K13" s="45">
        <v>3.1619666716566868</v>
      </c>
      <c r="L13" s="46">
        <v>8.4636123568862267</v>
      </c>
      <c r="M13" s="47">
        <f t="shared" si="1"/>
        <v>83.762847764870259</v>
      </c>
      <c r="N13" s="48" t="s">
        <v>59</v>
      </c>
      <c r="O13" s="49" t="s">
        <v>129</v>
      </c>
      <c r="P13" s="18">
        <v>17.022930304556361</v>
      </c>
      <c r="Q13" s="51">
        <v>2.2899955375699443</v>
      </c>
      <c r="R13" s="38"/>
      <c r="S13" s="18">
        <v>0</v>
      </c>
      <c r="T13" s="51">
        <v>1.0677320303756994</v>
      </c>
      <c r="U13" s="51">
        <v>0</v>
      </c>
      <c r="V13" s="51">
        <v>0</v>
      </c>
      <c r="W13" s="51">
        <v>0</v>
      </c>
      <c r="X13" s="51">
        <v>0</v>
      </c>
      <c r="Y13" s="51">
        <v>0</v>
      </c>
      <c r="Z13" s="47">
        <f t="shared" si="2"/>
        <v>1.0677320303756994</v>
      </c>
    </row>
    <row r="14" spans="1:26" ht="16.2">
      <c r="A14" s="43"/>
      <c r="B14" s="44" t="s">
        <v>127</v>
      </c>
      <c r="C14" s="45">
        <v>20.8760208370607</v>
      </c>
      <c r="D14" s="45">
        <v>1.7540155810702873</v>
      </c>
      <c r="E14" s="38"/>
      <c r="F14" s="45">
        <v>2.2980831697284341</v>
      </c>
      <c r="G14" s="45">
        <v>6.1951078138977635</v>
      </c>
      <c r="H14" s="45">
        <v>29.221250698881789</v>
      </c>
      <c r="I14" s="45">
        <v>5.0866764339057502</v>
      </c>
      <c r="J14" s="45">
        <v>29.468009542731625</v>
      </c>
      <c r="K14" s="45">
        <v>3.0684406898961663</v>
      </c>
      <c r="L14" s="53">
        <v>8.4358186387779561</v>
      </c>
      <c r="M14" s="47">
        <f t="shared" si="1"/>
        <v>83.773386987819492</v>
      </c>
      <c r="N14" s="48"/>
      <c r="O14" s="49" t="s">
        <v>128</v>
      </c>
      <c r="P14" s="18">
        <v>16.625262308553161</v>
      </c>
      <c r="Q14" s="18">
        <v>2.2970506734612313</v>
      </c>
      <c r="R14" s="38"/>
      <c r="S14" s="18">
        <v>0</v>
      </c>
      <c r="T14" s="18">
        <v>1.0033321302957634</v>
      </c>
      <c r="U14" s="51">
        <v>0</v>
      </c>
      <c r="V14" s="51">
        <v>0</v>
      </c>
      <c r="W14" s="51">
        <v>0</v>
      </c>
      <c r="X14" s="51">
        <v>0</v>
      </c>
      <c r="Y14" s="51">
        <v>0</v>
      </c>
      <c r="Z14" s="47">
        <f t="shared" si="2"/>
        <v>1.0033321302957634</v>
      </c>
    </row>
    <row r="15" spans="1:26" s="47" customFormat="1" ht="16.2">
      <c r="A15" s="43" t="s">
        <v>132</v>
      </c>
      <c r="B15" s="44" t="s">
        <v>126</v>
      </c>
      <c r="C15" s="45">
        <v>17.205019383539749</v>
      </c>
      <c r="D15" s="45">
        <v>0.97156531562125426</v>
      </c>
      <c r="F15" s="45">
        <v>1.5066286616060727</v>
      </c>
      <c r="G15" s="45">
        <v>9.8421455821014767</v>
      </c>
      <c r="H15" s="45">
        <v>26.227198056332401</v>
      </c>
      <c r="I15" s="45">
        <v>3.5356323427886531</v>
      </c>
      <c r="J15" s="45">
        <v>45.801036085097884</v>
      </c>
      <c r="K15" s="45">
        <v>3.5057373951258493</v>
      </c>
      <c r="L15" s="18">
        <v>7.9232792510986796</v>
      </c>
      <c r="M15" s="47">
        <f t="shared" si="1"/>
        <v>98.341657374151012</v>
      </c>
      <c r="N15" s="48" t="s">
        <v>89</v>
      </c>
      <c r="O15" s="49" t="s">
        <v>126</v>
      </c>
      <c r="P15" s="18">
        <v>19.711180005002003</v>
      </c>
      <c r="Q15" s="18">
        <v>3.3073729151660669</v>
      </c>
      <c r="S15" s="18">
        <v>2.7238133253301322E-2</v>
      </c>
      <c r="T15" s="18">
        <v>0.61407357142857144</v>
      </c>
      <c r="U15" s="18">
        <v>30.955573194877946</v>
      </c>
      <c r="V15" s="18">
        <v>4.5346585354141649</v>
      </c>
      <c r="W15" s="18">
        <v>61.108238149859943</v>
      </c>
      <c r="X15" s="18">
        <v>5.6129351512605039</v>
      </c>
      <c r="Y15" s="18">
        <v>9.155423582232892</v>
      </c>
      <c r="Z15" s="47">
        <f t="shared" si="2"/>
        <v>112.00814031832732</v>
      </c>
    </row>
    <row r="16" spans="1:26" s="47" customFormat="1" ht="16.2">
      <c r="A16" s="52"/>
      <c r="B16" s="44" t="s">
        <v>128</v>
      </c>
      <c r="C16" s="45">
        <v>17.114918013816581</v>
      </c>
      <c r="D16" s="45">
        <v>0.99022623428113721</v>
      </c>
      <c r="F16" s="45">
        <v>1.5297701325590709</v>
      </c>
      <c r="G16" s="45">
        <v>9.8215124303163783</v>
      </c>
      <c r="H16" s="45">
        <v>25.585983320384464</v>
      </c>
      <c r="I16" s="45">
        <v>3.4796647278734474</v>
      </c>
      <c r="J16" s="45">
        <v>44.695165677613133</v>
      </c>
      <c r="K16" s="45">
        <v>3.3582187825390468</v>
      </c>
      <c r="L16" s="18">
        <v>7.6816423241890259</v>
      </c>
      <c r="M16" s="47">
        <f t="shared" si="1"/>
        <v>96.151957395474568</v>
      </c>
      <c r="N16" s="38"/>
      <c r="O16" s="49" t="s">
        <v>128</v>
      </c>
      <c r="P16" s="18">
        <v>18.906034733200002</v>
      </c>
      <c r="Q16" s="18">
        <v>3.2101240959999999</v>
      </c>
      <c r="S16" s="18">
        <v>1.2844722000000003E-2</v>
      </c>
      <c r="T16" s="18">
        <v>0.58058842999999993</v>
      </c>
      <c r="U16" s="18">
        <v>28.474950546799999</v>
      </c>
      <c r="V16" s="18">
        <v>4.057519192</v>
      </c>
      <c r="W16" s="18">
        <v>59.121185821400005</v>
      </c>
      <c r="X16" s="18">
        <v>5.2635675923999994</v>
      </c>
      <c r="Y16" s="18">
        <v>8.8526488848000007</v>
      </c>
      <c r="Z16" s="47">
        <f t="shared" si="2"/>
        <v>106.36330518939999</v>
      </c>
    </row>
    <row r="17" spans="1:26" s="55" customFormat="1" ht="16.2">
      <c r="A17" s="43" t="s">
        <v>85</v>
      </c>
      <c r="B17" s="44" t="s">
        <v>126</v>
      </c>
      <c r="C17" s="45">
        <v>18.10201916333866</v>
      </c>
      <c r="D17" s="45">
        <v>0.9373340383386578</v>
      </c>
      <c r="F17" s="45">
        <v>1.6113396741214054</v>
      </c>
      <c r="G17" s="45">
        <v>10.031830978634183</v>
      </c>
      <c r="H17" s="45">
        <v>25.474493405351435</v>
      </c>
      <c r="I17" s="45">
        <v>3.6598951134185298</v>
      </c>
      <c r="J17" s="45">
        <v>50.397015339057504</v>
      </c>
      <c r="K17" s="45">
        <v>3.6517096545527159</v>
      </c>
      <c r="L17" s="46">
        <v>8.277120175319487</v>
      </c>
      <c r="M17" s="47">
        <f t="shared" si="1"/>
        <v>103.10340434045526</v>
      </c>
      <c r="N17" s="48" t="s">
        <v>133</v>
      </c>
      <c r="O17" s="49" t="s">
        <v>126</v>
      </c>
      <c r="P17" s="18">
        <v>20.767848698840929</v>
      </c>
      <c r="Q17" s="51">
        <v>3.5749839148681062</v>
      </c>
      <c r="S17" s="50">
        <v>1.444318944844125E-2</v>
      </c>
      <c r="T17" s="51">
        <v>0.60419642685851327</v>
      </c>
      <c r="U17" s="51">
        <v>30.413378191047165</v>
      </c>
      <c r="V17" s="51">
        <v>4.2574024660271785</v>
      </c>
      <c r="W17" s="51">
        <v>64.006993489408472</v>
      </c>
      <c r="X17" s="51">
        <v>5.1499354440447647</v>
      </c>
      <c r="Y17" s="51">
        <v>9.2570063405275782</v>
      </c>
      <c r="Z17" s="47">
        <f t="shared" si="2"/>
        <v>113.70335554736211</v>
      </c>
    </row>
    <row r="18" spans="1:26" s="55" customFormat="1" ht="16.2">
      <c r="A18" s="52"/>
      <c r="B18" s="44" t="s">
        <v>128</v>
      </c>
      <c r="C18" s="45">
        <v>18.044541468199998</v>
      </c>
      <c r="D18" s="45">
        <v>0.95308278639999988</v>
      </c>
      <c r="F18" s="45">
        <v>1.6370108684000002</v>
      </c>
      <c r="G18" s="45">
        <v>10.0016515524</v>
      </c>
      <c r="H18" s="45">
        <v>25.3624066848</v>
      </c>
      <c r="I18" s="45">
        <v>3.6374880791999997</v>
      </c>
      <c r="J18" s="45">
        <v>51.089628750000003</v>
      </c>
      <c r="K18" s="45">
        <v>3.7785362900000004</v>
      </c>
      <c r="L18" s="53">
        <v>8.4547546573999988</v>
      </c>
      <c r="M18" s="47">
        <f t="shared" si="1"/>
        <v>103.9614768822</v>
      </c>
      <c r="N18" s="38"/>
      <c r="O18" s="49" t="s">
        <v>128</v>
      </c>
      <c r="P18" s="18">
        <v>19.471950443577434</v>
      </c>
      <c r="Q18" s="30">
        <v>3.4141885734293718</v>
      </c>
      <c r="S18" s="30">
        <v>9.3792016806722757E-3</v>
      </c>
      <c r="T18" s="30">
        <v>0.54708830732292901</v>
      </c>
      <c r="U18" s="30">
        <v>27.205873749499798</v>
      </c>
      <c r="V18" s="30">
        <v>3.8877307122849141</v>
      </c>
      <c r="W18" s="30">
        <v>56.38059109783913</v>
      </c>
      <c r="X18" s="30">
        <v>4.1467375478191268</v>
      </c>
      <c r="Y18" s="30">
        <v>8.4004220360144046</v>
      </c>
      <c r="Z18" s="47">
        <f t="shared" si="2"/>
        <v>100.57782265246097</v>
      </c>
    </row>
    <row r="19" spans="1:26" s="55" customFormat="1" ht="16.2">
      <c r="A19" s="43" t="s">
        <v>87</v>
      </c>
      <c r="B19" s="44" t="s">
        <v>126</v>
      </c>
      <c r="C19" s="45">
        <v>17.677288857171394</v>
      </c>
      <c r="D19" s="45">
        <v>0.77948130243707525</v>
      </c>
      <c r="F19" s="45">
        <v>1.6484514974031161</v>
      </c>
      <c r="G19" s="45">
        <v>12.362511644426686</v>
      </c>
      <c r="H19" s="45">
        <v>32.931954036356373</v>
      </c>
      <c r="I19" s="45">
        <v>4.8334926831801841</v>
      </c>
      <c r="J19" s="45">
        <v>54.536243656012779</v>
      </c>
      <c r="K19" s="45">
        <v>4.0910831202556937</v>
      </c>
      <c r="L19" s="53">
        <v>9.327888355373549</v>
      </c>
      <c r="M19" s="47">
        <f t="shared" si="1"/>
        <v>119.73162499300838</v>
      </c>
      <c r="N19" s="48" t="s">
        <v>134</v>
      </c>
      <c r="O19" s="49" t="s">
        <v>125</v>
      </c>
      <c r="P19" s="18">
        <v>21.073675757102841</v>
      </c>
      <c r="Q19" s="18">
        <v>3.5176858083233293</v>
      </c>
      <c r="S19" s="18">
        <v>1.5619117647058818E-2</v>
      </c>
      <c r="T19" s="18">
        <v>0.62387495598239284</v>
      </c>
      <c r="U19" s="18">
        <v>31.914355226890756</v>
      </c>
      <c r="V19" s="18">
        <v>4.5608472709083623</v>
      </c>
      <c r="W19" s="18">
        <v>66.935606451780714</v>
      </c>
      <c r="X19" s="18">
        <v>5.5933071362545013</v>
      </c>
      <c r="Y19" s="18">
        <v>9.8192314237695069</v>
      </c>
      <c r="Z19" s="47">
        <f t="shared" si="2"/>
        <v>119.46284158323328</v>
      </c>
    </row>
    <row r="20" spans="1:26" s="55" customFormat="1" ht="16.2">
      <c r="A20" s="52"/>
      <c r="B20" s="44" t="s">
        <v>128</v>
      </c>
      <c r="C20" s="45">
        <v>17.456979873250695</v>
      </c>
      <c r="D20" s="45">
        <v>0.7768556621351459</v>
      </c>
      <c r="F20" s="45">
        <v>1.7385169008396641</v>
      </c>
      <c r="G20" s="45">
        <v>12.290270450419833</v>
      </c>
      <c r="H20" s="45">
        <v>32.812062944822074</v>
      </c>
      <c r="I20" s="45">
        <v>4.7300634510195927</v>
      </c>
      <c r="J20" s="45">
        <v>53.290921180327885</v>
      </c>
      <c r="K20" s="45">
        <v>3.8992341363454619</v>
      </c>
      <c r="L20" s="18">
        <v>8.2485918158736506</v>
      </c>
      <c r="M20" s="47">
        <f t="shared" si="1"/>
        <v>117.00966087964815</v>
      </c>
      <c r="N20" s="38"/>
      <c r="O20" s="49" t="s">
        <v>128</v>
      </c>
      <c r="P20" s="18">
        <v>20.848490022382098</v>
      </c>
      <c r="Q20" s="18">
        <v>3.5208459132693846</v>
      </c>
      <c r="S20" s="18">
        <v>1.5554124700239808E-2</v>
      </c>
      <c r="T20" s="18">
        <v>0.62277929256594733</v>
      </c>
      <c r="U20" s="18">
        <v>31.841215064348525</v>
      </c>
      <c r="V20" s="18">
        <v>4.5420462749800166</v>
      </c>
      <c r="W20" s="18">
        <v>67.077563874100719</v>
      </c>
      <c r="X20" s="18">
        <v>5.549423395483613</v>
      </c>
      <c r="Y20" s="18">
        <v>9.8405629976019195</v>
      </c>
      <c r="Z20" s="47">
        <f t="shared" si="2"/>
        <v>119.48914502378099</v>
      </c>
    </row>
    <row r="21" spans="1:26" s="55" customFormat="1" ht="16.2">
      <c r="A21" s="48" t="s">
        <v>135</v>
      </c>
      <c r="B21" s="49" t="s">
        <v>126</v>
      </c>
      <c r="C21" s="18">
        <v>16.780896712514998</v>
      </c>
      <c r="D21" s="46">
        <v>0.71116100499800083</v>
      </c>
      <c r="F21" s="54">
        <v>0.98844009836065561</v>
      </c>
      <c r="G21" s="46">
        <v>7.1186352542982814</v>
      </c>
      <c r="H21" s="46">
        <v>20.81619617293083</v>
      </c>
      <c r="I21" s="46">
        <v>4.7614398820471813</v>
      </c>
      <c r="J21" s="46">
        <v>29.48112230307877</v>
      </c>
      <c r="K21" s="46">
        <v>3.1304965025989606</v>
      </c>
      <c r="L21" s="46">
        <v>5.4761524514194324</v>
      </c>
      <c r="M21" s="47">
        <f t="shared" si="1"/>
        <v>71.772482664734127</v>
      </c>
      <c r="N21" s="48" t="s">
        <v>37</v>
      </c>
      <c r="O21" s="49" t="s">
        <v>126</v>
      </c>
      <c r="P21" s="18">
        <v>16.816854801837795</v>
      </c>
      <c r="Q21" s="53">
        <v>2.1320603256092685</v>
      </c>
      <c r="S21" s="18">
        <v>0</v>
      </c>
      <c r="T21" s="53">
        <v>13.545857443068316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47">
        <f t="shared" si="2"/>
        <v>13.545857443068316</v>
      </c>
    </row>
    <row r="22" spans="1:26" s="55" customFormat="1" ht="16.2">
      <c r="A22" s="38"/>
      <c r="B22" s="49" t="s">
        <v>127</v>
      </c>
      <c r="C22" s="18">
        <v>16.268289042033629</v>
      </c>
      <c r="D22" s="46">
        <v>0.72970454783827066</v>
      </c>
      <c r="F22" s="54">
        <v>1.1357631515212168</v>
      </c>
      <c r="G22" s="46">
        <v>7.2099431617293837</v>
      </c>
      <c r="H22" s="46">
        <v>20.154370939151327</v>
      </c>
      <c r="I22" s="46">
        <v>4.9980877502001588</v>
      </c>
      <c r="J22" s="46">
        <v>29.285086453162535</v>
      </c>
      <c r="K22" s="46">
        <v>3.3426463106485191</v>
      </c>
      <c r="L22" s="46">
        <v>5.5942813254603685</v>
      </c>
      <c r="M22" s="47">
        <f t="shared" si="1"/>
        <v>71.720179091873518</v>
      </c>
      <c r="N22" s="38"/>
      <c r="O22" s="49" t="s">
        <v>128</v>
      </c>
      <c r="P22" s="18">
        <v>17.140986010800003</v>
      </c>
      <c r="Q22" s="18">
        <v>2.1661390000000003</v>
      </c>
      <c r="S22" s="18">
        <v>0</v>
      </c>
      <c r="T22" s="18">
        <v>13.733825490399999</v>
      </c>
      <c r="U22" s="18">
        <v>0</v>
      </c>
      <c r="V22" s="18">
        <v>0</v>
      </c>
      <c r="W22" s="18">
        <v>0</v>
      </c>
      <c r="X22" s="18">
        <v>0</v>
      </c>
      <c r="Y22" s="18">
        <v>0</v>
      </c>
      <c r="Z22" s="47">
        <f t="shared" si="2"/>
        <v>13.733825490399999</v>
      </c>
    </row>
    <row r="23" spans="1:26" s="55" customFormat="1" ht="16.2">
      <c r="A23" s="48" t="s">
        <v>61</v>
      </c>
      <c r="B23" s="49" t="s">
        <v>126</v>
      </c>
      <c r="C23" s="18">
        <v>16.260414484374998</v>
      </c>
      <c r="D23" s="18">
        <v>0.72802456911057689</v>
      </c>
      <c r="F23" s="18">
        <v>1.0055141460336539</v>
      </c>
      <c r="G23" s="18">
        <v>6.5681313285256415</v>
      </c>
      <c r="H23" s="18">
        <v>19.041435711738785</v>
      </c>
      <c r="I23" s="18">
        <v>4.532351448317308</v>
      </c>
      <c r="J23" s="18">
        <v>28.268686418269233</v>
      </c>
      <c r="K23" s="18">
        <v>2.9432521019631408</v>
      </c>
      <c r="L23" s="18">
        <v>5.3430029202724363</v>
      </c>
      <c r="M23" s="47">
        <f t="shared" si="1"/>
        <v>67.702374075120204</v>
      </c>
      <c r="N23" s="48" t="s">
        <v>65</v>
      </c>
      <c r="O23" s="49" t="s">
        <v>131</v>
      </c>
      <c r="P23" s="18">
        <v>17.050997523590567</v>
      </c>
      <c r="Q23" s="18">
        <v>2.0437586225509796</v>
      </c>
      <c r="S23" s="18">
        <v>0</v>
      </c>
      <c r="T23" s="18">
        <v>13.823633533786484</v>
      </c>
      <c r="U23" s="18">
        <v>0</v>
      </c>
      <c r="V23" s="18">
        <v>0</v>
      </c>
      <c r="W23" s="18">
        <v>0</v>
      </c>
      <c r="X23" s="18">
        <v>0</v>
      </c>
      <c r="Y23" s="18">
        <v>0</v>
      </c>
      <c r="Z23" s="47">
        <f t="shared" si="2"/>
        <v>13.823633533786484</v>
      </c>
    </row>
    <row r="24" spans="1:26" s="55" customFormat="1" ht="16.2">
      <c r="A24" s="38"/>
      <c r="B24" s="49" t="s">
        <v>128</v>
      </c>
      <c r="C24" s="18">
        <v>16.17958416466346</v>
      </c>
      <c r="D24" s="18">
        <v>0.74447779707532058</v>
      </c>
      <c r="F24" s="18">
        <v>1.0486154981971152</v>
      </c>
      <c r="G24" s="18">
        <v>6.6700507339743602</v>
      </c>
      <c r="H24" s="18">
        <v>18.575912657051283</v>
      </c>
      <c r="I24" s="18">
        <v>4.6309174038461531</v>
      </c>
      <c r="J24" s="18">
        <v>28.339081430288466</v>
      </c>
      <c r="K24" s="18">
        <v>2.9522662095352561</v>
      </c>
      <c r="L24" s="18">
        <v>5.4043840060096153</v>
      </c>
      <c r="M24" s="47">
        <f t="shared" si="1"/>
        <v>67.621227938902251</v>
      </c>
      <c r="N24" s="38"/>
      <c r="O24" s="49" t="s">
        <v>128</v>
      </c>
      <c r="P24" s="18">
        <v>16.834458967587036</v>
      </c>
      <c r="Q24" s="46">
        <v>2.0284772509003601</v>
      </c>
      <c r="S24" s="18">
        <v>0</v>
      </c>
      <c r="T24" s="46">
        <v>13.793634160064023</v>
      </c>
      <c r="U24" s="18">
        <v>0</v>
      </c>
      <c r="V24" s="18">
        <v>0</v>
      </c>
      <c r="W24" s="18">
        <v>0</v>
      </c>
      <c r="X24" s="18">
        <v>0</v>
      </c>
      <c r="Y24" s="18">
        <v>0</v>
      </c>
      <c r="Z24" s="47">
        <f t="shared" si="2"/>
        <v>13.793634160064023</v>
      </c>
    </row>
    <row r="25" spans="1:26" s="55" customFormat="1" ht="16.2">
      <c r="A25" s="48" t="s">
        <v>63</v>
      </c>
      <c r="B25" s="49" t="s">
        <v>126</v>
      </c>
      <c r="C25" s="18">
        <v>15.266107535329342</v>
      </c>
      <c r="D25" s="46">
        <v>0.67479973213572864</v>
      </c>
      <c r="F25" s="54">
        <v>1.0328776413173653</v>
      </c>
      <c r="G25" s="46">
        <v>6.7462304878243504</v>
      </c>
      <c r="H25" s="46">
        <v>19.206648321157687</v>
      </c>
      <c r="I25" s="46">
        <v>4.5528103712574843</v>
      </c>
      <c r="J25" s="46">
        <v>27.796262443113779</v>
      </c>
      <c r="K25" s="46">
        <v>2.9661010572854289</v>
      </c>
      <c r="L25" s="46">
        <v>5.0615535101796407</v>
      </c>
      <c r="M25" s="47">
        <f t="shared" si="1"/>
        <v>67.362483832135723</v>
      </c>
      <c r="N25" s="48" t="s">
        <v>67</v>
      </c>
      <c r="O25" s="49" t="s">
        <v>126</v>
      </c>
      <c r="P25" s="18">
        <v>17.379845828468618</v>
      </c>
      <c r="Q25" s="46">
        <v>2.2567927988804484</v>
      </c>
      <c r="S25" s="18">
        <v>0</v>
      </c>
      <c r="T25" s="46">
        <v>14.038105500999599</v>
      </c>
      <c r="U25" s="18">
        <v>0</v>
      </c>
      <c r="V25" s="18">
        <v>0</v>
      </c>
      <c r="W25" s="18">
        <v>0</v>
      </c>
      <c r="X25" s="18">
        <v>0</v>
      </c>
      <c r="Y25" s="18">
        <v>0</v>
      </c>
      <c r="Z25" s="47">
        <f t="shared" si="2"/>
        <v>14.038105500999599</v>
      </c>
    </row>
    <row r="26" spans="1:26" ht="16.2">
      <c r="A26" s="48"/>
      <c r="B26" s="49" t="s">
        <v>128</v>
      </c>
      <c r="C26" s="18">
        <v>15.269007053999999</v>
      </c>
      <c r="D26" s="53">
        <v>0.66820968560000005</v>
      </c>
      <c r="E26" s="38"/>
      <c r="F26" s="53">
        <v>1.0470842646</v>
      </c>
      <c r="G26" s="53">
        <v>6.8640662639999999</v>
      </c>
      <c r="H26" s="53">
        <v>19.513199024599999</v>
      </c>
      <c r="I26" s="53">
        <v>4.8087440739999998</v>
      </c>
      <c r="J26" s="53">
        <v>28.255159548000002</v>
      </c>
      <c r="K26" s="53">
        <v>3.038755852</v>
      </c>
      <c r="L26" s="53">
        <v>3.2631944879999999</v>
      </c>
      <c r="M26" s="47">
        <f t="shared" si="1"/>
        <v>66.790203515200005</v>
      </c>
      <c r="N26" s="48"/>
      <c r="O26" s="49" t="s">
        <v>128</v>
      </c>
      <c r="P26" s="18">
        <v>17.654954271982415</v>
      </c>
      <c r="Q26" s="53">
        <v>2.259221233013589</v>
      </c>
      <c r="R26" s="38"/>
      <c r="S26" s="18">
        <v>0</v>
      </c>
      <c r="T26" s="53">
        <v>14.222799836131093</v>
      </c>
      <c r="U26" s="18">
        <v>0</v>
      </c>
      <c r="V26" s="18">
        <v>0</v>
      </c>
      <c r="W26" s="18">
        <v>0</v>
      </c>
      <c r="X26" s="18">
        <v>0</v>
      </c>
      <c r="Y26" s="18">
        <v>0</v>
      </c>
      <c r="Z26" s="47">
        <f t="shared" si="2"/>
        <v>14.222799836131093</v>
      </c>
    </row>
    <row r="27" spans="1:26" ht="16.2">
      <c r="A27" s="43" t="s">
        <v>136</v>
      </c>
      <c r="B27" s="44" t="s">
        <v>126</v>
      </c>
      <c r="C27" s="45">
        <v>17.360904926887734</v>
      </c>
      <c r="D27" s="45">
        <v>1.011057693168198</v>
      </c>
      <c r="E27" s="38"/>
      <c r="F27" s="45">
        <v>2.0174324794246901</v>
      </c>
      <c r="G27" s="45">
        <v>8.0722491132640819</v>
      </c>
      <c r="H27" s="45">
        <v>25.496913209348783</v>
      </c>
      <c r="I27" s="45">
        <v>5.5112694127047543</v>
      </c>
      <c r="J27" s="45">
        <v>34.768642881741911</v>
      </c>
      <c r="K27" s="45">
        <v>3.4361799390731123</v>
      </c>
      <c r="L27" s="53">
        <v>7.9932600675189764</v>
      </c>
      <c r="M27" s="47">
        <f t="shared" si="1"/>
        <v>87.295947103076301</v>
      </c>
      <c r="N27" s="48" t="s">
        <v>33</v>
      </c>
      <c r="O27" s="49" t="s">
        <v>126</v>
      </c>
      <c r="P27" s="18">
        <v>21.002324428428633</v>
      </c>
      <c r="Q27" s="18">
        <v>2.4922285525789687</v>
      </c>
      <c r="R27" s="38"/>
      <c r="S27" s="18">
        <v>0</v>
      </c>
      <c r="T27" s="18">
        <v>20.724575730507798</v>
      </c>
      <c r="U27" s="18">
        <v>0</v>
      </c>
      <c r="V27" s="18">
        <v>0</v>
      </c>
      <c r="W27" s="18">
        <v>0</v>
      </c>
      <c r="X27" s="18">
        <v>0</v>
      </c>
      <c r="Y27" s="18">
        <v>0</v>
      </c>
      <c r="Z27" s="47">
        <f t="shared" si="2"/>
        <v>20.724575730507798</v>
      </c>
    </row>
    <row r="28" spans="1:26" ht="16.2">
      <c r="A28" s="52"/>
      <c r="B28" s="44" t="s">
        <v>128</v>
      </c>
      <c r="C28" s="45">
        <v>17.609635929056754</v>
      </c>
      <c r="D28" s="45">
        <v>1.0258641179056753</v>
      </c>
      <c r="E28" s="38"/>
      <c r="F28" s="45">
        <v>2.0127108816946442</v>
      </c>
      <c r="G28" s="45">
        <v>8.1882050423661052</v>
      </c>
      <c r="H28" s="45">
        <v>35.008207330535576</v>
      </c>
      <c r="I28" s="45">
        <v>5.5346314658273386</v>
      </c>
      <c r="J28" s="45">
        <v>35.728467520383695</v>
      </c>
      <c r="K28" s="45">
        <v>3.6090940647482013</v>
      </c>
      <c r="L28" s="18">
        <v>8.2763218367306166</v>
      </c>
      <c r="M28" s="47">
        <f t="shared" si="1"/>
        <v>98.357638142286177</v>
      </c>
      <c r="O28" s="49" t="s">
        <v>128</v>
      </c>
      <c r="P28" s="18">
        <v>21.047095027600001</v>
      </c>
      <c r="Q28" s="18">
        <v>2.4981719040000003</v>
      </c>
      <c r="R28" s="38"/>
      <c r="S28" s="18">
        <v>0</v>
      </c>
      <c r="T28" s="18">
        <v>20.513144560000001</v>
      </c>
      <c r="U28" s="18">
        <v>0</v>
      </c>
      <c r="V28" s="18">
        <v>0</v>
      </c>
      <c r="W28" s="18">
        <v>0</v>
      </c>
      <c r="X28" s="18">
        <v>0</v>
      </c>
      <c r="Y28" s="18">
        <v>0</v>
      </c>
      <c r="Z28" s="47">
        <f t="shared" si="2"/>
        <v>20.513144560000001</v>
      </c>
    </row>
    <row r="29" spans="1:26" ht="16.2">
      <c r="A29" s="43" t="s">
        <v>15</v>
      </c>
      <c r="B29" s="44" t="s">
        <v>126</v>
      </c>
      <c r="C29" s="45">
        <v>17.9901509936</v>
      </c>
      <c r="D29" s="45">
        <v>1.0039399851999999</v>
      </c>
      <c r="E29" s="38"/>
      <c r="F29" s="45">
        <v>1.7284873979999997</v>
      </c>
      <c r="G29" s="45">
        <v>8.0234776675999999</v>
      </c>
      <c r="H29" s="45">
        <v>22.254006791599998</v>
      </c>
      <c r="I29" s="45">
        <v>4.8409846894000008</v>
      </c>
      <c r="J29" s="45">
        <v>33.460823219200002</v>
      </c>
      <c r="K29" s="45">
        <v>3.3922015999999999</v>
      </c>
      <c r="L29" s="18">
        <v>8.2010695698000013</v>
      </c>
      <c r="M29" s="47">
        <f t="shared" si="1"/>
        <v>81.901050935599997</v>
      </c>
      <c r="N29" s="48" t="s">
        <v>17</v>
      </c>
      <c r="O29" s="49" t="s">
        <v>126</v>
      </c>
      <c r="P29" s="18">
        <v>20.679376159272589</v>
      </c>
      <c r="Q29" s="46">
        <v>2.4671927498001605</v>
      </c>
      <c r="R29" s="38"/>
      <c r="S29" s="18">
        <v>0</v>
      </c>
      <c r="T29" s="46">
        <v>18.800746471622702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47">
        <f t="shared" si="2"/>
        <v>18.800746471622702</v>
      </c>
    </row>
    <row r="30" spans="1:26" ht="16.2">
      <c r="A30" s="52"/>
      <c r="B30" s="44" t="s">
        <v>128</v>
      </c>
      <c r="C30" s="45">
        <v>17.875578341989609</v>
      </c>
      <c r="D30" s="45">
        <v>0.96368457810627228</v>
      </c>
      <c r="E30" s="38"/>
      <c r="F30" s="45">
        <v>1.9353437195365557</v>
      </c>
      <c r="G30" s="45">
        <v>8.1617670317618849</v>
      </c>
      <c r="H30" s="45">
        <v>23.505366119456649</v>
      </c>
      <c r="I30" s="45">
        <v>5.338469907111465</v>
      </c>
      <c r="J30" s="45">
        <v>32.590493009988009</v>
      </c>
      <c r="K30" s="45">
        <v>3.4648558080303635</v>
      </c>
      <c r="L30" s="46">
        <v>7.8673402109468622</v>
      </c>
      <c r="M30" s="47">
        <f t="shared" si="1"/>
        <v>82.863635806831795</v>
      </c>
      <c r="O30" s="49" t="s">
        <v>128</v>
      </c>
      <c r="P30" s="18">
        <v>20.933340450619752</v>
      </c>
      <c r="Q30" s="53">
        <v>2.479974388244703</v>
      </c>
      <c r="R30" s="38"/>
      <c r="S30" s="18">
        <v>0</v>
      </c>
      <c r="T30" s="53">
        <v>20.65675468132747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47">
        <f t="shared" si="2"/>
        <v>20.65675468132747</v>
      </c>
    </row>
    <row r="31" spans="1:26" ht="16.2">
      <c r="A31" s="43" t="s">
        <v>16</v>
      </c>
      <c r="B31" s="44" t="s">
        <v>126</v>
      </c>
      <c r="C31" s="45">
        <v>19.666552507587859</v>
      </c>
      <c r="D31" s="45">
        <v>0.88732265694888157</v>
      </c>
      <c r="E31" s="38"/>
      <c r="F31" s="45">
        <v>2.1566994229233223</v>
      </c>
      <c r="G31" s="45">
        <v>8.876380389776358</v>
      </c>
      <c r="H31" s="45">
        <v>27.460450227236418</v>
      </c>
      <c r="I31" s="45">
        <v>6.1261211749201276</v>
      </c>
      <c r="J31" s="45">
        <v>40.751252309904146</v>
      </c>
      <c r="K31" s="45">
        <v>3.9697554512779556</v>
      </c>
      <c r="L31" s="46">
        <v>9.1796219145367406</v>
      </c>
      <c r="M31" s="47">
        <f t="shared" si="1"/>
        <v>98.520280890575066</v>
      </c>
      <c r="N31" s="48" t="s">
        <v>18</v>
      </c>
      <c r="O31" s="49" t="s">
        <v>126</v>
      </c>
      <c r="P31" s="18">
        <v>20.712256156124901</v>
      </c>
      <c r="Q31" s="53">
        <v>2.4953685708566851</v>
      </c>
      <c r="R31" s="38"/>
      <c r="S31" s="18">
        <v>0</v>
      </c>
      <c r="T31" s="53">
        <v>20.44265064371497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47">
        <f t="shared" si="2"/>
        <v>20.44265064371497</v>
      </c>
    </row>
    <row r="32" spans="1:26" ht="16.2">
      <c r="A32" s="43"/>
      <c r="B32" s="44" t="s">
        <v>128</v>
      </c>
      <c r="C32" s="45">
        <v>19.182919003004809</v>
      </c>
      <c r="D32" s="45">
        <v>0.88648538982371794</v>
      </c>
      <c r="E32" s="38"/>
      <c r="F32" s="45">
        <v>2.144984465544872</v>
      </c>
      <c r="G32" s="45">
        <v>8.7878622223557681</v>
      </c>
      <c r="H32" s="45">
        <v>26.768700301282053</v>
      </c>
      <c r="I32" s="45">
        <v>6.000190415064103</v>
      </c>
      <c r="J32" s="45">
        <v>39.524570080128214</v>
      </c>
      <c r="K32" s="45">
        <v>3.9517595803285261</v>
      </c>
      <c r="L32" s="53">
        <v>9.0084748535657049</v>
      </c>
      <c r="M32" s="47">
        <f t="shared" si="1"/>
        <v>96.186541918269242</v>
      </c>
      <c r="O32" s="49" t="s">
        <v>127</v>
      </c>
      <c r="P32" s="18">
        <v>20.923163482214232</v>
      </c>
      <c r="Q32" s="18">
        <v>2.4752453097521983</v>
      </c>
      <c r="R32" s="38"/>
      <c r="S32" s="18">
        <v>0</v>
      </c>
      <c r="T32" s="18">
        <v>20.411753867306157</v>
      </c>
      <c r="U32" s="18">
        <v>0</v>
      </c>
      <c r="V32" s="18">
        <v>0</v>
      </c>
      <c r="W32" s="18">
        <v>0</v>
      </c>
      <c r="X32" s="18">
        <v>0</v>
      </c>
      <c r="Y32" s="18">
        <v>0</v>
      </c>
      <c r="Z32" s="47">
        <f t="shared" si="2"/>
        <v>20.411753867306157</v>
      </c>
    </row>
    <row r="33" spans="1:26" ht="16.2">
      <c r="A33" s="48" t="s">
        <v>137</v>
      </c>
      <c r="B33" s="49" t="s">
        <v>126</v>
      </c>
      <c r="C33" s="18">
        <v>23.408934315621252</v>
      </c>
      <c r="D33" s="46">
        <v>0.9989965781062724</v>
      </c>
      <c r="E33" s="38"/>
      <c r="F33" s="54">
        <v>9.9989304834198961E-2</v>
      </c>
      <c r="G33" s="46">
        <v>14.465414386735915</v>
      </c>
      <c r="H33" s="46">
        <v>26.597161906512181</v>
      </c>
      <c r="I33" s="46">
        <v>6.0015372033559728</v>
      </c>
      <c r="J33" s="46">
        <v>51.394791165601276</v>
      </c>
      <c r="K33" s="46">
        <v>5.8174227836596089</v>
      </c>
      <c r="L33" s="46">
        <v>10.873202751897722</v>
      </c>
      <c r="M33" s="47">
        <f t="shared" si="1"/>
        <v>115.24951950259688</v>
      </c>
      <c r="N33" s="48" t="s">
        <v>138</v>
      </c>
      <c r="O33" s="49" t="s">
        <v>126</v>
      </c>
      <c r="P33" s="56">
        <v>24.660412440176071</v>
      </c>
      <c r="Q33" s="56">
        <v>3.1404402084833936</v>
      </c>
      <c r="R33" s="38"/>
      <c r="S33" s="18">
        <v>0</v>
      </c>
      <c r="T33" s="46">
        <v>18.880829659863949</v>
      </c>
      <c r="U33" s="18">
        <v>0</v>
      </c>
      <c r="V33" s="18">
        <v>0</v>
      </c>
      <c r="W33" s="18">
        <v>0</v>
      </c>
      <c r="X33" s="18">
        <v>0</v>
      </c>
      <c r="Y33" s="18">
        <v>0</v>
      </c>
      <c r="Z33" s="47">
        <f t="shared" si="2"/>
        <v>18.880829659863949</v>
      </c>
    </row>
    <row r="34" spans="1:26" ht="16.2">
      <c r="B34" s="49" t="s">
        <v>128</v>
      </c>
      <c r="C34" s="18">
        <v>22.751384676211455</v>
      </c>
      <c r="D34" s="46">
        <v>1.0077227492991592</v>
      </c>
      <c r="E34" s="38"/>
      <c r="F34" s="54">
        <v>9.3911053263916702E-2</v>
      </c>
      <c r="G34" s="46">
        <v>14.480969722867439</v>
      </c>
      <c r="H34" s="46">
        <v>25.641494180616736</v>
      </c>
      <c r="I34" s="46">
        <v>5.4474887144573483</v>
      </c>
      <c r="J34" s="46">
        <v>50.60671523348018</v>
      </c>
      <c r="K34" s="46">
        <v>5.8378451537845413</v>
      </c>
      <c r="L34" s="46">
        <v>10.7987955690829</v>
      </c>
      <c r="M34" s="47">
        <f t="shared" si="1"/>
        <v>112.90721962755306</v>
      </c>
      <c r="O34" s="49" t="s">
        <v>128</v>
      </c>
      <c r="P34" s="56">
        <v>24.15080873570572</v>
      </c>
      <c r="Q34" s="56">
        <v>3.1190830065973612</v>
      </c>
      <c r="R34" s="38"/>
      <c r="S34" s="18">
        <v>0</v>
      </c>
      <c r="T34" s="46">
        <v>18.687915045981608</v>
      </c>
      <c r="U34" s="18">
        <v>0</v>
      </c>
      <c r="V34" s="18">
        <v>0</v>
      </c>
      <c r="W34" s="18">
        <v>0</v>
      </c>
      <c r="X34" s="18">
        <v>0</v>
      </c>
      <c r="Y34" s="18">
        <v>0</v>
      </c>
      <c r="Z34" s="47">
        <f t="shared" si="2"/>
        <v>18.687915045981608</v>
      </c>
    </row>
    <row r="35" spans="1:26" ht="16.2">
      <c r="A35" s="48" t="s">
        <v>19</v>
      </c>
      <c r="B35" s="49" t="s">
        <v>126</v>
      </c>
      <c r="C35" s="18">
        <v>22.349164994009584</v>
      </c>
      <c r="D35" s="18">
        <v>0.88768944289137364</v>
      </c>
      <c r="E35" s="38"/>
      <c r="F35" s="18">
        <v>8.9628348642172534E-2</v>
      </c>
      <c r="G35" s="18">
        <v>14.273658713258783</v>
      </c>
      <c r="H35" s="18">
        <v>26.129564003993607</v>
      </c>
      <c r="I35" s="18">
        <v>5.7221838977635784</v>
      </c>
      <c r="J35" s="18">
        <v>52.278910584065493</v>
      </c>
      <c r="K35" s="18">
        <v>6.0570319115415332</v>
      </c>
      <c r="L35" s="18">
        <v>11.342433306709266</v>
      </c>
      <c r="M35" s="47">
        <f t="shared" si="1"/>
        <v>115.89341076597442</v>
      </c>
      <c r="N35" s="48" t="s">
        <v>139</v>
      </c>
      <c r="O35" s="49" t="s">
        <v>125</v>
      </c>
      <c r="P35" s="56">
        <v>24.063776313349322</v>
      </c>
      <c r="Q35" s="18">
        <v>3.1582973275379702</v>
      </c>
      <c r="R35" s="38"/>
      <c r="S35" s="18">
        <v>0</v>
      </c>
      <c r="T35" s="18">
        <v>18.715673920863313</v>
      </c>
      <c r="U35" s="18">
        <v>0</v>
      </c>
      <c r="V35" s="18">
        <v>0</v>
      </c>
      <c r="W35" s="18">
        <v>0</v>
      </c>
      <c r="X35" s="18">
        <v>0</v>
      </c>
      <c r="Y35" s="18">
        <v>0</v>
      </c>
      <c r="Z35" s="47">
        <f t="shared" si="2"/>
        <v>18.715673920863313</v>
      </c>
    </row>
    <row r="36" spans="1:26" ht="16.2">
      <c r="B36" s="49" t="s">
        <v>128</v>
      </c>
      <c r="C36" s="18">
        <v>22.001226645000003</v>
      </c>
      <c r="D36" s="18">
        <v>0.87549548599999993</v>
      </c>
      <c r="E36" s="38"/>
      <c r="F36" s="18">
        <v>9.1514813999999986E-2</v>
      </c>
      <c r="G36" s="18">
        <v>14.075490265599999</v>
      </c>
      <c r="H36" s="18">
        <v>25.6613072924</v>
      </c>
      <c r="I36" s="18">
        <v>5.6672664840000007</v>
      </c>
      <c r="J36" s="18">
        <v>51.223789357999998</v>
      </c>
      <c r="K36" s="18">
        <v>5.9087683763999994</v>
      </c>
      <c r="L36" s="18">
        <v>10.8181872336</v>
      </c>
      <c r="M36" s="47">
        <f t="shared" si="1"/>
        <v>113.446323824</v>
      </c>
      <c r="N36" s="57"/>
      <c r="O36" s="49" t="s">
        <v>128</v>
      </c>
      <c r="P36" s="56">
        <v>24.08574742582967</v>
      </c>
      <c r="Q36" s="18">
        <v>3.1124729564174336</v>
      </c>
      <c r="R36" s="38"/>
      <c r="S36" s="18">
        <v>0</v>
      </c>
      <c r="T36" s="18">
        <v>17.798401039584167</v>
      </c>
      <c r="U36" s="18">
        <v>0</v>
      </c>
      <c r="V36" s="18">
        <v>0</v>
      </c>
      <c r="W36" s="18">
        <v>0</v>
      </c>
      <c r="X36" s="18">
        <v>0</v>
      </c>
      <c r="Y36" s="18">
        <v>0</v>
      </c>
      <c r="Z36" s="47">
        <f t="shared" si="2"/>
        <v>17.798401039584167</v>
      </c>
    </row>
    <row r="37" spans="1:26" ht="16.2">
      <c r="A37" s="48" t="s">
        <v>20</v>
      </c>
      <c r="B37" s="49" t="s">
        <v>126</v>
      </c>
      <c r="C37" s="18">
        <v>21.429575189972034</v>
      </c>
      <c r="D37" s="46">
        <v>0.82543719536556115</v>
      </c>
      <c r="E37" s="38"/>
      <c r="F37" s="54">
        <v>0.1089883040351578</v>
      </c>
      <c r="G37" s="46">
        <v>14.766727236116656</v>
      </c>
      <c r="H37" s="46">
        <v>26.367000186176586</v>
      </c>
      <c r="I37" s="46">
        <v>6.6763897403116248</v>
      </c>
      <c r="J37" s="46">
        <v>51.232781860767076</v>
      </c>
      <c r="K37" s="46">
        <v>6.1201306584099076</v>
      </c>
      <c r="L37" s="46">
        <v>11.161328270075908</v>
      </c>
      <c r="M37" s="47">
        <f t="shared" si="1"/>
        <v>116.43334625589293</v>
      </c>
      <c r="N37" s="58" t="s">
        <v>140</v>
      </c>
      <c r="O37" s="49" t="s">
        <v>126</v>
      </c>
      <c r="P37" s="56">
        <v>23.656141637090329</v>
      </c>
      <c r="Q37" s="18">
        <v>3.1430100451638694</v>
      </c>
      <c r="R37" s="38"/>
      <c r="S37" s="18">
        <v>0</v>
      </c>
      <c r="T37" s="46">
        <v>12.618322106314951</v>
      </c>
      <c r="U37" s="18">
        <v>0</v>
      </c>
      <c r="V37" s="18">
        <v>0</v>
      </c>
      <c r="W37" s="18">
        <v>0</v>
      </c>
      <c r="X37" s="18">
        <v>0</v>
      </c>
      <c r="Y37" s="18">
        <v>0</v>
      </c>
      <c r="Z37" s="47">
        <f t="shared" si="2"/>
        <v>12.618322106314951</v>
      </c>
    </row>
    <row r="38" spans="1:26" ht="16.2">
      <c r="A38" s="48"/>
      <c r="B38" s="49" t="s">
        <v>128</v>
      </c>
      <c r="C38" s="18">
        <v>19.388093044182327</v>
      </c>
      <c r="D38" s="53">
        <v>0.74724944622151135</v>
      </c>
      <c r="E38" s="38"/>
      <c r="F38" s="53">
        <v>9.4399180327868856E-2</v>
      </c>
      <c r="G38" s="53">
        <v>13.069114550179929</v>
      </c>
      <c r="H38" s="53">
        <v>22.844068113154744</v>
      </c>
      <c r="I38" s="53">
        <v>5.7480794922031189</v>
      </c>
      <c r="J38" s="53">
        <v>43.474417193122754</v>
      </c>
      <c r="K38" s="53">
        <v>4.7784607632946816</v>
      </c>
      <c r="L38" s="53">
        <v>9.6616958384646132</v>
      </c>
      <c r="M38" s="47">
        <f t="shared" si="1"/>
        <v>99.670235130747713</v>
      </c>
      <c r="N38" s="57"/>
      <c r="O38" s="49" t="s">
        <v>128</v>
      </c>
      <c r="P38" s="56">
        <v>23.913675923261394</v>
      </c>
      <c r="Q38" s="18">
        <v>3.1216781243005598</v>
      </c>
      <c r="R38" s="38"/>
      <c r="S38" s="18">
        <v>0</v>
      </c>
      <c r="T38" s="53">
        <v>19.085202478017589</v>
      </c>
      <c r="U38" s="18">
        <v>0</v>
      </c>
      <c r="V38" s="18">
        <v>0</v>
      </c>
      <c r="W38" s="18">
        <v>0</v>
      </c>
      <c r="X38" s="18">
        <v>0</v>
      </c>
      <c r="Y38" s="18">
        <v>0</v>
      </c>
      <c r="Z38" s="47">
        <f t="shared" si="2"/>
        <v>19.085202478017589</v>
      </c>
    </row>
    <row r="39" spans="1:26" ht="16.2">
      <c r="A39" s="48" t="s">
        <v>29</v>
      </c>
      <c r="B39" s="49" t="s">
        <v>126</v>
      </c>
      <c r="C39" s="18">
        <v>13.813167148740506</v>
      </c>
      <c r="D39" s="53">
        <v>0.60357891803278696</v>
      </c>
      <c r="E39" s="38"/>
      <c r="F39" s="53">
        <v>1.3314511667333064</v>
      </c>
      <c r="G39" s="53">
        <v>8.0993593846461422</v>
      </c>
      <c r="H39" s="53">
        <v>28.002940765293886</v>
      </c>
      <c r="I39" s="53">
        <v>5.6325059796081565</v>
      </c>
      <c r="J39" s="53">
        <v>32.534305921631343</v>
      </c>
      <c r="K39" s="53">
        <v>3.0483239926029588</v>
      </c>
      <c r="L39" s="53">
        <v>5.7978620323870453</v>
      </c>
      <c r="M39" s="47">
        <f t="shared" si="1"/>
        <v>84.44674924290284</v>
      </c>
      <c r="N39" s="57" t="s">
        <v>27</v>
      </c>
      <c r="O39" s="49" t="s">
        <v>126</v>
      </c>
      <c r="P39" s="56">
        <v>15.37554476510604</v>
      </c>
      <c r="Q39" s="18">
        <v>1.8809178135254103</v>
      </c>
      <c r="R39" s="38"/>
      <c r="S39" s="18">
        <v>0</v>
      </c>
      <c r="T39" s="53">
        <v>12.812656658663466</v>
      </c>
      <c r="U39" s="18">
        <v>0</v>
      </c>
      <c r="V39" s="18">
        <v>0</v>
      </c>
      <c r="W39" s="18">
        <v>0</v>
      </c>
      <c r="X39" s="18">
        <v>0</v>
      </c>
      <c r="Y39" s="18">
        <v>0</v>
      </c>
      <c r="Z39" s="47">
        <f t="shared" si="2"/>
        <v>12.812656658663466</v>
      </c>
    </row>
    <row r="40" spans="1:26" ht="16.2">
      <c r="B40" s="49" t="s">
        <v>128</v>
      </c>
      <c r="C40" s="18">
        <v>13.931837998800958</v>
      </c>
      <c r="D40" s="18">
        <v>0.59988158013589121</v>
      </c>
      <c r="E40" s="38"/>
      <c r="F40" s="18">
        <v>1.3285420443645084</v>
      </c>
      <c r="G40" s="18">
        <v>7.9707177623900884</v>
      </c>
      <c r="H40" s="18">
        <v>28.145764747801763</v>
      </c>
      <c r="I40" s="18">
        <v>5.5661853956834539</v>
      </c>
      <c r="J40" s="18">
        <v>32.794557673860915</v>
      </c>
      <c r="K40" s="18">
        <v>3.0647418247402078</v>
      </c>
      <c r="L40" s="18">
        <v>5.8025583525179858</v>
      </c>
      <c r="M40" s="47">
        <f t="shared" si="1"/>
        <v>84.673067801358926</v>
      </c>
      <c r="N40" s="57"/>
      <c r="O40" s="49" t="s">
        <v>128</v>
      </c>
      <c r="P40" s="56">
        <v>14.999133828936854</v>
      </c>
      <c r="Q40" s="18">
        <v>1.8972405667466032</v>
      </c>
      <c r="R40" s="38"/>
      <c r="S40" s="18">
        <v>0</v>
      </c>
      <c r="T40" s="18">
        <v>11.811372430055956</v>
      </c>
      <c r="U40" s="18">
        <v>0</v>
      </c>
      <c r="V40" s="18">
        <v>0</v>
      </c>
      <c r="W40" s="18">
        <v>0</v>
      </c>
      <c r="X40" s="18">
        <v>0</v>
      </c>
      <c r="Y40" s="18">
        <v>0</v>
      </c>
      <c r="Z40" s="47">
        <f t="shared" si="2"/>
        <v>11.811372430055956</v>
      </c>
    </row>
    <row r="41" spans="1:26" ht="16.2">
      <c r="A41" s="48" t="s">
        <v>23</v>
      </c>
      <c r="B41" s="49" t="s">
        <v>126</v>
      </c>
      <c r="C41" s="18">
        <v>12.513615901921536</v>
      </c>
      <c r="D41" s="18">
        <v>0.60709277261809447</v>
      </c>
      <c r="E41" s="38"/>
      <c r="F41" s="18">
        <v>1.3769528779023217</v>
      </c>
      <c r="G41" s="18">
        <v>7.2963112485988795</v>
      </c>
      <c r="H41" s="18">
        <v>24.383122855684551</v>
      </c>
      <c r="I41" s="18">
        <v>5.4281415352281828</v>
      </c>
      <c r="J41" s="18">
        <v>27.424488891112894</v>
      </c>
      <c r="K41" s="18">
        <v>2.6785472616092876</v>
      </c>
      <c r="L41" s="18">
        <v>5.3634791705364293</v>
      </c>
      <c r="M41" s="47">
        <f t="shared" si="1"/>
        <v>73.951043840672554</v>
      </c>
      <c r="N41" s="57" t="s">
        <v>25</v>
      </c>
      <c r="O41" s="49" t="s">
        <v>126</v>
      </c>
      <c r="P41" s="56">
        <v>15.062396550400001</v>
      </c>
      <c r="Q41" s="18">
        <v>1.9269889490000001</v>
      </c>
      <c r="R41" s="38"/>
      <c r="S41" s="18">
        <v>0</v>
      </c>
      <c r="T41" s="18">
        <v>12.61196876</v>
      </c>
      <c r="U41" s="18">
        <v>0</v>
      </c>
      <c r="V41" s="18">
        <v>0</v>
      </c>
      <c r="W41" s="18">
        <v>0</v>
      </c>
      <c r="X41" s="18">
        <v>0</v>
      </c>
      <c r="Y41" s="18">
        <v>0</v>
      </c>
      <c r="Z41" s="47">
        <f t="shared" si="2"/>
        <v>12.61196876</v>
      </c>
    </row>
    <row r="42" spans="1:26" ht="16.2">
      <c r="B42" s="49" t="s">
        <v>128</v>
      </c>
      <c r="C42" s="18">
        <v>13.305232296843785</v>
      </c>
      <c r="D42" s="46">
        <v>0.63660960367558928</v>
      </c>
      <c r="E42" s="38"/>
      <c r="F42" s="54">
        <v>1.2768709668397922</v>
      </c>
      <c r="G42" s="46">
        <v>7.6477452383140223</v>
      </c>
      <c r="H42" s="46">
        <v>26.72055180823012</v>
      </c>
      <c r="I42" s="46">
        <v>5.4734499460647212</v>
      </c>
      <c r="J42" s="46">
        <v>30.663200507391132</v>
      </c>
      <c r="K42" s="46">
        <v>2.9264917213343984</v>
      </c>
      <c r="L42" s="46">
        <v>5.7769699117059528</v>
      </c>
      <c r="M42" s="47">
        <f t="shared" si="1"/>
        <v>80.485280099880129</v>
      </c>
      <c r="N42" s="57"/>
      <c r="O42" s="49" t="s">
        <v>128</v>
      </c>
      <c r="P42" s="56">
        <v>15.328939521791286</v>
      </c>
      <c r="Q42" s="18">
        <v>1.9279303814474213</v>
      </c>
      <c r="R42" s="38"/>
      <c r="S42" s="18">
        <v>0</v>
      </c>
      <c r="T42" s="46">
        <v>12.420179868052777</v>
      </c>
      <c r="U42" s="18">
        <v>0</v>
      </c>
      <c r="V42" s="18">
        <v>0</v>
      </c>
      <c r="W42" s="18">
        <v>0</v>
      </c>
      <c r="X42" s="18">
        <v>0</v>
      </c>
      <c r="Y42" s="18">
        <v>0</v>
      </c>
      <c r="Z42" s="47">
        <f t="shared" si="2"/>
        <v>12.420179868052777</v>
      </c>
    </row>
    <row r="43" spans="1:26" ht="16.2">
      <c r="A43" s="48" t="s">
        <v>24</v>
      </c>
      <c r="B43" s="49" t="s">
        <v>126</v>
      </c>
      <c r="C43" s="18">
        <v>13.665556625899283</v>
      </c>
      <c r="D43" s="46">
        <v>0.50557120943245426</v>
      </c>
      <c r="E43" s="38"/>
      <c r="F43" s="54">
        <v>1.0271363980815345</v>
      </c>
      <c r="G43" s="46">
        <v>8.2746384982014387</v>
      </c>
      <c r="H43" s="46">
        <v>27.4436286165068</v>
      </c>
      <c r="I43" s="46">
        <v>5.5151479976019191</v>
      </c>
      <c r="J43" s="46">
        <v>30.75988681055156</v>
      </c>
      <c r="K43" s="46">
        <v>2.9878759992006398</v>
      </c>
      <c r="L43" s="46">
        <v>5.3061414636290962</v>
      </c>
      <c r="M43" s="47">
        <f t="shared" si="1"/>
        <v>81.314455783772985</v>
      </c>
      <c r="N43" s="57" t="s">
        <v>26</v>
      </c>
      <c r="O43" s="49" t="s">
        <v>126</v>
      </c>
      <c r="P43" s="56">
        <v>15.402086029588165</v>
      </c>
      <c r="Q43" s="18">
        <v>1.9401177453018794</v>
      </c>
      <c r="R43" s="38"/>
      <c r="S43" s="18">
        <v>0</v>
      </c>
      <c r="T43" s="46">
        <v>12.468052075169933</v>
      </c>
      <c r="U43" s="18">
        <v>0</v>
      </c>
      <c r="V43" s="18">
        <v>0</v>
      </c>
      <c r="W43" s="18">
        <v>0</v>
      </c>
      <c r="X43" s="18">
        <v>0</v>
      </c>
      <c r="Y43" s="18">
        <v>0</v>
      </c>
      <c r="Z43" s="47">
        <f t="shared" si="2"/>
        <v>12.468052075169933</v>
      </c>
    </row>
    <row r="44" spans="1:26" ht="16.2">
      <c r="A44" s="48"/>
      <c r="B44" s="49" t="s">
        <v>128</v>
      </c>
      <c r="C44" s="18">
        <v>13.608674899280576</v>
      </c>
      <c r="D44" s="53">
        <v>0.50502470903277386</v>
      </c>
      <c r="E44" s="38"/>
      <c r="F44" s="53">
        <v>0.99589695203836914</v>
      </c>
      <c r="G44" s="53">
        <v>8.2390637006394876</v>
      </c>
      <c r="H44" s="53">
        <v>27.443735774780176</v>
      </c>
      <c r="I44" s="53">
        <v>5.5296001458832942</v>
      </c>
      <c r="J44" s="53">
        <v>30.735817553956835</v>
      </c>
      <c r="K44" s="53">
        <v>2.9852905081934455</v>
      </c>
      <c r="L44" s="53">
        <v>5.3558321858513187</v>
      </c>
      <c r="M44" s="47">
        <f t="shared" si="1"/>
        <v>81.28523682134292</v>
      </c>
      <c r="N44" s="58"/>
      <c r="O44" s="49" t="s">
        <v>128</v>
      </c>
      <c r="P44" s="56">
        <v>15.036757178728507</v>
      </c>
      <c r="Q44" s="18">
        <v>1.8858632209116355</v>
      </c>
      <c r="R44" s="38"/>
      <c r="S44" s="18">
        <v>0</v>
      </c>
      <c r="T44" s="53">
        <v>12.425107017193124</v>
      </c>
      <c r="U44" s="18">
        <v>0</v>
      </c>
      <c r="V44" s="18">
        <v>0</v>
      </c>
      <c r="W44" s="18">
        <v>0</v>
      </c>
      <c r="X44" s="18">
        <v>0</v>
      </c>
      <c r="Y44" s="18">
        <v>0</v>
      </c>
      <c r="Z44" s="47">
        <f t="shared" si="2"/>
        <v>12.425107017193124</v>
      </c>
    </row>
    <row r="51" spans="1:18" ht="16.2">
      <c r="A51" s="48"/>
      <c r="B51" s="49"/>
      <c r="C51" s="18"/>
      <c r="D51" s="46"/>
      <c r="E51" s="38"/>
      <c r="F51" s="54"/>
      <c r="G51" s="46"/>
      <c r="H51" s="46"/>
      <c r="I51" s="46"/>
      <c r="J51" s="46"/>
      <c r="K51" s="46"/>
      <c r="L51" s="46"/>
      <c r="R51" s="38"/>
    </row>
    <row r="52" spans="1:18" ht="16.2">
      <c r="B52" s="49"/>
      <c r="C52" s="18"/>
      <c r="D52" s="46"/>
      <c r="E52" s="38"/>
      <c r="F52" s="54"/>
      <c r="G52" s="46"/>
      <c r="H52" s="46"/>
      <c r="I52" s="46"/>
      <c r="J52" s="46"/>
      <c r="K52" s="46"/>
      <c r="L52" s="46"/>
      <c r="R52" s="38"/>
    </row>
    <row r="53" spans="1:18" ht="16.2">
      <c r="A53" s="48"/>
      <c r="B53" s="49"/>
      <c r="C53" s="18"/>
      <c r="D53" s="18"/>
      <c r="E53" s="38"/>
      <c r="F53" s="18"/>
      <c r="G53" s="18"/>
      <c r="H53" s="18"/>
      <c r="I53" s="18"/>
      <c r="J53" s="18"/>
      <c r="K53" s="18"/>
      <c r="L53" s="18"/>
      <c r="R53" s="38"/>
    </row>
    <row r="54" spans="1:18" ht="16.2">
      <c r="B54" s="49"/>
      <c r="C54" s="18"/>
      <c r="D54" s="18"/>
      <c r="E54" s="38"/>
      <c r="F54" s="18"/>
      <c r="G54" s="18"/>
      <c r="H54" s="18"/>
      <c r="I54" s="18"/>
      <c r="J54" s="18"/>
      <c r="K54" s="18"/>
      <c r="L54" s="18"/>
      <c r="R54" s="38"/>
    </row>
    <row r="55" spans="1:18" ht="16.2">
      <c r="A55" s="48"/>
      <c r="B55" s="49"/>
      <c r="C55" s="18"/>
      <c r="D55" s="46"/>
      <c r="E55" s="38"/>
      <c r="F55" s="54"/>
      <c r="G55" s="46"/>
      <c r="H55" s="46"/>
      <c r="I55" s="46"/>
      <c r="J55" s="46"/>
      <c r="K55" s="46"/>
      <c r="L55" s="46"/>
      <c r="R55" s="38"/>
    </row>
    <row r="56" spans="1:18" ht="16.2">
      <c r="A56" s="48"/>
      <c r="B56" s="49"/>
      <c r="C56" s="18"/>
      <c r="D56" s="53"/>
      <c r="E56" s="38"/>
      <c r="F56" s="53"/>
      <c r="G56" s="53"/>
      <c r="H56" s="53"/>
      <c r="I56" s="53"/>
      <c r="J56" s="53"/>
      <c r="K56" s="53"/>
      <c r="L56" s="53"/>
      <c r="R56" s="38"/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85"/>
  <sheetViews>
    <sheetView topLeftCell="A22" workbookViewId="0">
      <selection activeCell="H41" sqref="H41"/>
    </sheetView>
  </sheetViews>
  <sheetFormatPr defaultRowHeight="16.2"/>
  <cols>
    <col min="1" max="1" width="10.44140625" style="1" bestFit="1" customWidth="1"/>
    <col min="2" max="2" width="6.6640625" style="9" bestFit="1" customWidth="1"/>
    <col min="3" max="3" width="10.44140625" bestFit="1" customWidth="1"/>
    <col min="5" max="5" width="9.5546875" bestFit="1" customWidth="1"/>
  </cols>
  <sheetData>
    <row r="1" spans="1:6" ht="19.8">
      <c r="A1" s="17" t="s">
        <v>7</v>
      </c>
      <c r="B1" s="7" t="s">
        <v>8</v>
      </c>
      <c r="C1" s="10" t="s">
        <v>12</v>
      </c>
      <c r="D1" s="11" t="s">
        <v>13</v>
      </c>
      <c r="E1" s="11" t="s">
        <v>14</v>
      </c>
      <c r="F1" s="20" t="s">
        <v>102</v>
      </c>
    </row>
    <row r="2" spans="1:6">
      <c r="A2" s="1" t="s">
        <v>46</v>
      </c>
      <c r="B2" s="8">
        <v>1</v>
      </c>
      <c r="C2" s="12">
        <v>18.337499999999999</v>
      </c>
      <c r="D2" s="13">
        <v>1.0001</v>
      </c>
      <c r="E2" s="13">
        <v>19.251200000000001</v>
      </c>
      <c r="F2">
        <f>(((C2+D2)-E2)/D2)*100</f>
        <v>8.6391360863911189</v>
      </c>
    </row>
    <row r="3" spans="1:6">
      <c r="B3" s="8">
        <v>2</v>
      </c>
      <c r="C3" s="12">
        <v>26.013999999999999</v>
      </c>
      <c r="D3" s="12">
        <v>1</v>
      </c>
      <c r="E3" s="12">
        <v>26.923999999999999</v>
      </c>
      <c r="F3">
        <f t="shared" ref="F3:F36" si="0">(((C3+D3)-E3)/D3)*100</f>
        <v>8.9999999999999858</v>
      </c>
    </row>
    <row r="4" spans="1:6">
      <c r="A4" s="1" t="s">
        <v>48</v>
      </c>
      <c r="B4" s="8">
        <v>1</v>
      </c>
      <c r="C4">
        <v>20.2193</v>
      </c>
      <c r="D4">
        <v>1</v>
      </c>
      <c r="E4">
        <v>21.123999999999999</v>
      </c>
      <c r="F4">
        <f t="shared" si="0"/>
        <v>9.5300000000001717</v>
      </c>
    </row>
    <row r="5" spans="1:6">
      <c r="B5" s="8">
        <v>2</v>
      </c>
      <c r="C5">
        <v>23.863600000000002</v>
      </c>
      <c r="D5">
        <v>1.0001</v>
      </c>
      <c r="E5">
        <v>24.772500000000001</v>
      </c>
      <c r="F5">
        <f t="shared" si="0"/>
        <v>9.1190880911909424</v>
      </c>
    </row>
    <row r="6" spans="1:6">
      <c r="A6" s="1" t="s">
        <v>50</v>
      </c>
      <c r="B6" s="8">
        <v>1</v>
      </c>
      <c r="C6">
        <v>18.852599999999999</v>
      </c>
      <c r="D6">
        <v>1.0002</v>
      </c>
      <c r="E6">
        <v>19.759899999999998</v>
      </c>
      <c r="F6">
        <f t="shared" si="0"/>
        <v>9.2881423715257156</v>
      </c>
    </row>
    <row r="7" spans="1:6">
      <c r="B7" s="8">
        <v>2</v>
      </c>
      <c r="C7">
        <v>22.6677</v>
      </c>
      <c r="D7">
        <v>1.0001</v>
      </c>
      <c r="E7">
        <v>23.5748</v>
      </c>
      <c r="F7">
        <f t="shared" si="0"/>
        <v>9.2990700929906982</v>
      </c>
    </row>
    <row r="8" spans="1:6">
      <c r="A8" s="1" t="s">
        <v>42</v>
      </c>
      <c r="B8" s="8">
        <v>1</v>
      </c>
      <c r="C8">
        <v>17.951499999999999</v>
      </c>
      <c r="D8">
        <v>1.0002</v>
      </c>
      <c r="E8">
        <v>18.859400000000001</v>
      </c>
      <c r="F8">
        <f t="shared" si="0"/>
        <v>9.2281543691259813</v>
      </c>
    </row>
    <row r="9" spans="1:6">
      <c r="B9" s="8">
        <v>2</v>
      </c>
      <c r="C9">
        <v>20.6691</v>
      </c>
      <c r="D9">
        <v>1.0001</v>
      </c>
      <c r="E9">
        <v>21.5806</v>
      </c>
      <c r="F9">
        <f t="shared" si="0"/>
        <v>8.8591140885910988</v>
      </c>
    </row>
    <row r="10" spans="1:6">
      <c r="A10" s="1" t="s">
        <v>55</v>
      </c>
      <c r="B10" s="8">
        <v>1</v>
      </c>
      <c r="C10">
        <v>18.6172</v>
      </c>
      <c r="D10">
        <v>0.99990000000000001</v>
      </c>
      <c r="E10">
        <v>19.5182</v>
      </c>
      <c r="F10">
        <f t="shared" si="0"/>
        <v>9.8909890989099338</v>
      </c>
    </row>
    <row r="11" spans="1:6">
      <c r="B11" s="8">
        <v>2</v>
      </c>
      <c r="C11">
        <v>18.717700000000001</v>
      </c>
      <c r="D11">
        <v>1.0002</v>
      </c>
      <c r="E11">
        <v>19.622399999999999</v>
      </c>
      <c r="F11">
        <f t="shared" si="0"/>
        <v>9.5480903819237408</v>
      </c>
    </row>
    <row r="12" spans="1:6">
      <c r="A12" s="1" t="s">
        <v>56</v>
      </c>
      <c r="B12" s="8">
        <v>1</v>
      </c>
      <c r="C12">
        <v>21.1023</v>
      </c>
      <c r="D12">
        <v>1.0002</v>
      </c>
      <c r="E12">
        <v>22.011099999999999</v>
      </c>
      <c r="F12">
        <f t="shared" si="0"/>
        <v>9.1381723655269109</v>
      </c>
    </row>
    <row r="13" spans="1:6">
      <c r="B13" s="8">
        <v>2</v>
      </c>
      <c r="C13">
        <v>18.634599999999999</v>
      </c>
      <c r="D13">
        <v>0.99990000000000001</v>
      </c>
      <c r="E13">
        <v>19.545000000000002</v>
      </c>
      <c r="F13">
        <f t="shared" si="0"/>
        <v>8.9508950895086983</v>
      </c>
    </row>
    <row r="14" spans="1:6">
      <c r="A14" s="1" t="s">
        <v>54</v>
      </c>
      <c r="B14" s="8">
        <v>1</v>
      </c>
      <c r="C14">
        <v>23.195900000000002</v>
      </c>
      <c r="D14">
        <v>0.99980000000000002</v>
      </c>
      <c r="E14">
        <v>24.143000000000001</v>
      </c>
      <c r="F14">
        <f t="shared" si="0"/>
        <v>5.2710542108423208</v>
      </c>
    </row>
    <row r="15" spans="1:6">
      <c r="B15" s="8">
        <v>2</v>
      </c>
      <c r="C15">
        <v>22.557400000000001</v>
      </c>
      <c r="D15">
        <v>1</v>
      </c>
      <c r="E15">
        <v>23.497</v>
      </c>
      <c r="F15">
        <f t="shared" si="0"/>
        <v>6.0400000000001342</v>
      </c>
    </row>
    <row r="16" spans="1:6">
      <c r="A16" s="1" t="s">
        <v>62</v>
      </c>
      <c r="B16" s="8">
        <v>1</v>
      </c>
      <c r="C16">
        <v>20.064399999999999</v>
      </c>
      <c r="D16">
        <v>1.0002</v>
      </c>
      <c r="E16">
        <v>21.003</v>
      </c>
      <c r="F16">
        <f t="shared" si="0"/>
        <v>6.1587682463505846</v>
      </c>
    </row>
    <row r="17" spans="1:6">
      <c r="B17" s="8">
        <v>2</v>
      </c>
      <c r="C17">
        <v>22.674199999999999</v>
      </c>
      <c r="D17">
        <v>1.0002</v>
      </c>
      <c r="E17">
        <v>23.614000000000001</v>
      </c>
      <c r="F17">
        <f t="shared" si="0"/>
        <v>6.0387922415514685</v>
      </c>
    </row>
    <row r="18" spans="1:6">
      <c r="A18" s="1" t="s">
        <v>64</v>
      </c>
      <c r="B18" s="8">
        <v>1</v>
      </c>
      <c r="C18">
        <v>20.668700000000001</v>
      </c>
      <c r="D18">
        <v>1</v>
      </c>
      <c r="E18">
        <v>21.6128</v>
      </c>
      <c r="F18">
        <f t="shared" si="0"/>
        <v>5.5900000000001171</v>
      </c>
    </row>
    <row r="19" spans="1:6">
      <c r="B19" s="8">
        <v>2</v>
      </c>
      <c r="C19">
        <v>23.492999999999999</v>
      </c>
      <c r="D19">
        <v>0.99990000000000001</v>
      </c>
      <c r="E19">
        <v>24.439399999999999</v>
      </c>
      <c r="F19">
        <f t="shared" si="0"/>
        <v>5.3505350535053164</v>
      </c>
    </row>
    <row r="20" spans="1:6">
      <c r="A20" s="1" t="s">
        <v>36</v>
      </c>
      <c r="B20" s="8">
        <v>1</v>
      </c>
      <c r="C20">
        <v>21.101800000000001</v>
      </c>
      <c r="D20">
        <v>0.99970000000000003</v>
      </c>
      <c r="E20">
        <v>22.015999999999998</v>
      </c>
      <c r="F20">
        <f t="shared" si="0"/>
        <v>8.5525657697312436</v>
      </c>
    </row>
    <row r="21" spans="1:6">
      <c r="B21" s="8">
        <v>2</v>
      </c>
      <c r="C21">
        <v>21.051200000000001</v>
      </c>
      <c r="D21">
        <v>1.0001</v>
      </c>
      <c r="E21">
        <v>21.966799999999999</v>
      </c>
      <c r="F21">
        <f t="shared" si="0"/>
        <v>8.4491550844917516</v>
      </c>
    </row>
    <row r="22" spans="1:6">
      <c r="A22" s="1" t="s">
        <v>69</v>
      </c>
      <c r="B22" s="8">
        <v>1</v>
      </c>
      <c r="C22">
        <v>23.493300000000001</v>
      </c>
      <c r="D22">
        <v>1.0001</v>
      </c>
      <c r="E22">
        <v>24.411000000000001</v>
      </c>
      <c r="F22">
        <f t="shared" si="0"/>
        <v>8.2391760823917419</v>
      </c>
    </row>
    <row r="23" spans="1:6">
      <c r="B23" s="8">
        <v>2</v>
      </c>
      <c r="C23">
        <v>22.475300000000001</v>
      </c>
      <c r="D23">
        <v>1</v>
      </c>
      <c r="E23">
        <v>23.391400000000001</v>
      </c>
      <c r="F23">
        <f t="shared" si="0"/>
        <v>8.3899999999999864</v>
      </c>
    </row>
    <row r="24" spans="1:6">
      <c r="A24" s="1" t="s">
        <v>70</v>
      </c>
      <c r="B24" s="8">
        <v>1</v>
      </c>
      <c r="C24">
        <v>22.5579</v>
      </c>
      <c r="D24">
        <v>1</v>
      </c>
      <c r="E24">
        <v>23.4711</v>
      </c>
      <c r="F24">
        <f t="shared" si="0"/>
        <v>8.680000000000021</v>
      </c>
    </row>
    <row r="25" spans="1:6">
      <c r="B25" s="8">
        <v>2</v>
      </c>
      <c r="C25">
        <v>20.219200000000001</v>
      </c>
      <c r="D25">
        <v>1.0001</v>
      </c>
      <c r="E25">
        <v>21.133400000000002</v>
      </c>
      <c r="F25">
        <f t="shared" si="0"/>
        <v>8.5891410858912867</v>
      </c>
    </row>
    <row r="26" spans="1:6">
      <c r="A26" s="1" t="s">
        <v>74</v>
      </c>
      <c r="B26" s="8">
        <v>1</v>
      </c>
      <c r="C26">
        <v>23.2544</v>
      </c>
      <c r="D26">
        <v>1.0002</v>
      </c>
      <c r="E26">
        <v>24.177600000000002</v>
      </c>
      <c r="F26">
        <f t="shared" si="0"/>
        <v>7.6984603079382303</v>
      </c>
    </row>
    <row r="27" spans="1:6">
      <c r="B27" s="8">
        <v>2</v>
      </c>
      <c r="C27">
        <v>20.9589</v>
      </c>
      <c r="D27">
        <v>1.0002</v>
      </c>
      <c r="E27">
        <v>21.885200000000001</v>
      </c>
      <c r="F27">
        <f t="shared" si="0"/>
        <v>7.3885222955407226</v>
      </c>
    </row>
    <row r="28" spans="1:6">
      <c r="A28" s="1" t="s">
        <v>75</v>
      </c>
      <c r="B28" s="8">
        <v>1</v>
      </c>
      <c r="C28">
        <v>18.617000000000001</v>
      </c>
      <c r="D28">
        <v>1.0002</v>
      </c>
      <c r="E28">
        <v>19.542000000000002</v>
      </c>
      <c r="F28">
        <f t="shared" si="0"/>
        <v>7.5184963007397343</v>
      </c>
    </row>
    <row r="29" spans="1:6">
      <c r="B29" s="8">
        <v>2</v>
      </c>
      <c r="C29">
        <v>20.9588</v>
      </c>
      <c r="D29">
        <v>1.0001</v>
      </c>
      <c r="E29">
        <v>21.8828</v>
      </c>
      <c r="F29">
        <f t="shared" si="0"/>
        <v>7.6092390760924182</v>
      </c>
    </row>
    <row r="30" spans="1:6">
      <c r="A30" s="1" t="s">
        <v>76</v>
      </c>
      <c r="B30" s="8">
        <v>1</v>
      </c>
      <c r="C30">
        <v>23.863399999999999</v>
      </c>
      <c r="D30">
        <v>1</v>
      </c>
      <c r="E30">
        <v>24.789000000000001</v>
      </c>
      <c r="F30">
        <f t="shared" si="0"/>
        <v>7.4399999999997135</v>
      </c>
    </row>
    <row r="31" spans="1:6">
      <c r="B31" s="8">
        <v>2</v>
      </c>
      <c r="C31">
        <v>22.6675</v>
      </c>
      <c r="D31">
        <v>1</v>
      </c>
      <c r="E31">
        <v>23.593299999999999</v>
      </c>
      <c r="F31">
        <f t="shared" si="0"/>
        <v>7.4200000000001154</v>
      </c>
    </row>
    <row r="32" spans="1:6">
      <c r="A32" s="1" t="s">
        <v>30</v>
      </c>
      <c r="B32" s="8">
        <v>1</v>
      </c>
      <c r="C32">
        <v>18.394500000000001</v>
      </c>
      <c r="D32">
        <v>1.0001</v>
      </c>
      <c r="E32">
        <v>19.319099999999999</v>
      </c>
      <c r="F32">
        <f t="shared" si="0"/>
        <v>7.5492450754926184</v>
      </c>
    </row>
    <row r="33" spans="1:6">
      <c r="B33" s="8">
        <v>2</v>
      </c>
      <c r="C33">
        <v>19.3797</v>
      </c>
      <c r="D33">
        <v>1.0001</v>
      </c>
      <c r="E33">
        <v>20.300799999999999</v>
      </c>
      <c r="F33">
        <f t="shared" si="0"/>
        <v>7.899210078992164</v>
      </c>
    </row>
    <row r="34" spans="1:6">
      <c r="A34" s="1" t="s">
        <v>79</v>
      </c>
      <c r="B34" s="8">
        <v>1</v>
      </c>
      <c r="C34">
        <v>21.050899999999999</v>
      </c>
      <c r="D34">
        <v>1.0002</v>
      </c>
      <c r="E34">
        <v>21.971499999999999</v>
      </c>
      <c r="F34">
        <f t="shared" si="0"/>
        <v>7.9584083183362564</v>
      </c>
    </row>
    <row r="35" spans="1:6">
      <c r="B35" s="8">
        <v>2</v>
      </c>
      <c r="C35">
        <v>21.878900000000002</v>
      </c>
      <c r="D35">
        <v>1.0002</v>
      </c>
      <c r="E35">
        <v>22.802199999999999</v>
      </c>
      <c r="F35">
        <f t="shared" si="0"/>
        <v>7.6884623075386891</v>
      </c>
    </row>
    <row r="36" spans="1:6">
      <c r="A36" s="1" t="s">
        <v>80</v>
      </c>
      <c r="B36" s="8">
        <v>1</v>
      </c>
      <c r="C36">
        <v>23.254799999999999</v>
      </c>
      <c r="D36">
        <v>1.0001</v>
      </c>
      <c r="E36">
        <v>24.18</v>
      </c>
      <c r="F36">
        <f t="shared" si="0"/>
        <v>7.4892510748924623</v>
      </c>
    </row>
    <row r="37" spans="1:6">
      <c r="B37" s="8">
        <v>2</v>
      </c>
      <c r="C37">
        <v>20.670500000000001</v>
      </c>
      <c r="D37">
        <v>1</v>
      </c>
      <c r="E37">
        <v>21.5962</v>
      </c>
      <c r="F37">
        <f t="shared" ref="F37:F85" si="1">(((C37+D37)-E37)/D37)*100</f>
        <v>7.4300000000000921</v>
      </c>
    </row>
    <row r="38" spans="1:6">
      <c r="A38" s="1" t="s">
        <v>84</v>
      </c>
      <c r="B38" s="8">
        <v>1</v>
      </c>
      <c r="C38">
        <v>20.671399999999998</v>
      </c>
      <c r="D38">
        <v>1.0002</v>
      </c>
      <c r="E38">
        <v>21.613199999999999</v>
      </c>
      <c r="F38">
        <f t="shared" si="1"/>
        <v>5.8388322335531786</v>
      </c>
    </row>
    <row r="39" spans="1:6">
      <c r="B39" s="8">
        <v>2</v>
      </c>
      <c r="C39">
        <v>18.634699999999999</v>
      </c>
      <c r="D39">
        <v>1</v>
      </c>
      <c r="E39">
        <v>19.576799999999999</v>
      </c>
      <c r="F39">
        <f t="shared" si="1"/>
        <v>5.7900000000000063</v>
      </c>
    </row>
    <row r="40" spans="1:6">
      <c r="A40" s="1" t="s">
        <v>86</v>
      </c>
      <c r="B40" s="8">
        <v>1</v>
      </c>
      <c r="C40">
        <v>26.014199999999999</v>
      </c>
      <c r="D40">
        <v>1</v>
      </c>
      <c r="E40">
        <v>26.954899999999999</v>
      </c>
      <c r="F40">
        <f t="shared" si="1"/>
        <v>5.9300000000000352</v>
      </c>
    </row>
    <row r="41" spans="1:6">
      <c r="B41" s="8">
        <v>2</v>
      </c>
      <c r="C41">
        <v>19.8337</v>
      </c>
      <c r="D41">
        <v>1.0002</v>
      </c>
      <c r="E41">
        <v>20.776199999999999</v>
      </c>
      <c r="F41">
        <f t="shared" si="1"/>
        <v>5.7688462307539021</v>
      </c>
    </row>
    <row r="42" spans="1:6">
      <c r="A42" s="1" t="s">
        <v>88</v>
      </c>
      <c r="B42" s="8">
        <v>1</v>
      </c>
      <c r="C42">
        <v>22.820499999999999</v>
      </c>
      <c r="D42">
        <v>1.0001</v>
      </c>
      <c r="E42">
        <v>23.759</v>
      </c>
      <c r="F42">
        <f t="shared" si="1"/>
        <v>6.1593840615936948</v>
      </c>
    </row>
    <row r="43" spans="1:6">
      <c r="B43" s="8">
        <v>2</v>
      </c>
      <c r="C43">
        <v>22.674199999999999</v>
      </c>
      <c r="D43">
        <v>0.99990000000000001</v>
      </c>
      <c r="E43">
        <v>23.6143</v>
      </c>
      <c r="F43">
        <f t="shared" si="1"/>
        <v>5.9805980598058994</v>
      </c>
    </row>
    <row r="44" spans="1:6">
      <c r="A44" s="1" t="s">
        <v>44</v>
      </c>
      <c r="B44" s="8">
        <v>1</v>
      </c>
      <c r="C44">
        <v>24.0428</v>
      </c>
      <c r="D44">
        <v>0.99990000000000001</v>
      </c>
      <c r="E44">
        <v>25.011099999999999</v>
      </c>
      <c r="F44">
        <f t="shared" si="1"/>
        <v>3.1603160316032568</v>
      </c>
    </row>
    <row r="45" spans="1:6">
      <c r="B45" s="8">
        <v>2</v>
      </c>
      <c r="C45">
        <v>21.117100000000001</v>
      </c>
      <c r="D45">
        <v>1</v>
      </c>
      <c r="E45">
        <v>22.082999999999998</v>
      </c>
      <c r="F45">
        <f t="shared" si="1"/>
        <v>3.410000000000224</v>
      </c>
    </row>
    <row r="46" spans="1:6">
      <c r="A46" s="1" t="s">
        <v>51</v>
      </c>
      <c r="B46" s="8">
        <v>1</v>
      </c>
      <c r="C46">
        <v>23.478200000000001</v>
      </c>
      <c r="D46">
        <v>1.0002</v>
      </c>
      <c r="E46">
        <v>24.442799999999998</v>
      </c>
      <c r="F46">
        <f t="shared" si="1"/>
        <v>3.5592881423717553</v>
      </c>
    </row>
    <row r="47" spans="1:6">
      <c r="B47" s="8">
        <v>2</v>
      </c>
      <c r="C47">
        <v>22.372199999999999</v>
      </c>
      <c r="D47">
        <v>0.99990000000000001</v>
      </c>
      <c r="E47">
        <v>23.3355</v>
      </c>
      <c r="F47">
        <f t="shared" si="1"/>
        <v>3.6603660366036572</v>
      </c>
    </row>
    <row r="48" spans="1:6">
      <c r="A48" s="1" t="s">
        <v>52</v>
      </c>
      <c r="B48" s="8">
        <v>1</v>
      </c>
      <c r="C48">
        <v>18.4209</v>
      </c>
      <c r="D48">
        <v>0.99980000000000002</v>
      </c>
      <c r="E48">
        <v>19.3857</v>
      </c>
      <c r="F48">
        <f t="shared" si="1"/>
        <v>3.50070014002802</v>
      </c>
    </row>
    <row r="49" spans="1:6">
      <c r="B49" s="8">
        <v>2</v>
      </c>
      <c r="C49">
        <v>18.786799999999999</v>
      </c>
      <c r="D49">
        <v>1.0001</v>
      </c>
      <c r="E49">
        <v>19.753900000000002</v>
      </c>
      <c r="F49">
        <f t="shared" si="1"/>
        <v>3.2996700329964703</v>
      </c>
    </row>
    <row r="50" spans="1:6">
      <c r="A50" s="1" t="s">
        <v>40</v>
      </c>
      <c r="B50" s="8">
        <v>1</v>
      </c>
      <c r="C50">
        <v>18.9495</v>
      </c>
      <c r="D50">
        <v>0.99990000000000001</v>
      </c>
      <c r="E50">
        <v>19.922000000000001</v>
      </c>
      <c r="F50">
        <f t="shared" si="1"/>
        <v>2.7402740274027493</v>
      </c>
    </row>
    <row r="51" spans="1:6">
      <c r="B51" s="8">
        <v>2</v>
      </c>
      <c r="C51">
        <v>23.423200000000001</v>
      </c>
      <c r="D51">
        <v>1.0001</v>
      </c>
      <c r="E51">
        <v>24.3931</v>
      </c>
      <c r="F51">
        <f t="shared" si="1"/>
        <v>3.0196980301970475</v>
      </c>
    </row>
    <row r="52" spans="1:6">
      <c r="A52" s="1" t="s">
        <v>58</v>
      </c>
      <c r="B52" s="8">
        <v>1</v>
      </c>
      <c r="C52">
        <v>23.325199999999999</v>
      </c>
      <c r="D52">
        <v>1.0001</v>
      </c>
      <c r="E52">
        <v>24.294599999999999</v>
      </c>
      <c r="F52">
        <f t="shared" si="1"/>
        <v>3.069693030696881</v>
      </c>
    </row>
    <row r="53" spans="1:6">
      <c r="B53" s="8">
        <v>2</v>
      </c>
      <c r="C53">
        <v>22.2075</v>
      </c>
      <c r="D53">
        <v>1.0002</v>
      </c>
      <c r="E53">
        <v>23.171700000000001</v>
      </c>
      <c r="F53">
        <f t="shared" si="1"/>
        <v>3.5992801439709869</v>
      </c>
    </row>
    <row r="54" spans="1:6">
      <c r="A54" s="1" t="s">
        <v>60</v>
      </c>
      <c r="B54" s="8">
        <v>1</v>
      </c>
      <c r="C54">
        <v>22.397099999999998</v>
      </c>
      <c r="D54">
        <v>0.99990000000000001</v>
      </c>
      <c r="E54">
        <v>23.358699999999999</v>
      </c>
      <c r="F54">
        <f t="shared" si="1"/>
        <v>3.8303830383037862</v>
      </c>
    </row>
    <row r="55" spans="1:6">
      <c r="B55" s="8">
        <v>2</v>
      </c>
      <c r="C55">
        <v>22.826000000000001</v>
      </c>
      <c r="D55">
        <v>1</v>
      </c>
      <c r="E55">
        <v>23.793800000000001</v>
      </c>
      <c r="F55">
        <f t="shared" si="1"/>
        <v>3.2199999999999562</v>
      </c>
    </row>
    <row r="56" spans="1:6">
      <c r="A56" s="1" t="s">
        <v>38</v>
      </c>
      <c r="B56" s="8">
        <v>1</v>
      </c>
      <c r="C56">
        <v>26.013999999999999</v>
      </c>
      <c r="D56">
        <v>0.99980000000000002</v>
      </c>
      <c r="E56">
        <v>26.9939</v>
      </c>
      <c r="F56">
        <f t="shared" si="1"/>
        <v>1.990398079615904</v>
      </c>
    </row>
    <row r="57" spans="1:6">
      <c r="B57" s="8">
        <v>2</v>
      </c>
      <c r="C57">
        <v>20.064399999999999</v>
      </c>
      <c r="D57">
        <v>1.0002</v>
      </c>
      <c r="E57">
        <v>21.042200000000001</v>
      </c>
      <c r="F57">
        <f t="shared" si="1"/>
        <v>2.2395520895818368</v>
      </c>
    </row>
    <row r="58" spans="1:6">
      <c r="A58" s="1" t="s">
        <v>66</v>
      </c>
      <c r="B58" s="8">
        <v>1</v>
      </c>
      <c r="C58">
        <v>23.863600000000002</v>
      </c>
      <c r="D58">
        <v>0.99990000000000001</v>
      </c>
      <c r="E58">
        <v>24.8355</v>
      </c>
      <c r="F58">
        <f t="shared" si="1"/>
        <v>2.8002800280030247</v>
      </c>
    </row>
    <row r="59" spans="1:6">
      <c r="B59" s="8">
        <v>2</v>
      </c>
      <c r="C59">
        <v>18.717600000000001</v>
      </c>
      <c r="D59">
        <v>1.0002</v>
      </c>
      <c r="E59">
        <v>19.686599999999999</v>
      </c>
      <c r="F59">
        <f t="shared" si="1"/>
        <v>3.1193761247752345</v>
      </c>
    </row>
    <row r="60" spans="1:6">
      <c r="A60" s="1" t="s">
        <v>68</v>
      </c>
      <c r="B60" s="8">
        <v>1</v>
      </c>
      <c r="C60">
        <v>21.8797</v>
      </c>
      <c r="D60">
        <v>1.0001</v>
      </c>
      <c r="E60">
        <v>22.855399999999999</v>
      </c>
      <c r="F60">
        <f t="shared" si="1"/>
        <v>2.4397560243975582</v>
      </c>
    </row>
    <row r="61" spans="1:6">
      <c r="B61" s="8">
        <v>2</v>
      </c>
      <c r="C61">
        <v>18.635000000000002</v>
      </c>
      <c r="D61">
        <v>1</v>
      </c>
      <c r="E61">
        <v>19.6126</v>
      </c>
      <c r="F61">
        <f t="shared" si="1"/>
        <v>2.2400000000001086</v>
      </c>
    </row>
    <row r="62" spans="1:6">
      <c r="A62" s="1" t="s">
        <v>34</v>
      </c>
      <c r="B62" s="8">
        <v>1</v>
      </c>
      <c r="C62">
        <v>20.959099999999999</v>
      </c>
      <c r="D62">
        <v>1</v>
      </c>
      <c r="E62">
        <v>21.937100000000001</v>
      </c>
      <c r="F62">
        <f t="shared" si="1"/>
        <v>2.1999999999998465</v>
      </c>
    </row>
    <row r="63" spans="1:6">
      <c r="B63" s="8">
        <v>2</v>
      </c>
      <c r="C63">
        <v>17.951499999999999</v>
      </c>
      <c r="D63">
        <v>1.0002</v>
      </c>
      <c r="E63">
        <v>18.9285</v>
      </c>
      <c r="F63">
        <f t="shared" si="1"/>
        <v>2.319536092781366</v>
      </c>
    </row>
    <row r="64" spans="1:6">
      <c r="A64" s="1" t="s">
        <v>71</v>
      </c>
      <c r="B64" s="8">
        <v>1</v>
      </c>
      <c r="C64">
        <v>20.668800000000001</v>
      </c>
      <c r="D64">
        <v>0.99990000000000001</v>
      </c>
      <c r="E64">
        <v>21.642199999999999</v>
      </c>
      <c r="F64">
        <f t="shared" si="1"/>
        <v>2.6502650265028693</v>
      </c>
    </row>
    <row r="65" spans="1:6">
      <c r="B65" s="8">
        <v>2</v>
      </c>
      <c r="C65">
        <v>21.051200000000001</v>
      </c>
      <c r="D65">
        <v>1</v>
      </c>
      <c r="E65">
        <v>22.021000000000001</v>
      </c>
      <c r="F65">
        <f t="shared" si="1"/>
        <v>3.0200000000000671</v>
      </c>
    </row>
    <row r="66" spans="1:6">
      <c r="A66" s="1" t="s">
        <v>72</v>
      </c>
      <c r="B66" s="8">
        <v>1</v>
      </c>
      <c r="C66">
        <v>20.670999999999999</v>
      </c>
      <c r="D66">
        <v>1.0002</v>
      </c>
      <c r="E66">
        <v>21.6434</v>
      </c>
      <c r="F66">
        <f t="shared" si="1"/>
        <v>2.7794441111776802</v>
      </c>
    </row>
    <row r="67" spans="1:6">
      <c r="B67" s="8">
        <v>2</v>
      </c>
      <c r="C67">
        <v>22.6738</v>
      </c>
      <c r="D67">
        <v>1.0002</v>
      </c>
      <c r="E67">
        <v>23.650700000000001</v>
      </c>
      <c r="F67">
        <f t="shared" si="1"/>
        <v>2.3295340931812625</v>
      </c>
    </row>
    <row r="68" spans="1:6">
      <c r="A68" s="1" t="s">
        <v>32</v>
      </c>
      <c r="B68" s="8">
        <v>1</v>
      </c>
      <c r="C68">
        <v>19.38</v>
      </c>
      <c r="D68">
        <v>1</v>
      </c>
      <c r="E68">
        <v>20.355</v>
      </c>
      <c r="F68">
        <f t="shared" si="1"/>
        <v>2.4999999999998579</v>
      </c>
    </row>
    <row r="69" spans="1:6">
      <c r="B69" s="8">
        <v>2</v>
      </c>
      <c r="C69">
        <v>22.667899999999999</v>
      </c>
      <c r="D69">
        <v>1.0002</v>
      </c>
      <c r="E69">
        <v>23.641300000000001</v>
      </c>
      <c r="F69">
        <f t="shared" si="1"/>
        <v>2.679464107178358</v>
      </c>
    </row>
    <row r="70" spans="1:6">
      <c r="A70" s="1" t="s">
        <v>77</v>
      </c>
      <c r="B70" s="8">
        <v>1</v>
      </c>
      <c r="C70">
        <v>22.558199999999999</v>
      </c>
      <c r="D70">
        <v>1.0002</v>
      </c>
      <c r="E70">
        <v>23.527999999999999</v>
      </c>
      <c r="F70">
        <f t="shared" si="1"/>
        <v>3.0393921215757054</v>
      </c>
    </row>
    <row r="71" spans="1:6">
      <c r="B71" s="8">
        <v>2</v>
      </c>
      <c r="C71">
        <v>18.853100000000001</v>
      </c>
      <c r="D71">
        <v>0.99990000000000001</v>
      </c>
      <c r="E71">
        <v>19.8186</v>
      </c>
      <c r="F71">
        <f t="shared" si="1"/>
        <v>3.4403440344035947</v>
      </c>
    </row>
    <row r="72" spans="1:6">
      <c r="A72" s="1" t="s">
        <v>78</v>
      </c>
      <c r="B72" s="8">
        <v>1</v>
      </c>
      <c r="C72">
        <v>21.101900000000001</v>
      </c>
      <c r="D72">
        <v>1</v>
      </c>
      <c r="E72">
        <v>22.0687</v>
      </c>
      <c r="F72">
        <f t="shared" si="1"/>
        <v>3.3200000000000784</v>
      </c>
    </row>
    <row r="73" spans="1:6">
      <c r="B73" s="8">
        <v>2</v>
      </c>
      <c r="C73">
        <v>20.2197</v>
      </c>
      <c r="D73">
        <v>1.0001</v>
      </c>
      <c r="E73">
        <v>21.189699999999998</v>
      </c>
      <c r="F73">
        <f t="shared" si="1"/>
        <v>3.0096990300970807</v>
      </c>
    </row>
    <row r="74" spans="1:6">
      <c r="A74" s="1" t="s">
        <v>28</v>
      </c>
      <c r="B74" s="8">
        <v>1</v>
      </c>
      <c r="C74">
        <v>18.3949</v>
      </c>
      <c r="D74">
        <v>1.0002</v>
      </c>
      <c r="E74">
        <v>19.3644</v>
      </c>
      <c r="F74">
        <f t="shared" si="1"/>
        <v>3.0693861227753954</v>
      </c>
    </row>
    <row r="75" spans="1:6">
      <c r="B75" s="8">
        <v>2</v>
      </c>
      <c r="C75">
        <v>18.6173</v>
      </c>
      <c r="D75">
        <v>1.0001</v>
      </c>
      <c r="E75">
        <v>19.585599999999999</v>
      </c>
      <c r="F75">
        <f t="shared" si="1"/>
        <v>3.1796820317968697</v>
      </c>
    </row>
    <row r="76" spans="1:6">
      <c r="A76" s="1" t="s">
        <v>81</v>
      </c>
      <c r="B76" s="8">
        <v>1</v>
      </c>
      <c r="C76">
        <v>18.338000000000001</v>
      </c>
      <c r="D76">
        <v>0.99990000000000001</v>
      </c>
      <c r="E76">
        <v>19.304400000000001</v>
      </c>
      <c r="F76">
        <f t="shared" si="1"/>
        <v>3.3503350335033586</v>
      </c>
    </row>
    <row r="77" spans="1:6">
      <c r="B77" s="8">
        <v>2</v>
      </c>
      <c r="C77">
        <v>23.492899999999999</v>
      </c>
      <c r="D77">
        <v>1.0001</v>
      </c>
      <c r="E77">
        <v>24.456</v>
      </c>
      <c r="F77">
        <f t="shared" si="1"/>
        <v>3.6996300369962034</v>
      </c>
    </row>
    <row r="78" spans="1:6">
      <c r="A78" s="1" t="s">
        <v>82</v>
      </c>
      <c r="B78" s="8">
        <v>1</v>
      </c>
      <c r="C78">
        <v>23.1965</v>
      </c>
      <c r="D78">
        <v>1.0001</v>
      </c>
      <c r="E78">
        <v>24.1602</v>
      </c>
      <c r="F78">
        <f t="shared" si="1"/>
        <v>3.6396360363964035</v>
      </c>
    </row>
    <row r="79" spans="1:6">
      <c r="B79" s="8">
        <v>2</v>
      </c>
      <c r="C79">
        <v>23.254999999999999</v>
      </c>
      <c r="D79">
        <v>1.0002</v>
      </c>
      <c r="E79">
        <v>24.221900000000002</v>
      </c>
      <c r="F79">
        <f t="shared" si="1"/>
        <v>3.3293341331730653</v>
      </c>
    </row>
    <row r="80" spans="1:6">
      <c r="A80" s="1" t="s">
        <v>90</v>
      </c>
      <c r="B80" s="8">
        <v>1</v>
      </c>
      <c r="C80">
        <v>22.731400000000001</v>
      </c>
      <c r="D80">
        <v>1</v>
      </c>
      <c r="E80">
        <v>23.705300000000001</v>
      </c>
      <c r="F80">
        <f t="shared" si="1"/>
        <v>2.6099999999999568</v>
      </c>
    </row>
    <row r="81" spans="1:6">
      <c r="B81" s="8">
        <v>2</v>
      </c>
      <c r="C81">
        <v>22.475100000000001</v>
      </c>
      <c r="D81">
        <v>1.0002</v>
      </c>
      <c r="E81">
        <v>23.448</v>
      </c>
      <c r="F81">
        <f t="shared" si="1"/>
        <v>2.7294541091781968</v>
      </c>
    </row>
    <row r="82" spans="1:6">
      <c r="A82" s="1" t="s">
        <v>92</v>
      </c>
      <c r="B82" s="8">
        <v>1</v>
      </c>
      <c r="C82">
        <v>22.8202</v>
      </c>
      <c r="D82">
        <v>1.0001</v>
      </c>
      <c r="E82">
        <v>23.796099999999999</v>
      </c>
      <c r="F82">
        <f t="shared" si="1"/>
        <v>2.4197580241976246</v>
      </c>
    </row>
    <row r="83" spans="1:6">
      <c r="B83" s="8">
        <v>2</v>
      </c>
      <c r="C83">
        <v>21.494399999999999</v>
      </c>
      <c r="D83">
        <v>1</v>
      </c>
      <c r="E83">
        <v>22.4666</v>
      </c>
      <c r="F83">
        <f t="shared" si="1"/>
        <v>2.7799999999999159</v>
      </c>
    </row>
    <row r="84" spans="1:6">
      <c r="A84" s="1" t="s">
        <v>94</v>
      </c>
      <c r="B84" s="8">
        <v>1</v>
      </c>
      <c r="C84">
        <v>19.834099999999999</v>
      </c>
      <c r="D84">
        <v>0.99980000000000002</v>
      </c>
      <c r="E84">
        <v>20.811</v>
      </c>
      <c r="F84">
        <f t="shared" si="1"/>
        <v>2.2904580916183157</v>
      </c>
    </row>
    <row r="85" spans="1:6">
      <c r="B85" s="8">
        <v>2</v>
      </c>
      <c r="C85">
        <v>23.498000000000001</v>
      </c>
      <c r="D85">
        <v>1.0001</v>
      </c>
      <c r="E85">
        <v>24.476900000000001</v>
      </c>
      <c r="F85">
        <f t="shared" si="1"/>
        <v>2.119788021197913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統計</vt:lpstr>
      <vt:lpstr>茶菁含量總整理</vt:lpstr>
      <vt:lpstr>茶乾含量總整理</vt:lpstr>
      <vt:lpstr>個別兒茶素</vt:lpstr>
      <vt:lpstr>含水量 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5061</dc:creator>
  <cp:lastModifiedBy>和本科</cp:lastModifiedBy>
  <dcterms:created xsi:type="dcterms:W3CDTF">2019-07-19T02:09:50Z</dcterms:created>
  <dcterms:modified xsi:type="dcterms:W3CDTF">2022-03-02T07:07:55Z</dcterms:modified>
</cp:coreProperties>
</file>