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農林公司\農林原始資料\"/>
    </mc:Choice>
  </mc:AlternateContent>
  <bookViews>
    <workbookView xWindow="-108" yWindow="-60" windowWidth="23256" windowHeight="12528" tabRatio="768" activeTab="7"/>
  </bookViews>
  <sheets>
    <sheet name="台茶8號" sheetId="6" r:id="rId1"/>
    <sheet name="台茶12號" sheetId="2" r:id="rId2"/>
    <sheet name="台茶17號" sheetId="5" r:id="rId3"/>
    <sheet name="台茶18號" sheetId="9" r:id="rId4"/>
    <sheet name="台茶20號" sheetId="7" r:id="rId5"/>
    <sheet name="四季春" sheetId="4" r:id="rId6"/>
    <sheet name="青心大冇" sheetId="8" r:id="rId7"/>
    <sheet name="紀錄" sheetId="13" r:id="rId8"/>
  </sheets>
  <definedNames>
    <definedName name="_AMO_UniqueIdentifier" hidden="1">"'586f2989-3cdb-4b31-a7cd-19cd3b40a47a'"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9" l="1"/>
  <c r="D28" i="9"/>
  <c r="F28" i="9"/>
  <c r="H28" i="9"/>
  <c r="G22" i="9"/>
  <c r="G23" i="9"/>
  <c r="G24" i="9"/>
  <c r="G25" i="9"/>
  <c r="G26" i="9"/>
  <c r="G27" i="9"/>
  <c r="G21" i="9"/>
  <c r="E22" i="9"/>
  <c r="E23" i="9"/>
  <c r="E24" i="9"/>
  <c r="E25" i="9"/>
  <c r="E26" i="9"/>
  <c r="E27" i="9"/>
  <c r="E21" i="9"/>
  <c r="E28" i="9" s="1"/>
  <c r="C8" i="8" l="1"/>
  <c r="C9" i="8"/>
  <c r="C10" i="8"/>
  <c r="C11" i="8"/>
  <c r="C12" i="8"/>
  <c r="C14" i="8"/>
  <c r="C15" i="8"/>
  <c r="C16" i="8"/>
  <c r="C17" i="8"/>
  <c r="C18" i="8"/>
  <c r="C19" i="8"/>
  <c r="C21" i="8"/>
  <c r="C22" i="8"/>
  <c r="C23" i="8"/>
  <c r="C24" i="8"/>
  <c r="C25" i="8"/>
  <c r="C26" i="8"/>
  <c r="C27" i="8"/>
  <c r="C7" i="8"/>
  <c r="C8" i="4"/>
  <c r="C9" i="4"/>
  <c r="C10" i="4"/>
  <c r="C11" i="4"/>
  <c r="C12" i="4"/>
  <c r="C14" i="4"/>
  <c r="C15" i="4"/>
  <c r="C16" i="4"/>
  <c r="C22" i="4" s="1"/>
  <c r="C17" i="4"/>
  <c r="C18" i="4"/>
  <c r="C19" i="4"/>
  <c r="C20" i="4"/>
  <c r="C21" i="4"/>
  <c r="C23" i="4"/>
  <c r="C29" i="4" s="1"/>
  <c r="C24" i="4"/>
  <c r="C25" i="4"/>
  <c r="C26" i="4"/>
  <c r="C27" i="4"/>
  <c r="C28" i="4"/>
  <c r="C7" i="4"/>
  <c r="C13" i="4" s="1"/>
  <c r="F20" i="9"/>
  <c r="D20" i="9"/>
  <c r="D13" i="9"/>
  <c r="F13" i="9"/>
  <c r="C8" i="9"/>
  <c r="C9" i="9"/>
  <c r="C10" i="9"/>
  <c r="C11" i="9"/>
  <c r="C12" i="9"/>
  <c r="C14" i="9"/>
  <c r="C20" i="9" s="1"/>
  <c r="C15" i="9"/>
  <c r="C16" i="9"/>
  <c r="C17" i="9"/>
  <c r="C18" i="9"/>
  <c r="C19" i="9"/>
  <c r="C21" i="9"/>
  <c r="C22" i="9"/>
  <c r="C23" i="9"/>
  <c r="C24" i="9"/>
  <c r="C25" i="9"/>
  <c r="C26" i="9"/>
  <c r="C27" i="9"/>
  <c r="C7" i="9"/>
  <c r="C13" i="9" s="1"/>
  <c r="F27" i="7"/>
  <c r="D27" i="7"/>
  <c r="F20" i="7"/>
  <c r="D20" i="7"/>
  <c r="C20" i="7"/>
  <c r="D13" i="7"/>
  <c r="F13" i="7"/>
  <c r="C14" i="7"/>
  <c r="C15" i="7"/>
  <c r="C16" i="7"/>
  <c r="C17" i="7"/>
  <c r="C18" i="7"/>
  <c r="C19" i="7"/>
  <c r="C21" i="7"/>
  <c r="C27" i="7" s="1"/>
  <c r="C22" i="7"/>
  <c r="C23" i="7"/>
  <c r="C24" i="7"/>
  <c r="C25" i="7"/>
  <c r="C26" i="7"/>
  <c r="C8" i="7"/>
  <c r="C9" i="7"/>
  <c r="C10" i="7"/>
  <c r="C11" i="7"/>
  <c r="C12" i="7"/>
  <c r="C7" i="7"/>
  <c r="C13" i="7" s="1"/>
  <c r="F30" i="5"/>
  <c r="D30" i="5"/>
  <c r="F22" i="5"/>
  <c r="D22" i="5"/>
  <c r="D14" i="5"/>
  <c r="F14" i="5"/>
  <c r="C14" i="5"/>
  <c r="C8" i="5"/>
  <c r="C9" i="5"/>
  <c r="C10" i="5"/>
  <c r="C11" i="5"/>
  <c r="C12" i="5"/>
  <c r="C13" i="5"/>
  <c r="C15" i="5"/>
  <c r="C22" i="5" s="1"/>
  <c r="C16" i="5"/>
  <c r="C17" i="5"/>
  <c r="C18" i="5"/>
  <c r="C19" i="5"/>
  <c r="C20" i="5"/>
  <c r="C21" i="5"/>
  <c r="C23" i="5"/>
  <c r="C24" i="5"/>
  <c r="C25" i="5"/>
  <c r="C26" i="5"/>
  <c r="C27" i="5"/>
  <c r="C30" i="5" s="1"/>
  <c r="C28" i="5"/>
  <c r="C29" i="5"/>
  <c r="C7" i="5"/>
  <c r="D28" i="2"/>
  <c r="F28" i="2"/>
  <c r="F20" i="2"/>
  <c r="D20" i="2"/>
  <c r="D13" i="2"/>
  <c r="F13" i="2"/>
  <c r="C14" i="2"/>
  <c r="C20" i="2" s="1"/>
  <c r="C15" i="2"/>
  <c r="C16" i="2"/>
  <c r="C17" i="2"/>
  <c r="C18" i="2"/>
  <c r="C19" i="2"/>
  <c r="C21" i="2"/>
  <c r="C22" i="2"/>
  <c r="C23" i="2"/>
  <c r="C24" i="2"/>
  <c r="C25" i="2"/>
  <c r="C26" i="2"/>
  <c r="C28" i="2" s="1"/>
  <c r="C27" i="2"/>
  <c r="C8" i="2"/>
  <c r="C9" i="2"/>
  <c r="C10" i="2"/>
  <c r="C11" i="2"/>
  <c r="C12" i="2"/>
  <c r="C13" i="2" s="1"/>
  <c r="C7" i="2"/>
  <c r="C26" i="6"/>
  <c r="C25" i="6"/>
  <c r="C24" i="6"/>
  <c r="C23" i="6"/>
  <c r="C22" i="6"/>
  <c r="C21" i="6"/>
  <c r="C19" i="6"/>
  <c r="C18" i="6"/>
  <c r="C17" i="6"/>
  <c r="C16" i="6"/>
  <c r="C15" i="6"/>
  <c r="C14" i="6"/>
  <c r="C8" i="6"/>
  <c r="C9" i="6"/>
  <c r="C10" i="6"/>
  <c r="C11" i="6"/>
  <c r="C12" i="6"/>
  <c r="C7" i="6"/>
  <c r="F27" i="6"/>
  <c r="D27" i="6"/>
  <c r="H7" i="6"/>
  <c r="F20" i="6"/>
  <c r="D20" i="6"/>
  <c r="F13" i="6"/>
  <c r="D13" i="6"/>
  <c r="C28" i="9" l="1"/>
  <c r="H7" i="4" l="1"/>
  <c r="H23" i="4"/>
  <c r="H14" i="4"/>
  <c r="G21" i="4" l="1"/>
  <c r="E21" i="4" l="1"/>
  <c r="H14" i="2"/>
  <c r="H21" i="2"/>
  <c r="H7" i="2" l="1"/>
  <c r="H14" i="9" l="1"/>
  <c r="H7" i="9"/>
  <c r="H21" i="8"/>
  <c r="H14" i="8"/>
  <c r="H7" i="8"/>
  <c r="H14" i="7"/>
  <c r="H21" i="7"/>
  <c r="H7" i="7"/>
  <c r="H21" i="6"/>
  <c r="H14" i="6"/>
  <c r="E19" i="6" s="1"/>
  <c r="H23" i="5"/>
  <c r="E27" i="5" s="1"/>
  <c r="H15" i="5"/>
  <c r="H7" i="5"/>
  <c r="E12" i="5" s="1"/>
  <c r="G8" i="2"/>
  <c r="E7" i="6" l="1"/>
  <c r="G7" i="6"/>
  <c r="G26" i="2"/>
  <c r="G27" i="2"/>
  <c r="E27" i="2"/>
  <c r="G19" i="2"/>
  <c r="G15" i="2"/>
  <c r="G21" i="2"/>
  <c r="G14" i="2"/>
  <c r="G22" i="2"/>
  <c r="G11" i="2"/>
  <c r="G12" i="2"/>
  <c r="E7" i="2"/>
  <c r="G9" i="2"/>
  <c r="G10" i="2"/>
  <c r="G7" i="2"/>
  <c r="G16" i="9"/>
  <c r="E11" i="9"/>
  <c r="G13" i="2" l="1"/>
  <c r="G11" i="9"/>
  <c r="G9" i="9"/>
  <c r="E10" i="9"/>
  <c r="G7" i="9"/>
  <c r="G12" i="9"/>
  <c r="E8" i="9"/>
  <c r="G8" i="9"/>
  <c r="E16" i="9"/>
  <c r="E9" i="9"/>
  <c r="E17" i="9"/>
  <c r="E12" i="9"/>
  <c r="G17" i="9"/>
  <c r="E14" i="9"/>
  <c r="E20" i="9" s="1"/>
  <c r="E18" i="9"/>
  <c r="G14" i="9"/>
  <c r="G18" i="9"/>
  <c r="G10" i="9"/>
  <c r="E15" i="9"/>
  <c r="E19" i="9"/>
  <c r="E7" i="9"/>
  <c r="G15" i="9"/>
  <c r="G19" i="9"/>
  <c r="G25" i="8"/>
  <c r="E17" i="8"/>
  <c r="G12" i="8"/>
  <c r="G13" i="9" l="1"/>
  <c r="G20" i="9"/>
  <c r="E13" i="9"/>
  <c r="E26" i="8"/>
  <c r="G26" i="8"/>
  <c r="G17" i="8"/>
  <c r="E22" i="8"/>
  <c r="E27" i="8"/>
  <c r="G9" i="8"/>
  <c r="E14" i="8"/>
  <c r="E18" i="8"/>
  <c r="G22" i="8"/>
  <c r="G27" i="8"/>
  <c r="E10" i="8"/>
  <c r="G14" i="8"/>
  <c r="G18" i="8"/>
  <c r="E23" i="8"/>
  <c r="E15" i="8"/>
  <c r="E19" i="8"/>
  <c r="G23" i="8"/>
  <c r="E7" i="8"/>
  <c r="E11" i="8"/>
  <c r="G15" i="8"/>
  <c r="G19" i="8"/>
  <c r="E24" i="8"/>
  <c r="E9" i="8"/>
  <c r="G10" i="8"/>
  <c r="G7" i="8"/>
  <c r="G11" i="8"/>
  <c r="E16" i="8"/>
  <c r="E25" i="8"/>
  <c r="G24" i="8"/>
  <c r="E8" i="8"/>
  <c r="E12" i="8"/>
  <c r="G16" i="8"/>
  <c r="E21" i="8"/>
  <c r="E28" i="8" s="1"/>
  <c r="G8" i="8"/>
  <c r="G21" i="8"/>
  <c r="E24" i="7"/>
  <c r="G19" i="7"/>
  <c r="E11" i="7"/>
  <c r="G20" i="8" l="1"/>
  <c r="G13" i="8"/>
  <c r="G28" i="8"/>
  <c r="E20" i="8"/>
  <c r="E13" i="8"/>
  <c r="G24" i="7"/>
  <c r="E16" i="7"/>
  <c r="G16" i="7"/>
  <c r="E17" i="7"/>
  <c r="G12" i="7"/>
  <c r="E9" i="7"/>
  <c r="G11" i="7"/>
  <c r="E8" i="7"/>
  <c r="G7" i="7"/>
  <c r="G8" i="7"/>
  <c r="E12" i="7"/>
  <c r="E21" i="7"/>
  <c r="E27" i="7" s="1"/>
  <c r="E25" i="7"/>
  <c r="G25" i="7"/>
  <c r="G17" i="7"/>
  <c r="E22" i="7"/>
  <c r="E26" i="7"/>
  <c r="G9" i="7"/>
  <c r="E14" i="7"/>
  <c r="E18" i="7"/>
  <c r="G22" i="7"/>
  <c r="G26" i="7"/>
  <c r="E10" i="7"/>
  <c r="G14" i="7"/>
  <c r="G20" i="7" s="1"/>
  <c r="G18" i="7"/>
  <c r="E23" i="7"/>
  <c r="G21" i="7"/>
  <c r="G10" i="7"/>
  <c r="E15" i="7"/>
  <c r="E19" i="7"/>
  <c r="G23" i="7"/>
  <c r="E7" i="7"/>
  <c r="E13" i="7" s="1"/>
  <c r="G15" i="7"/>
  <c r="E20" i="7" l="1"/>
  <c r="G27" i="7"/>
  <c r="G13" i="7"/>
  <c r="E23" i="6"/>
  <c r="E17" i="6"/>
  <c r="G25" i="6" l="1"/>
  <c r="G26" i="6"/>
  <c r="G22" i="6"/>
  <c r="G21" i="6"/>
  <c r="G17" i="6"/>
  <c r="G18" i="6"/>
  <c r="G19" i="6"/>
  <c r="G15" i="6"/>
  <c r="G14" i="6"/>
  <c r="E14" i="6"/>
  <c r="E9" i="6"/>
  <c r="G9" i="6"/>
  <c r="G8" i="6"/>
  <c r="E10" i="6"/>
  <c r="E12" i="6"/>
  <c r="E25" i="6"/>
  <c r="G10" i="6"/>
  <c r="E15" i="6"/>
  <c r="E11" i="6"/>
  <c r="E16" i="6"/>
  <c r="E21" i="6"/>
  <c r="E26" i="6"/>
  <c r="G11" i="6"/>
  <c r="G16" i="6"/>
  <c r="E22" i="6"/>
  <c r="E8" i="6"/>
  <c r="E18" i="6"/>
  <c r="E24" i="6"/>
  <c r="G12" i="6"/>
  <c r="G23" i="6"/>
  <c r="G24" i="6"/>
  <c r="E28" i="5"/>
  <c r="G19" i="5"/>
  <c r="E20" i="6" l="1"/>
  <c r="G20" i="6"/>
  <c r="E13" i="6"/>
  <c r="G27" i="6"/>
  <c r="E27" i="6"/>
  <c r="G13" i="6"/>
  <c r="G23" i="5"/>
  <c r="G24" i="5"/>
  <c r="G21" i="5"/>
  <c r="G28" i="5"/>
  <c r="G29" i="5"/>
  <c r="G13" i="5"/>
  <c r="E21" i="5"/>
  <c r="G15" i="5"/>
  <c r="E13" i="5"/>
  <c r="G12" i="5"/>
  <c r="G20" i="5"/>
  <c r="G16" i="5"/>
  <c r="G7" i="5"/>
  <c r="E29" i="5"/>
  <c r="G8" i="5"/>
  <c r="E8" i="5"/>
  <c r="E9" i="5"/>
  <c r="G9" i="5"/>
  <c r="E24" i="5"/>
  <c r="E25" i="5"/>
  <c r="E16" i="5"/>
  <c r="G11" i="5"/>
  <c r="G18" i="5"/>
  <c r="G25" i="5"/>
  <c r="E15" i="5"/>
  <c r="E20" i="5"/>
  <c r="E10" i="5"/>
  <c r="E17" i="5"/>
  <c r="E23" i="5"/>
  <c r="G10" i="5"/>
  <c r="G17" i="5"/>
  <c r="E11" i="5"/>
  <c r="E18" i="5"/>
  <c r="E7" i="5"/>
  <c r="E19" i="5"/>
  <c r="E26" i="5"/>
  <c r="G26" i="5"/>
  <c r="G27" i="5"/>
  <c r="E30" i="5" l="1"/>
  <c r="E14" i="5"/>
  <c r="G22" i="5"/>
  <c r="E22" i="5"/>
  <c r="G14" i="5"/>
  <c r="G30" i="5"/>
  <c r="G28" i="4"/>
  <c r="G14" i="4" l="1"/>
  <c r="G20" i="4"/>
  <c r="G19" i="4"/>
  <c r="G18" i="4"/>
  <c r="E10" i="4"/>
  <c r="G8" i="4"/>
  <c r="G12" i="4"/>
  <c r="G7" i="4"/>
  <c r="E16" i="4"/>
  <c r="G15" i="4"/>
  <c r="E20" i="4"/>
  <c r="E19" i="4"/>
  <c r="E28" i="4"/>
  <c r="G23" i="4"/>
  <c r="G24" i="4"/>
  <c r="G25" i="4"/>
  <c r="E26" i="4"/>
  <c r="E17" i="4"/>
  <c r="E11" i="4"/>
  <c r="G17" i="4"/>
  <c r="E12" i="4"/>
  <c r="E18" i="4"/>
  <c r="E14" i="4"/>
  <c r="E15" i="4"/>
  <c r="G10" i="4"/>
  <c r="G16" i="4"/>
  <c r="E24" i="4"/>
  <c r="E25" i="4"/>
  <c r="G26" i="4"/>
  <c r="E27" i="4"/>
  <c r="G27" i="4"/>
  <c r="G11" i="4"/>
  <c r="E7" i="4"/>
  <c r="E8" i="4"/>
  <c r="E9" i="4"/>
  <c r="G9" i="4"/>
  <c r="E23" i="4"/>
  <c r="E19" i="2"/>
  <c r="E18" i="2"/>
  <c r="E17" i="2"/>
  <c r="E16" i="2"/>
  <c r="G17" i="2"/>
  <c r="E24" i="2"/>
  <c r="E10" i="2"/>
  <c r="E13" i="4" l="1"/>
  <c r="G29" i="4"/>
  <c r="G13" i="4"/>
  <c r="E22" i="4"/>
  <c r="E29" i="4"/>
  <c r="G22" i="4"/>
  <c r="G24" i="2"/>
  <c r="E25" i="2"/>
  <c r="E26" i="2"/>
  <c r="G23" i="2"/>
  <c r="G25" i="2"/>
  <c r="E21" i="2"/>
  <c r="E28" i="2" s="1"/>
  <c r="G18" i="2"/>
  <c r="E22" i="2"/>
  <c r="E23" i="2"/>
  <c r="G16" i="2"/>
  <c r="E14" i="2"/>
  <c r="E15" i="2"/>
  <c r="E12" i="2"/>
  <c r="E8" i="2"/>
  <c r="E11" i="2"/>
  <c r="E9" i="2"/>
  <c r="E20" i="2" l="1"/>
  <c r="G20" i="2"/>
  <c r="G28" i="2"/>
  <c r="E13" i="2"/>
</calcChain>
</file>

<file path=xl/sharedStrings.xml><?xml version="1.0" encoding="utf-8"?>
<sst xmlns="http://schemas.openxmlformats.org/spreadsheetml/2006/main" count="351" uniqueCount="124">
  <si>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</si>
  <si>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</si>
  <si>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</si>
  <si>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</si>
  <si>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</si>
  <si>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</si>
  <si>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</si>
  <si>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</si>
  <si>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</si>
  <si>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</si>
  <si>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</si>
  <si>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台茶12號</t>
    <phoneticPr fontId="2" type="noConversion"/>
  </si>
  <si>
    <t>總芽數</t>
    <phoneticPr fontId="2" type="noConversion"/>
  </si>
  <si>
    <t>開面茶芽數</t>
    <phoneticPr fontId="2" type="noConversion"/>
  </si>
  <si>
    <t>四季春</t>
    <phoneticPr fontId="2" type="noConversion"/>
  </si>
  <si>
    <t>台茶17號</t>
    <phoneticPr fontId="2" type="noConversion"/>
  </si>
  <si>
    <t>台茶8號</t>
    <phoneticPr fontId="2" type="noConversion"/>
  </si>
  <si>
    <t>台茶20號</t>
    <phoneticPr fontId="2" type="noConversion"/>
  </si>
  <si>
    <t>11-1</t>
    <phoneticPr fontId="2" type="noConversion"/>
  </si>
  <si>
    <t>050 北東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</si>
  <si>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</si>
  <si>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</si>
  <si>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</si>
  <si>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青心大冇</t>
    <phoneticPr fontId="2" type="noConversion"/>
  </si>
  <si>
    <t>台茶18號</t>
    <phoneticPr fontId="2" type="noConversion"/>
  </si>
  <si>
    <t>150 中中</t>
    <phoneticPr fontId="2" type="noConversion"/>
  </si>
  <si>
    <t>第三水</t>
    <phoneticPr fontId="2" type="noConversion"/>
  </si>
  <si>
    <t>2葉</t>
  </si>
  <si>
    <t>3葉</t>
  </si>
  <si>
    <t>4葉</t>
  </si>
  <si>
    <t>5葉</t>
  </si>
  <si>
    <t>6葉</t>
  </si>
  <si>
    <t>2葉</t>
    <phoneticPr fontId="2" type="noConversion"/>
  </si>
  <si>
    <t>7葉</t>
  </si>
  <si>
    <t>8葉</t>
  </si>
  <si>
    <t>6-3、6-4</t>
    <phoneticPr fontId="2" type="noConversion"/>
  </si>
  <si>
    <t>7葉</t>
    <phoneticPr fontId="2" type="noConversion"/>
  </si>
  <si>
    <t>8葉</t>
    <phoneticPr fontId="2" type="noConversion"/>
  </si>
  <si>
    <t>前一水採收/修剪日期：4/26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</si>
  <si>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</si>
  <si>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</si>
  <si>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</si>
  <si>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5-1、5-2</t>
    <phoneticPr fontId="2" type="noConversion"/>
  </si>
  <si>
    <t>8葉</t>
    <phoneticPr fontId="2" type="noConversion"/>
  </si>
  <si>
    <t>9葉</t>
    <phoneticPr fontId="2" type="noConversion"/>
  </si>
  <si>
    <t>10葉</t>
    <phoneticPr fontId="2" type="noConversion"/>
  </si>
  <si>
    <t>5-2 140 南西</t>
    <phoneticPr fontId="2" type="noConversion"/>
  </si>
  <si>
    <t>6-3 050 南西</t>
    <phoneticPr fontId="2" type="noConversion"/>
  </si>
  <si>
    <t>6-4 110 中中</t>
    <phoneticPr fontId="2" type="noConversion"/>
  </si>
  <si>
    <t>6-4 83 北東</t>
    <phoneticPr fontId="2" type="noConversion"/>
  </si>
  <si>
    <t>5-2 120 中中</t>
    <phoneticPr fontId="2" type="noConversion"/>
  </si>
  <si>
    <t>5-1 059 北東</t>
    <phoneticPr fontId="2" type="noConversion"/>
  </si>
  <si>
    <t>※有1個一心7葉的枝條有2個側枝(1心3葉+3葉開面)</t>
    <phoneticPr fontId="2" type="noConversion"/>
  </si>
  <si>
    <t>前一水採收/修剪日期：4/28</t>
    <phoneticPr fontId="2" type="noConversion"/>
  </si>
  <si>
    <t>前一水採收/修剪日期：4/29</t>
    <phoneticPr fontId="2" type="noConversion"/>
  </si>
  <si>
    <t>9葉</t>
    <phoneticPr fontId="2" type="noConversion"/>
  </si>
  <si>
    <t>3-3 50 北西</t>
    <phoneticPr fontId="2" type="noConversion"/>
  </si>
  <si>
    <t>3-2 80 中中</t>
    <phoneticPr fontId="2" type="noConversion"/>
  </si>
  <si>
    <t>3-2 160 南東偏中</t>
    <phoneticPr fontId="2" type="noConversion"/>
  </si>
  <si>
    <t>3-2、3-3</t>
    <phoneticPr fontId="2" type="noConversion"/>
  </si>
  <si>
    <t>前一水採收/修剪日期：5/10</t>
    <phoneticPr fontId="2" type="noConversion"/>
  </si>
  <si>
    <t>090 中中</t>
    <phoneticPr fontId="2" type="noConversion"/>
  </si>
  <si>
    <t>120 南西</t>
    <phoneticPr fontId="2" type="noConversion"/>
  </si>
  <si>
    <t>2葉</t>
    <phoneticPr fontId="2" type="noConversion"/>
  </si>
  <si>
    <t>前一水採收/修剪日期：5/8</t>
    <phoneticPr fontId="2" type="noConversion"/>
  </si>
  <si>
    <t>100 西</t>
    <phoneticPr fontId="2" type="noConversion"/>
  </si>
  <si>
    <t>120 中</t>
    <phoneticPr fontId="2" type="noConversion"/>
  </si>
  <si>
    <t>140 東</t>
    <phoneticPr fontId="2" type="noConversion"/>
  </si>
  <si>
    <t>10-1</t>
    <phoneticPr fontId="2" type="noConversion"/>
  </si>
  <si>
    <t>050 北西</t>
    <phoneticPr fontId="2" type="noConversion"/>
  </si>
  <si>
    <t>070 中中</t>
    <phoneticPr fontId="2" type="noConversion"/>
  </si>
  <si>
    <t>090 南東</t>
    <phoneticPr fontId="2" type="noConversion"/>
  </si>
  <si>
    <t>8葉</t>
    <phoneticPr fontId="2" type="noConversion"/>
  </si>
  <si>
    <t>前一水採收/修剪日期：5/12</t>
    <phoneticPr fontId="2" type="noConversion"/>
  </si>
  <si>
    <t>23區</t>
    <phoneticPr fontId="2" type="noConversion"/>
  </si>
  <si>
    <t>224 北西</t>
    <phoneticPr fontId="2" type="noConversion"/>
  </si>
  <si>
    <t>125 南東</t>
    <phoneticPr fontId="2" type="noConversion"/>
  </si>
  <si>
    <t>8葉</t>
    <phoneticPr fontId="2" type="noConversion"/>
  </si>
  <si>
    <t>9葉</t>
    <phoneticPr fontId="2" type="noConversion"/>
  </si>
  <si>
    <t>樹齡：1年多</t>
    <phoneticPr fontId="2" type="noConversion"/>
  </si>
  <si>
    <t>10-2</t>
    <phoneticPr fontId="2" type="noConversion"/>
  </si>
  <si>
    <t>前一水採收/修剪日期：5/16</t>
    <phoneticPr fontId="2" type="noConversion"/>
  </si>
  <si>
    <t>開面與不開面芽數</t>
    <phoneticPr fontId="2" type="noConversion"/>
  </si>
  <si>
    <t>未開面芽數量</t>
    <phoneticPr fontId="2" type="noConversion"/>
  </si>
  <si>
    <t>第三水</t>
  </si>
  <si>
    <t>品種</t>
  </si>
  <si>
    <t>大冇</t>
  </si>
  <si>
    <t>6月18日</t>
  </si>
  <si>
    <t>6月24日</t>
  </si>
  <si>
    <t>7月1日</t>
  </si>
  <si>
    <t>6月21日</t>
  </si>
  <si>
    <t>7月8日</t>
  </si>
  <si>
    <t>7月5日</t>
  </si>
  <si>
    <t>7月16日</t>
  </si>
  <si>
    <t>田區</t>
  </si>
  <si>
    <t>樹齡(年)</t>
  </si>
  <si>
    <t>採收/修剪日期</t>
  </si>
  <si>
    <t>採前調查日期</t>
  </si>
  <si>
    <t>採收/修剪高度(cm)</t>
  </si>
  <si>
    <t>上一水</t>
  </si>
  <si>
    <t>台12</t>
  </si>
  <si>
    <t>6-3,6-4</t>
  </si>
  <si>
    <t>2~3</t>
  </si>
  <si>
    <t>4月26日</t>
  </si>
  <si>
    <t>6月19日</t>
  </si>
  <si>
    <t>台17</t>
  </si>
  <si>
    <t>3-2.3-3</t>
  </si>
  <si>
    <t>4月29日</t>
  </si>
  <si>
    <t>台20</t>
  </si>
  <si>
    <t>5月10日</t>
  </si>
  <si>
    <t>四季</t>
  </si>
  <si>
    <t>4月28日</t>
  </si>
  <si>
    <t>5月12日</t>
  </si>
  <si>
    <t>台8</t>
  </si>
  <si>
    <t>5月8日</t>
  </si>
  <si>
    <t>台18</t>
  </si>
  <si>
    <t>23區</t>
  </si>
  <si>
    <t>1~2</t>
  </si>
  <si>
    <t>5月16日</t>
  </si>
  <si>
    <t>7月17日</t>
  </si>
  <si>
    <t>5-1,5-2</t>
    <phoneticPr fontId="2" type="noConversion"/>
  </si>
  <si>
    <t>11-1</t>
    <phoneticPr fontId="2" type="noConversion"/>
  </si>
  <si>
    <t>10-1</t>
    <phoneticPr fontId="2" type="noConversion"/>
  </si>
  <si>
    <t>10-2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</si>
</sst>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&quot;月&quot;d&quot;日&quot;"/>
    <numFmt numFmtId="177" formatCode="0.0%"/>
    <numFmt numFmtId="178" formatCode="0_ "/>
    <numFmt numFmtId="179" formatCode="m&quot;月&quot;d&quot;日&quot;;@"/>
    <numFmt numFmtId="180" formatCode="0.0_ "/>
    <numFmt numFmtId="182" formatCode="0.00_);[Red]\(0.00\)"/>
  </numFmts>
  <fonts count="8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80" fontId="0" fillId="0" borderId="1" xfId="0" applyNumberForma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3" borderId="10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49" fontId="7" fillId="3" borderId="5" xfId="0" applyNumberFormat="1" applyFont="1" applyFill="1" applyBorder="1">
      <alignment vertical="center"/>
    </xf>
    <xf numFmtId="182" fontId="0" fillId="0" borderId="2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9" workbookViewId="0">
      <selection activeCell="A30" sqref="A30:XFD30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2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43651</v>
      </c>
      <c r="C2" s="8"/>
      <c r="D2" s="76" t="s">
        <v>64</v>
      </c>
      <c r="E2" s="76"/>
      <c r="F2" s="20"/>
      <c r="H2" s="8"/>
    </row>
    <row r="3" spans="1:9">
      <c r="A3" s="2" t="s">
        <v>2</v>
      </c>
      <c r="B3" t="s">
        <v>16</v>
      </c>
    </row>
    <row r="4" spans="1:9">
      <c r="A4" s="2" t="s">
        <v>3</v>
      </c>
      <c r="B4" s="25" t="s">
        <v>80</v>
      </c>
      <c r="C4" s="25"/>
    </row>
    <row r="5" spans="1:9">
      <c r="A5" s="2" t="s">
        <v>4</v>
      </c>
      <c r="B5" t="s">
        <v>26</v>
      </c>
    </row>
    <row r="6" spans="1:9" ht="48.6">
      <c r="A6" s="23" t="s">
        <v>5</v>
      </c>
      <c r="B6" s="23" t="s">
        <v>6</v>
      </c>
      <c r="C6" s="49" t="s">
        <v>82</v>
      </c>
      <c r="D6" s="23" t="s">
        <v>7</v>
      </c>
      <c r="E6" s="11" t="s">
        <v>8</v>
      </c>
      <c r="F6" s="14" t="s">
        <v>13</v>
      </c>
      <c r="G6" s="17" t="s">
        <v>9</v>
      </c>
      <c r="H6" s="23" t="s">
        <v>12</v>
      </c>
      <c r="I6" s="5" t="s">
        <v>10</v>
      </c>
    </row>
    <row r="7" spans="1:9">
      <c r="A7" s="72">
        <v>1</v>
      </c>
      <c r="B7" s="42" t="s">
        <v>63</v>
      </c>
      <c r="C7" s="50">
        <f>D7+F7</f>
        <v>8</v>
      </c>
      <c r="D7" s="42"/>
      <c r="E7" s="12">
        <f>D7/H7</f>
        <v>0</v>
      </c>
      <c r="F7" s="14">
        <v>8</v>
      </c>
      <c r="G7" s="12">
        <f>F7/H7</f>
        <v>0.10666666666666667</v>
      </c>
      <c r="H7" s="75">
        <f>SUM(D7:D12,F7:F12)</f>
        <v>75</v>
      </c>
      <c r="I7" s="43" t="s">
        <v>65</v>
      </c>
    </row>
    <row r="8" spans="1:9">
      <c r="A8" s="73"/>
      <c r="B8" s="42" t="s">
        <v>28</v>
      </c>
      <c r="C8" s="50">
        <f t="shared" ref="C8:C12" si="0">D8+F8</f>
        <v>21</v>
      </c>
      <c r="D8" s="24">
        <v>2</v>
      </c>
      <c r="E8" s="12">
        <f>D8/H7</f>
        <v>2.6666666666666668E-2</v>
      </c>
      <c r="F8" s="15">
        <v>19</v>
      </c>
      <c r="G8" s="12">
        <f>F8/H7</f>
        <v>0.25333333333333335</v>
      </c>
      <c r="H8" s="73"/>
      <c r="I8" s="4" t="s">
        <v>20</v>
      </c>
    </row>
    <row r="9" spans="1:9">
      <c r="A9" s="73"/>
      <c r="B9" s="42" t="s">
        <v>29</v>
      </c>
      <c r="C9" s="50">
        <f t="shared" si="0"/>
        <v>25</v>
      </c>
      <c r="D9" s="24"/>
      <c r="E9" s="12">
        <f>D9/H7</f>
        <v>0</v>
      </c>
      <c r="F9" s="15">
        <v>25</v>
      </c>
      <c r="G9" s="12">
        <f>F9/H7</f>
        <v>0.33333333333333331</v>
      </c>
      <c r="H9" s="73"/>
      <c r="I9" s="4"/>
    </row>
    <row r="10" spans="1:9">
      <c r="A10" s="73"/>
      <c r="B10" s="42" t="s">
        <v>30</v>
      </c>
      <c r="C10" s="50">
        <f t="shared" si="0"/>
        <v>14</v>
      </c>
      <c r="D10" s="24"/>
      <c r="E10" s="12">
        <f>D10/H7</f>
        <v>0</v>
      </c>
      <c r="F10" s="15">
        <v>14</v>
      </c>
      <c r="G10" s="12">
        <f>F10/H7</f>
        <v>0.18666666666666668</v>
      </c>
      <c r="H10" s="73"/>
      <c r="I10" s="4"/>
    </row>
    <row r="11" spans="1:9">
      <c r="A11" s="73"/>
      <c r="B11" s="42" t="s">
        <v>31</v>
      </c>
      <c r="C11" s="50">
        <f t="shared" si="0"/>
        <v>6</v>
      </c>
      <c r="D11" s="24"/>
      <c r="E11" s="12">
        <f>D11/H7</f>
        <v>0</v>
      </c>
      <c r="F11" s="15">
        <v>6</v>
      </c>
      <c r="G11" s="12">
        <f>F11/H7</f>
        <v>0.08</v>
      </c>
      <c r="H11" s="73"/>
      <c r="I11" s="4"/>
    </row>
    <row r="12" spans="1:9">
      <c r="A12" s="73"/>
      <c r="B12" s="42" t="s">
        <v>33</v>
      </c>
      <c r="C12" s="50">
        <f t="shared" si="0"/>
        <v>1</v>
      </c>
      <c r="D12" s="24">
        <v>1</v>
      </c>
      <c r="E12" s="12">
        <f>D12/H7</f>
        <v>1.3333333333333334E-2</v>
      </c>
      <c r="F12" s="15"/>
      <c r="G12" s="12">
        <f>F12/H7</f>
        <v>0</v>
      </c>
      <c r="H12" s="74"/>
      <c r="I12" s="6"/>
    </row>
    <row r="13" spans="1:9">
      <c r="A13" s="51"/>
      <c r="B13" s="49"/>
      <c r="C13" s="49"/>
      <c r="D13" s="49">
        <f>SUM(D7:D12)</f>
        <v>3</v>
      </c>
      <c r="E13" s="56">
        <f>SUM(E7:E12)*100</f>
        <v>4</v>
      </c>
      <c r="F13" s="49">
        <f>SUM(F7:F12)</f>
        <v>72</v>
      </c>
      <c r="G13" s="56">
        <f>SUM(G7:G12)*100</f>
        <v>96</v>
      </c>
      <c r="H13" s="53"/>
      <c r="I13" s="6"/>
    </row>
    <row r="14" spans="1:9">
      <c r="A14" s="72">
        <v>2</v>
      </c>
      <c r="B14" s="44" t="s">
        <v>32</v>
      </c>
      <c r="C14" s="50">
        <f>D14+F14</f>
        <v>2</v>
      </c>
      <c r="D14" s="23"/>
      <c r="E14" s="12">
        <f>D14/H14</f>
        <v>0</v>
      </c>
      <c r="F14" s="15">
        <v>2</v>
      </c>
      <c r="G14" s="12">
        <f>F14/H14</f>
        <v>3.1746031746031744E-2</v>
      </c>
      <c r="H14" s="75">
        <f>SUM(D14:D19,F14:F19)</f>
        <v>63</v>
      </c>
      <c r="I14" s="6" t="s">
        <v>66</v>
      </c>
    </row>
    <row r="15" spans="1:9">
      <c r="A15" s="73"/>
      <c r="B15" s="44" t="s">
        <v>28</v>
      </c>
      <c r="C15" s="50">
        <f t="shared" ref="C15:C19" si="1">D15+F15</f>
        <v>14</v>
      </c>
      <c r="D15" s="23"/>
      <c r="E15" s="12">
        <f>D15/H14</f>
        <v>0</v>
      </c>
      <c r="F15" s="15">
        <v>14</v>
      </c>
      <c r="G15" s="12">
        <f>F15/H14</f>
        <v>0.22222222222222221</v>
      </c>
      <c r="H15" s="73"/>
      <c r="I15" s="6" t="s">
        <v>21</v>
      </c>
    </row>
    <row r="16" spans="1:9">
      <c r="A16" s="73"/>
      <c r="B16" s="44" t="s">
        <v>29</v>
      </c>
      <c r="C16" s="50">
        <f t="shared" si="1"/>
        <v>30</v>
      </c>
      <c r="D16" s="23"/>
      <c r="E16" s="12">
        <f>D16/H14</f>
        <v>0</v>
      </c>
      <c r="F16" s="15">
        <v>30</v>
      </c>
      <c r="G16" s="12">
        <f>F16/H14</f>
        <v>0.47619047619047616</v>
      </c>
      <c r="H16" s="73"/>
      <c r="I16" s="6"/>
    </row>
    <row r="17" spans="1:9">
      <c r="A17" s="73"/>
      <c r="B17" s="44" t="s">
        <v>30</v>
      </c>
      <c r="C17" s="50">
        <f t="shared" si="1"/>
        <v>12</v>
      </c>
      <c r="D17" s="23"/>
      <c r="E17" s="12">
        <f>D17/H14</f>
        <v>0</v>
      </c>
      <c r="F17" s="15">
        <v>12</v>
      </c>
      <c r="G17" s="12">
        <f>F17/H14</f>
        <v>0.19047619047619047</v>
      </c>
      <c r="H17" s="73"/>
      <c r="I17" s="6"/>
    </row>
    <row r="18" spans="1:9">
      <c r="A18" s="73"/>
      <c r="B18" s="44" t="s">
        <v>31</v>
      </c>
      <c r="C18" s="50">
        <f t="shared" si="1"/>
        <v>5</v>
      </c>
      <c r="D18" s="23">
        <v>1</v>
      </c>
      <c r="E18" s="12">
        <f>D18/H14</f>
        <v>1.5873015873015872E-2</v>
      </c>
      <c r="F18" s="15">
        <v>4</v>
      </c>
      <c r="G18" s="12">
        <f>F18/H14</f>
        <v>6.3492063492063489E-2</v>
      </c>
      <c r="H18" s="73"/>
      <c r="I18" s="6"/>
    </row>
    <row r="19" spans="1:9">
      <c r="A19" s="74"/>
      <c r="B19" s="44" t="s">
        <v>33</v>
      </c>
      <c r="C19" s="50">
        <f t="shared" si="1"/>
        <v>0</v>
      </c>
      <c r="D19" s="23"/>
      <c r="E19" s="12">
        <f>D19/H14*100</f>
        <v>0</v>
      </c>
      <c r="F19" s="15"/>
      <c r="G19" s="12">
        <f>F19/H14</f>
        <v>0</v>
      </c>
      <c r="H19" s="74"/>
      <c r="I19" s="6"/>
    </row>
    <row r="20" spans="1:9">
      <c r="A20" s="51"/>
      <c r="B20" s="49"/>
      <c r="C20" s="49"/>
      <c r="D20" s="49">
        <f>SUM(D14:D19)</f>
        <v>1</v>
      </c>
      <c r="E20" s="56">
        <f>SUM(E14:E19)*100</f>
        <v>1.5873015873015872</v>
      </c>
      <c r="F20" s="49">
        <f>SUM(F14:F19)</f>
        <v>62</v>
      </c>
      <c r="G20" s="56">
        <f>SUM(G14:G19)*100</f>
        <v>98.412698412698404</v>
      </c>
      <c r="H20" s="51"/>
      <c r="I20" s="6"/>
    </row>
    <row r="21" spans="1:9">
      <c r="A21" s="72">
        <v>3</v>
      </c>
      <c r="B21" s="44" t="s">
        <v>32</v>
      </c>
      <c r="C21" s="50">
        <f>D21+F21</f>
        <v>2</v>
      </c>
      <c r="D21" s="23"/>
      <c r="E21" s="12">
        <f>D21/H21</f>
        <v>0</v>
      </c>
      <c r="F21" s="15">
        <v>2</v>
      </c>
      <c r="G21" s="12">
        <f>F21/H21</f>
        <v>3.6363636363636362E-2</v>
      </c>
      <c r="H21" s="75">
        <f>SUM(D21:D26,F21:F26)</f>
        <v>55</v>
      </c>
      <c r="I21" s="6" t="s">
        <v>67</v>
      </c>
    </row>
    <row r="22" spans="1:9">
      <c r="A22" s="73"/>
      <c r="B22" s="44" t="s">
        <v>28</v>
      </c>
      <c r="C22" s="50">
        <f t="shared" ref="C22:C26" si="2">D22+F22</f>
        <v>5</v>
      </c>
      <c r="D22" s="23"/>
      <c r="E22" s="12">
        <f>D22/H21</f>
        <v>0</v>
      </c>
      <c r="F22" s="15">
        <v>5</v>
      </c>
      <c r="G22" s="12">
        <f>F22/H21</f>
        <v>9.0909090909090912E-2</v>
      </c>
      <c r="H22" s="73"/>
      <c r="I22" s="6" t="s">
        <v>22</v>
      </c>
    </row>
    <row r="23" spans="1:9">
      <c r="A23" s="73"/>
      <c r="B23" s="44" t="s">
        <v>29</v>
      </c>
      <c r="C23" s="50">
        <f t="shared" si="2"/>
        <v>14</v>
      </c>
      <c r="D23" s="23">
        <v>2</v>
      </c>
      <c r="E23" s="12">
        <f>D23/H21</f>
        <v>3.6363636363636362E-2</v>
      </c>
      <c r="F23" s="15">
        <v>12</v>
      </c>
      <c r="G23" s="12">
        <f>F23/H21</f>
        <v>0.21818181818181817</v>
      </c>
      <c r="H23" s="73"/>
      <c r="I23" s="6"/>
    </row>
    <row r="24" spans="1:9">
      <c r="A24" s="73"/>
      <c r="B24" s="44" t="s">
        <v>30</v>
      </c>
      <c r="C24" s="50">
        <f t="shared" si="2"/>
        <v>24</v>
      </c>
      <c r="D24" s="23"/>
      <c r="E24" s="12">
        <f>D24/H21</f>
        <v>0</v>
      </c>
      <c r="F24" s="15">
        <v>24</v>
      </c>
      <c r="G24" s="12">
        <f>F24/H21</f>
        <v>0.43636363636363634</v>
      </c>
      <c r="H24" s="73"/>
      <c r="I24" s="6"/>
    </row>
    <row r="25" spans="1:9">
      <c r="A25" s="73"/>
      <c r="B25" s="44" t="s">
        <v>31</v>
      </c>
      <c r="C25" s="50">
        <f t="shared" si="2"/>
        <v>9</v>
      </c>
      <c r="D25" s="23">
        <v>3</v>
      </c>
      <c r="E25" s="12">
        <f>D25/H21</f>
        <v>5.4545454545454543E-2</v>
      </c>
      <c r="F25" s="15">
        <v>6</v>
      </c>
      <c r="G25" s="12">
        <f>F25/H21</f>
        <v>0.10909090909090909</v>
      </c>
      <c r="H25" s="73"/>
      <c r="I25" s="6"/>
    </row>
    <row r="26" spans="1:9">
      <c r="A26" s="74"/>
      <c r="B26" s="44" t="s">
        <v>33</v>
      </c>
      <c r="C26" s="50">
        <f t="shared" si="2"/>
        <v>1</v>
      </c>
      <c r="D26" s="23">
        <v>1</v>
      </c>
      <c r="E26" s="12">
        <f>D26/H21</f>
        <v>1.8181818181818181E-2</v>
      </c>
      <c r="F26" s="15"/>
      <c r="G26" s="12">
        <f>F26/H21</f>
        <v>0</v>
      </c>
      <c r="H26" s="74"/>
      <c r="I26" s="6"/>
    </row>
    <row r="27" spans="1:9">
      <c r="D27" s="9">
        <f>SUM(D21:D26)</f>
        <v>6</v>
      </c>
      <c r="E27" s="56">
        <f>SUM(E21:E26)*100</f>
        <v>10.90909090909091</v>
      </c>
      <c r="F27" s="9">
        <f>SUM(F21:F26)</f>
        <v>49</v>
      </c>
      <c r="G27" s="56">
        <f>SUM(G21:G26)*100</f>
        <v>89.090909090909093</v>
      </c>
    </row>
    <row r="28" spans="1:9">
      <c r="A28" s="7"/>
    </row>
  </sheetData>
  <mergeCells count="7">
    <mergeCell ref="A21:A26"/>
    <mergeCell ref="H21:H26"/>
    <mergeCell ref="D2:E2"/>
    <mergeCell ref="A14:A19"/>
    <mergeCell ref="H14:H19"/>
    <mergeCell ref="A7:A12"/>
    <mergeCell ref="H7:H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9" workbookViewId="0">
      <selection activeCell="G28" activeCellId="5" sqref="E13 G13 E20 G20 E28 G28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10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36">
        <v>43634</v>
      </c>
      <c r="C2" s="36"/>
      <c r="D2" s="79" t="s">
        <v>38</v>
      </c>
      <c r="E2" s="79"/>
      <c r="F2" s="20"/>
      <c r="H2" s="8"/>
    </row>
    <row r="3" spans="1:9">
      <c r="A3" s="2" t="s">
        <v>2</v>
      </c>
      <c r="B3" s="2" t="s">
        <v>11</v>
      </c>
      <c r="C3" s="2"/>
    </row>
    <row r="4" spans="1:9">
      <c r="A4" s="2" t="s">
        <v>3</v>
      </c>
      <c r="B4" s="2" t="s">
        <v>35</v>
      </c>
      <c r="C4" s="2"/>
    </row>
    <row r="5" spans="1:9">
      <c r="A5" s="2" t="s">
        <v>4</v>
      </c>
      <c r="B5" s="2" t="s">
        <v>26</v>
      </c>
      <c r="C5" s="2"/>
    </row>
    <row r="6" spans="1:9" ht="48.6">
      <c r="A6" s="3" t="s">
        <v>5</v>
      </c>
      <c r="B6" s="3" t="s">
        <v>6</v>
      </c>
      <c r="C6" s="49" t="s">
        <v>82</v>
      </c>
      <c r="D6" s="3" t="s">
        <v>83</v>
      </c>
      <c r="E6" s="11" t="s">
        <v>8</v>
      </c>
      <c r="F6" s="14" t="s">
        <v>13</v>
      </c>
      <c r="G6" s="17" t="s">
        <v>9</v>
      </c>
      <c r="H6" s="3" t="s">
        <v>12</v>
      </c>
      <c r="I6" s="5" t="s">
        <v>10</v>
      </c>
    </row>
    <row r="7" spans="1:9">
      <c r="A7" s="72">
        <v>1</v>
      </c>
      <c r="B7" s="35" t="s">
        <v>27</v>
      </c>
      <c r="C7" s="50">
        <f>D7+F7</f>
        <v>0</v>
      </c>
      <c r="D7" s="35"/>
      <c r="E7" s="12">
        <f>D7/H7</f>
        <v>0</v>
      </c>
      <c r="F7" s="15"/>
      <c r="G7" s="12">
        <f>F7/H7</f>
        <v>0</v>
      </c>
      <c r="H7" s="75">
        <f>SUM(D7:D12,F7:F12)</f>
        <v>64</v>
      </c>
      <c r="I7" s="18" t="s">
        <v>47</v>
      </c>
    </row>
    <row r="8" spans="1:9">
      <c r="A8" s="73"/>
      <c r="B8" s="35" t="s">
        <v>28</v>
      </c>
      <c r="C8" s="50">
        <f t="shared" ref="C8:C27" si="0">D8+F8</f>
        <v>0</v>
      </c>
      <c r="D8" s="35"/>
      <c r="E8" s="12">
        <f>D8/H7</f>
        <v>0</v>
      </c>
      <c r="F8" s="15"/>
      <c r="G8" s="12">
        <f>F8/H7</f>
        <v>0</v>
      </c>
      <c r="H8" s="80"/>
      <c r="I8" s="4" t="s">
        <v>39</v>
      </c>
    </row>
    <row r="9" spans="1:9">
      <c r="A9" s="73"/>
      <c r="B9" s="35" t="s">
        <v>29</v>
      </c>
      <c r="C9" s="50">
        <f t="shared" si="0"/>
        <v>13</v>
      </c>
      <c r="D9" s="35">
        <v>4</v>
      </c>
      <c r="E9" s="12">
        <f>D9/H7</f>
        <v>6.25E-2</v>
      </c>
      <c r="F9" s="15">
        <v>9</v>
      </c>
      <c r="G9" s="12">
        <f>F9/H7</f>
        <v>0.140625</v>
      </c>
      <c r="H9" s="80"/>
      <c r="I9" s="4"/>
    </row>
    <row r="10" spans="1:9">
      <c r="A10" s="73"/>
      <c r="B10" s="35" t="s">
        <v>30</v>
      </c>
      <c r="C10" s="50">
        <f t="shared" si="0"/>
        <v>18</v>
      </c>
      <c r="D10" s="35">
        <v>12</v>
      </c>
      <c r="E10" s="12">
        <f>D10/H7</f>
        <v>0.1875</v>
      </c>
      <c r="F10" s="15">
        <v>6</v>
      </c>
      <c r="G10" s="12">
        <f>F10/H7</f>
        <v>9.375E-2</v>
      </c>
      <c r="H10" s="80"/>
      <c r="I10" s="4"/>
    </row>
    <row r="11" spans="1:9">
      <c r="A11" s="73"/>
      <c r="B11" s="35" t="s">
        <v>31</v>
      </c>
      <c r="C11" s="50">
        <f t="shared" si="0"/>
        <v>23</v>
      </c>
      <c r="D11" s="35">
        <v>20</v>
      </c>
      <c r="E11" s="12">
        <f>D11/H7</f>
        <v>0.3125</v>
      </c>
      <c r="F11" s="15">
        <v>3</v>
      </c>
      <c r="G11" s="12">
        <f>F11/H7</f>
        <v>4.6875E-2</v>
      </c>
      <c r="H11" s="80"/>
      <c r="I11" s="6"/>
    </row>
    <row r="12" spans="1:9">
      <c r="A12" s="73"/>
      <c r="B12" s="35" t="s">
        <v>36</v>
      </c>
      <c r="C12" s="50">
        <f t="shared" si="0"/>
        <v>10</v>
      </c>
      <c r="D12" s="35">
        <v>10</v>
      </c>
      <c r="E12" s="12">
        <f>D12/H7</f>
        <v>0.15625</v>
      </c>
      <c r="F12" s="15"/>
      <c r="G12" s="12">
        <f>F12/H7</f>
        <v>0</v>
      </c>
      <c r="H12" s="80"/>
      <c r="I12" s="6"/>
    </row>
    <row r="13" spans="1:9">
      <c r="A13" s="51"/>
      <c r="B13" s="49"/>
      <c r="C13" s="50">
        <f>SUM(C7:C12)</f>
        <v>64</v>
      </c>
      <c r="D13" s="50">
        <f t="shared" ref="D13:F13" si="1">SUM(D7:D12)</f>
        <v>46</v>
      </c>
      <c r="E13" s="56">
        <f>SUM(E7:E12)*100</f>
        <v>71.875</v>
      </c>
      <c r="F13" s="50">
        <f t="shared" si="1"/>
        <v>18</v>
      </c>
      <c r="G13" s="56">
        <f>SUM(G7:G12)*100</f>
        <v>28.125</v>
      </c>
      <c r="H13" s="53"/>
      <c r="I13" s="6"/>
    </row>
    <row r="14" spans="1:9">
      <c r="A14" s="72">
        <v>2</v>
      </c>
      <c r="B14" s="35" t="s">
        <v>27</v>
      </c>
      <c r="C14" s="50">
        <f t="shared" si="0"/>
        <v>0</v>
      </c>
      <c r="D14" s="3"/>
      <c r="E14" s="12">
        <f>D14/H14</f>
        <v>0</v>
      </c>
      <c r="F14" s="15"/>
      <c r="G14" s="12">
        <f>F14/H14</f>
        <v>0</v>
      </c>
      <c r="H14" s="75">
        <f>SUM(D14:D19,F14:F19)</f>
        <v>45</v>
      </c>
      <c r="I14" s="6" t="s">
        <v>48</v>
      </c>
    </row>
    <row r="15" spans="1:9">
      <c r="A15" s="73"/>
      <c r="B15" s="35" t="s">
        <v>28</v>
      </c>
      <c r="C15" s="50">
        <f t="shared" si="0"/>
        <v>2</v>
      </c>
      <c r="D15" s="3"/>
      <c r="E15" s="12">
        <f>D15/H14</f>
        <v>0</v>
      </c>
      <c r="F15" s="15">
        <v>2</v>
      </c>
      <c r="G15" s="12">
        <f>F15/H14</f>
        <v>4.4444444444444446E-2</v>
      </c>
      <c r="H15" s="73"/>
      <c r="I15" s="6" t="s">
        <v>40</v>
      </c>
    </row>
    <row r="16" spans="1:9">
      <c r="A16" s="73"/>
      <c r="B16" s="35" t="s">
        <v>29</v>
      </c>
      <c r="C16" s="50">
        <f t="shared" si="0"/>
        <v>6</v>
      </c>
      <c r="D16" s="3">
        <v>1</v>
      </c>
      <c r="E16" s="12">
        <f>D16/H14</f>
        <v>2.2222222222222223E-2</v>
      </c>
      <c r="F16" s="15">
        <v>5</v>
      </c>
      <c r="G16" s="12">
        <f>F16/H14</f>
        <v>0.1111111111111111</v>
      </c>
      <c r="H16" s="73"/>
      <c r="I16" s="6"/>
    </row>
    <row r="17" spans="1:9">
      <c r="A17" s="73"/>
      <c r="B17" s="35" t="s">
        <v>30</v>
      </c>
      <c r="C17" s="50">
        <f t="shared" si="0"/>
        <v>7</v>
      </c>
      <c r="D17" s="3">
        <v>5</v>
      </c>
      <c r="E17" s="12">
        <f>D17/H14</f>
        <v>0.1111111111111111</v>
      </c>
      <c r="F17" s="15">
        <v>2</v>
      </c>
      <c r="G17" s="12">
        <f>F17/H14</f>
        <v>4.4444444444444446E-2</v>
      </c>
      <c r="H17" s="73"/>
      <c r="I17" s="6"/>
    </row>
    <row r="18" spans="1:9">
      <c r="A18" s="73"/>
      <c r="B18" s="35" t="s">
        <v>31</v>
      </c>
      <c r="C18" s="50">
        <f t="shared" si="0"/>
        <v>16</v>
      </c>
      <c r="D18" s="3">
        <v>13</v>
      </c>
      <c r="E18" s="12">
        <f>D18/H14</f>
        <v>0.28888888888888886</v>
      </c>
      <c r="F18" s="15">
        <v>3</v>
      </c>
      <c r="G18" s="12">
        <f>F18/H14</f>
        <v>6.6666666666666666E-2</v>
      </c>
      <c r="H18" s="73"/>
      <c r="I18" s="6"/>
    </row>
    <row r="19" spans="1:9">
      <c r="A19" s="74"/>
      <c r="B19" s="35" t="s">
        <v>36</v>
      </c>
      <c r="C19" s="50">
        <f t="shared" si="0"/>
        <v>14</v>
      </c>
      <c r="D19" s="3">
        <v>14</v>
      </c>
      <c r="E19" s="12">
        <f>D19/H14</f>
        <v>0.31111111111111112</v>
      </c>
      <c r="F19" s="15"/>
      <c r="G19" s="12">
        <f>F19/H14</f>
        <v>0</v>
      </c>
      <c r="H19" s="74"/>
      <c r="I19" s="6"/>
    </row>
    <row r="20" spans="1:9">
      <c r="A20" s="52"/>
      <c r="B20" s="49"/>
      <c r="C20" s="50">
        <f>SUM(C14:C19)</f>
        <v>45</v>
      </c>
      <c r="D20" s="50">
        <f t="shared" ref="D20" si="2">SUM(D14:D19)</f>
        <v>33</v>
      </c>
      <c r="E20" s="56">
        <f>SUM(E14:E19)*100</f>
        <v>73.333333333333329</v>
      </c>
      <c r="F20" s="50">
        <f t="shared" ref="F20" si="3">SUM(F14:F19)</f>
        <v>12</v>
      </c>
      <c r="G20" s="56">
        <f>SUM(G14:G19)*100</f>
        <v>26.666666666666668</v>
      </c>
      <c r="H20" s="52"/>
      <c r="I20" s="6"/>
    </row>
    <row r="21" spans="1:9">
      <c r="A21" s="77">
        <v>3</v>
      </c>
      <c r="B21" s="35" t="s">
        <v>27</v>
      </c>
      <c r="C21" s="50">
        <f t="shared" si="0"/>
        <v>1</v>
      </c>
      <c r="D21" s="3">
        <v>1</v>
      </c>
      <c r="E21" s="12">
        <f>D21/H21</f>
        <v>0.02</v>
      </c>
      <c r="F21" s="15"/>
      <c r="G21" s="12">
        <f>F21/H21</f>
        <v>0</v>
      </c>
      <c r="H21" s="78">
        <f>SUM(D21:D27,F21:F27)</f>
        <v>50</v>
      </c>
      <c r="I21" s="6" t="s">
        <v>49</v>
      </c>
    </row>
    <row r="22" spans="1:9">
      <c r="A22" s="77"/>
      <c r="B22" s="35" t="s">
        <v>28</v>
      </c>
      <c r="C22" s="50">
        <f t="shared" si="0"/>
        <v>5</v>
      </c>
      <c r="D22" s="3">
        <v>2</v>
      </c>
      <c r="E22" s="12">
        <f>D22/H21</f>
        <v>0.04</v>
      </c>
      <c r="F22" s="15">
        <v>3</v>
      </c>
      <c r="G22" s="12">
        <f>F22/H21</f>
        <v>0.06</v>
      </c>
      <c r="H22" s="78"/>
      <c r="I22" s="6" t="s">
        <v>41</v>
      </c>
    </row>
    <row r="23" spans="1:9">
      <c r="A23" s="77"/>
      <c r="B23" s="35" t="s">
        <v>29</v>
      </c>
      <c r="C23" s="50">
        <f t="shared" si="0"/>
        <v>8</v>
      </c>
      <c r="D23" s="3">
        <v>2</v>
      </c>
      <c r="E23" s="12">
        <f>D23/H21</f>
        <v>0.04</v>
      </c>
      <c r="F23" s="15">
        <v>6</v>
      </c>
      <c r="G23" s="12">
        <f>F23/H21</f>
        <v>0.12</v>
      </c>
      <c r="H23" s="78"/>
      <c r="I23" s="6"/>
    </row>
    <row r="24" spans="1:9">
      <c r="A24" s="77"/>
      <c r="B24" s="35" t="s">
        <v>30</v>
      </c>
      <c r="C24" s="50">
        <f t="shared" si="0"/>
        <v>8</v>
      </c>
      <c r="D24" s="3">
        <v>7</v>
      </c>
      <c r="E24" s="12">
        <f>D24/H21</f>
        <v>0.14000000000000001</v>
      </c>
      <c r="F24" s="15">
        <v>1</v>
      </c>
      <c r="G24" s="12">
        <f>F24/H21</f>
        <v>0.02</v>
      </c>
      <c r="H24" s="78"/>
      <c r="I24" s="6"/>
    </row>
    <row r="25" spans="1:9">
      <c r="A25" s="77"/>
      <c r="B25" s="35" t="s">
        <v>31</v>
      </c>
      <c r="C25" s="50">
        <f t="shared" si="0"/>
        <v>17</v>
      </c>
      <c r="D25" s="3">
        <v>15</v>
      </c>
      <c r="E25" s="12">
        <f>D25/H21</f>
        <v>0.3</v>
      </c>
      <c r="F25" s="15">
        <v>2</v>
      </c>
      <c r="G25" s="12">
        <f>F25/H21</f>
        <v>0.04</v>
      </c>
      <c r="H25" s="78"/>
      <c r="I25" s="6"/>
    </row>
    <row r="26" spans="1:9">
      <c r="A26" s="77"/>
      <c r="B26" s="35" t="s">
        <v>36</v>
      </c>
      <c r="C26" s="50">
        <f t="shared" si="0"/>
        <v>10</v>
      </c>
      <c r="D26" s="3">
        <v>9</v>
      </c>
      <c r="E26" s="12">
        <f>D26/H21</f>
        <v>0.18</v>
      </c>
      <c r="F26" s="15">
        <v>1</v>
      </c>
      <c r="G26" s="12">
        <f>F26/H21</f>
        <v>0.02</v>
      </c>
      <c r="H26" s="78"/>
      <c r="I26" s="6"/>
    </row>
    <row r="27" spans="1:9">
      <c r="A27" s="77"/>
      <c r="B27" s="35" t="s">
        <v>37</v>
      </c>
      <c r="C27" s="50">
        <f t="shared" si="0"/>
        <v>1</v>
      </c>
      <c r="D27" s="35">
        <v>1</v>
      </c>
      <c r="E27" s="12">
        <f>D27/H21</f>
        <v>0.02</v>
      </c>
      <c r="F27" s="15"/>
      <c r="G27" s="12">
        <f>F27/H21</f>
        <v>0</v>
      </c>
      <c r="H27" s="78"/>
      <c r="I27" s="6"/>
    </row>
    <row r="28" spans="1:9">
      <c r="A28" s="7"/>
      <c r="C28" s="50">
        <f>SUM(C21:C27)</f>
        <v>50</v>
      </c>
      <c r="D28" s="50">
        <f t="shared" ref="D28:F28" si="4">SUM(D21:D27)</f>
        <v>37</v>
      </c>
      <c r="E28" s="56">
        <f>SUM(E21:E27)*100</f>
        <v>74</v>
      </c>
      <c r="F28" s="50">
        <f t="shared" si="4"/>
        <v>13</v>
      </c>
      <c r="G28" s="56">
        <f>SUM(G21:G27)*100</f>
        <v>26</v>
      </c>
    </row>
  </sheetData>
  <mergeCells count="7">
    <mergeCell ref="A21:A27"/>
    <mergeCell ref="H21:H27"/>
    <mergeCell ref="D2:E2"/>
    <mergeCell ref="A14:A19"/>
    <mergeCell ref="H14:H19"/>
    <mergeCell ref="A7:A12"/>
    <mergeCell ref="H7:H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22" workbookViewId="0">
      <selection activeCell="A32" sqref="A32:XFD52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1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43640</v>
      </c>
      <c r="C2" s="8"/>
      <c r="D2" s="76" t="s">
        <v>54</v>
      </c>
      <c r="E2" s="76"/>
      <c r="F2" s="20"/>
      <c r="H2" s="8"/>
    </row>
    <row r="3" spans="1:9">
      <c r="A3" s="2" t="s">
        <v>2</v>
      </c>
      <c r="B3" t="s">
        <v>15</v>
      </c>
    </row>
    <row r="4" spans="1:9">
      <c r="A4" s="2" t="s">
        <v>3</v>
      </c>
      <c r="B4" t="s">
        <v>59</v>
      </c>
    </row>
    <row r="5" spans="1:9">
      <c r="A5" s="2" t="s">
        <v>4</v>
      </c>
      <c r="B5" t="s">
        <v>26</v>
      </c>
    </row>
    <row r="6" spans="1:9" ht="48.6">
      <c r="A6" s="3" t="s">
        <v>5</v>
      </c>
      <c r="B6" s="3" t="s">
        <v>6</v>
      </c>
      <c r="C6" s="49"/>
      <c r="D6" s="3" t="s">
        <v>7</v>
      </c>
      <c r="E6" s="11" t="s">
        <v>8</v>
      </c>
      <c r="F6" s="14" t="s">
        <v>13</v>
      </c>
      <c r="G6" s="17" t="s">
        <v>9</v>
      </c>
      <c r="H6" s="3" t="s">
        <v>12</v>
      </c>
      <c r="I6" s="5" t="s">
        <v>10</v>
      </c>
    </row>
    <row r="7" spans="1:9">
      <c r="A7" s="72">
        <v>1</v>
      </c>
      <c r="B7" s="39" t="s">
        <v>28</v>
      </c>
      <c r="C7" s="50">
        <f>D7+F7</f>
        <v>1</v>
      </c>
      <c r="D7" s="3"/>
      <c r="E7" s="12">
        <f>D7/H7</f>
        <v>0</v>
      </c>
      <c r="F7" s="15">
        <v>1</v>
      </c>
      <c r="G7" s="12">
        <f>F7/H7</f>
        <v>1.7857142857142856E-2</v>
      </c>
      <c r="H7" s="75">
        <f>SUM(D7:D13,F7:F13)</f>
        <v>56</v>
      </c>
      <c r="I7" s="18" t="s">
        <v>56</v>
      </c>
    </row>
    <row r="8" spans="1:9">
      <c r="A8" s="73"/>
      <c r="B8" s="39" t="s">
        <v>29</v>
      </c>
      <c r="C8" s="50">
        <f t="shared" ref="C8:C29" si="0">D8+F8</f>
        <v>9</v>
      </c>
      <c r="D8" s="3"/>
      <c r="E8" s="12">
        <f>D8/H7</f>
        <v>0</v>
      </c>
      <c r="F8" s="15">
        <v>9</v>
      </c>
      <c r="G8" s="12">
        <f>F8/H7</f>
        <v>0.16071428571428573</v>
      </c>
      <c r="H8" s="73"/>
      <c r="I8" s="4" t="s">
        <v>21</v>
      </c>
    </row>
    <row r="9" spans="1:9">
      <c r="A9" s="73"/>
      <c r="B9" s="39" t="s">
        <v>30</v>
      </c>
      <c r="C9" s="50">
        <f t="shared" si="0"/>
        <v>21</v>
      </c>
      <c r="D9" s="3"/>
      <c r="E9" s="12">
        <f>D9/H7</f>
        <v>0</v>
      </c>
      <c r="F9" s="15">
        <v>21</v>
      </c>
      <c r="G9" s="12">
        <f>F9/H7</f>
        <v>0.375</v>
      </c>
      <c r="H9" s="73"/>
      <c r="I9" s="4"/>
    </row>
    <row r="10" spans="1:9">
      <c r="A10" s="73"/>
      <c r="B10" s="39" t="s">
        <v>31</v>
      </c>
      <c r="C10" s="50">
        <f t="shared" si="0"/>
        <v>10</v>
      </c>
      <c r="D10" s="3"/>
      <c r="E10" s="12">
        <f>D10/H7</f>
        <v>0</v>
      </c>
      <c r="F10" s="15">
        <v>10</v>
      </c>
      <c r="G10" s="12">
        <f>F10/H7</f>
        <v>0.17857142857142858</v>
      </c>
      <c r="H10" s="73"/>
      <c r="I10" s="4"/>
    </row>
    <row r="11" spans="1:9">
      <c r="A11" s="73"/>
      <c r="B11" s="39" t="s">
        <v>33</v>
      </c>
      <c r="C11" s="50">
        <f t="shared" si="0"/>
        <v>10</v>
      </c>
      <c r="D11" s="3">
        <v>8</v>
      </c>
      <c r="E11" s="12">
        <f>D11/H7</f>
        <v>0.14285714285714285</v>
      </c>
      <c r="F11" s="15">
        <v>2</v>
      </c>
      <c r="G11" s="12">
        <f>F11/H7</f>
        <v>3.5714285714285712E-2</v>
      </c>
      <c r="H11" s="73"/>
      <c r="I11" s="6"/>
    </row>
    <row r="12" spans="1:9">
      <c r="A12" s="73"/>
      <c r="B12" s="39" t="s">
        <v>34</v>
      </c>
      <c r="C12" s="50">
        <f t="shared" si="0"/>
        <v>4</v>
      </c>
      <c r="D12" s="3">
        <v>4</v>
      </c>
      <c r="E12" s="12">
        <f>D12/H7</f>
        <v>7.1428571428571425E-2</v>
      </c>
      <c r="F12" s="15"/>
      <c r="G12" s="12">
        <f>F12/H7</f>
        <v>0</v>
      </c>
      <c r="H12" s="73"/>
      <c r="I12" s="6"/>
    </row>
    <row r="13" spans="1:9">
      <c r="A13" s="74"/>
      <c r="B13" s="34" t="s">
        <v>55</v>
      </c>
      <c r="C13" s="50">
        <f t="shared" si="0"/>
        <v>1</v>
      </c>
      <c r="D13" s="3"/>
      <c r="E13" s="12">
        <f>D13/H7</f>
        <v>0</v>
      </c>
      <c r="F13" s="15">
        <v>1</v>
      </c>
      <c r="G13" s="12">
        <f>F13/H7</f>
        <v>1.7857142857142856E-2</v>
      </c>
      <c r="H13" s="74"/>
      <c r="I13" s="6"/>
    </row>
    <row r="14" spans="1:9">
      <c r="A14" s="51"/>
      <c r="B14" s="49"/>
      <c r="C14" s="50">
        <f>SUM(C7:C13)</f>
        <v>56</v>
      </c>
      <c r="D14" s="50">
        <f t="shared" ref="D14:F14" si="1">SUM(D7:D13)</f>
        <v>12</v>
      </c>
      <c r="E14" s="56">
        <f>SUM(E7:E13)*100</f>
        <v>21.428571428571427</v>
      </c>
      <c r="F14" s="50">
        <f t="shared" si="1"/>
        <v>44</v>
      </c>
      <c r="G14" s="56">
        <f>SUM(G7:G13)*100</f>
        <v>78.571428571428584</v>
      </c>
      <c r="H14" s="51"/>
      <c r="I14" s="6"/>
    </row>
    <row r="15" spans="1:9">
      <c r="A15" s="72">
        <v>2</v>
      </c>
      <c r="B15" s="39" t="s">
        <v>28</v>
      </c>
      <c r="C15" s="50">
        <f t="shared" si="0"/>
        <v>2</v>
      </c>
      <c r="D15" s="3"/>
      <c r="E15" s="12">
        <f>D15/H15</f>
        <v>0</v>
      </c>
      <c r="F15" s="40">
        <v>2</v>
      </c>
      <c r="G15" s="12">
        <f>F15/H15</f>
        <v>3.6363636363636362E-2</v>
      </c>
      <c r="H15" s="75">
        <f>SUM(D15:D21,F15:F21)</f>
        <v>55</v>
      </c>
      <c r="I15" s="6" t="s">
        <v>57</v>
      </c>
    </row>
    <row r="16" spans="1:9">
      <c r="A16" s="73"/>
      <c r="B16" s="39" t="s">
        <v>29</v>
      </c>
      <c r="C16" s="50">
        <f t="shared" si="0"/>
        <v>3</v>
      </c>
      <c r="D16" s="3"/>
      <c r="E16" s="12">
        <f>D16/H15</f>
        <v>0</v>
      </c>
      <c r="F16" s="40">
        <v>3</v>
      </c>
      <c r="G16" s="12">
        <f>F16/H15</f>
        <v>5.4545454545454543E-2</v>
      </c>
      <c r="H16" s="73"/>
      <c r="I16" s="6" t="s">
        <v>20</v>
      </c>
    </row>
    <row r="17" spans="1:9">
      <c r="A17" s="73"/>
      <c r="B17" s="39" t="s">
        <v>30</v>
      </c>
      <c r="C17" s="50">
        <f t="shared" si="0"/>
        <v>17</v>
      </c>
      <c r="D17" s="3">
        <v>1</v>
      </c>
      <c r="E17" s="12">
        <f>D17/H15</f>
        <v>1.8181818181818181E-2</v>
      </c>
      <c r="F17" s="40">
        <v>16</v>
      </c>
      <c r="G17" s="12">
        <f>F17/H15</f>
        <v>0.29090909090909089</v>
      </c>
      <c r="H17" s="73"/>
      <c r="I17" s="6"/>
    </row>
    <row r="18" spans="1:9">
      <c r="A18" s="73"/>
      <c r="B18" s="39" t="s">
        <v>31</v>
      </c>
      <c r="C18" s="50">
        <f t="shared" si="0"/>
        <v>14</v>
      </c>
      <c r="D18" s="3">
        <v>4</v>
      </c>
      <c r="E18" s="12">
        <f>D18/H15</f>
        <v>7.2727272727272724E-2</v>
      </c>
      <c r="F18" s="40">
        <v>10</v>
      </c>
      <c r="G18" s="12">
        <f>F18/H15</f>
        <v>0.18181818181818182</v>
      </c>
      <c r="H18" s="73"/>
      <c r="I18" s="6"/>
    </row>
    <row r="19" spans="1:9">
      <c r="A19" s="73"/>
      <c r="B19" s="39" t="s">
        <v>33</v>
      </c>
      <c r="C19" s="50">
        <f t="shared" si="0"/>
        <v>10</v>
      </c>
      <c r="D19" s="3">
        <v>1</v>
      </c>
      <c r="E19" s="12">
        <f>D19/H15</f>
        <v>1.8181818181818181E-2</v>
      </c>
      <c r="F19" s="40">
        <v>9</v>
      </c>
      <c r="G19" s="12">
        <f>F19/H15</f>
        <v>0.16363636363636364</v>
      </c>
      <c r="H19" s="73"/>
      <c r="I19" s="6"/>
    </row>
    <row r="20" spans="1:9">
      <c r="A20" s="73"/>
      <c r="B20" s="39" t="s">
        <v>34</v>
      </c>
      <c r="C20" s="50">
        <f t="shared" si="0"/>
        <v>9</v>
      </c>
      <c r="D20" s="3">
        <v>7</v>
      </c>
      <c r="E20" s="12">
        <f>D20/H15</f>
        <v>0.12727272727272726</v>
      </c>
      <c r="F20" s="40">
        <v>2</v>
      </c>
      <c r="G20" s="12">
        <f>F20/H15</f>
        <v>3.6363636363636362E-2</v>
      </c>
      <c r="H20" s="73"/>
      <c r="I20" s="6"/>
    </row>
    <row r="21" spans="1:9">
      <c r="A21" s="74"/>
      <c r="B21" s="39" t="s">
        <v>55</v>
      </c>
      <c r="C21" s="50">
        <f t="shared" si="0"/>
        <v>0</v>
      </c>
      <c r="D21" s="3"/>
      <c r="E21" s="12">
        <f>D21/H15</f>
        <v>0</v>
      </c>
      <c r="F21" s="15"/>
      <c r="G21" s="12">
        <f>F21/H15</f>
        <v>0</v>
      </c>
      <c r="H21" s="74"/>
      <c r="I21" s="6"/>
    </row>
    <row r="22" spans="1:9">
      <c r="A22" s="51"/>
      <c r="B22" s="49"/>
      <c r="C22" s="50">
        <f>SUM(C15:C21)</f>
        <v>55</v>
      </c>
      <c r="D22" s="50">
        <f t="shared" ref="D22" si="2">SUM(D15:D21)</f>
        <v>13</v>
      </c>
      <c r="E22" s="56">
        <f>SUM(E15:E21)*100</f>
        <v>23.636363636363637</v>
      </c>
      <c r="F22" s="50">
        <f t="shared" ref="F22" si="3">SUM(F15:F21)</f>
        <v>42</v>
      </c>
      <c r="G22" s="56">
        <f>SUM(G15:G21)*100</f>
        <v>76.363636363636374</v>
      </c>
      <c r="H22" s="51"/>
      <c r="I22" s="6"/>
    </row>
    <row r="23" spans="1:9">
      <c r="A23" s="77">
        <v>3</v>
      </c>
      <c r="B23" s="39" t="s">
        <v>28</v>
      </c>
      <c r="C23" s="50">
        <f t="shared" si="0"/>
        <v>3</v>
      </c>
      <c r="D23" s="3"/>
      <c r="E23" s="12">
        <f>D23/H23</f>
        <v>0</v>
      </c>
      <c r="F23" s="15">
        <v>3</v>
      </c>
      <c r="G23" s="12">
        <f>F23/H23</f>
        <v>4.2253521126760563E-2</v>
      </c>
      <c r="H23" s="75">
        <f>SUM(D23:D29,F23:F29)</f>
        <v>71</v>
      </c>
      <c r="I23" s="6" t="s">
        <v>58</v>
      </c>
    </row>
    <row r="24" spans="1:9">
      <c r="A24" s="77"/>
      <c r="B24" s="39" t="s">
        <v>29</v>
      </c>
      <c r="C24" s="50">
        <f t="shared" si="0"/>
        <v>18</v>
      </c>
      <c r="D24" s="3"/>
      <c r="E24" s="12">
        <f>D24/H23</f>
        <v>0</v>
      </c>
      <c r="F24" s="15">
        <v>18</v>
      </c>
      <c r="G24" s="12">
        <f>F24/H23</f>
        <v>0.25352112676056338</v>
      </c>
      <c r="H24" s="73"/>
      <c r="I24" s="6" t="s">
        <v>22</v>
      </c>
    </row>
    <row r="25" spans="1:9">
      <c r="A25" s="77"/>
      <c r="B25" s="39" t="s">
        <v>30</v>
      </c>
      <c r="C25" s="50">
        <f t="shared" si="0"/>
        <v>25</v>
      </c>
      <c r="D25" s="3"/>
      <c r="E25" s="12">
        <f>D25/H23</f>
        <v>0</v>
      </c>
      <c r="F25" s="15">
        <v>25</v>
      </c>
      <c r="G25" s="12">
        <f>F25/H23</f>
        <v>0.352112676056338</v>
      </c>
      <c r="H25" s="73"/>
      <c r="I25" s="6"/>
    </row>
    <row r="26" spans="1:9">
      <c r="A26" s="77"/>
      <c r="B26" s="39" t="s">
        <v>31</v>
      </c>
      <c r="C26" s="50">
        <f t="shared" si="0"/>
        <v>19</v>
      </c>
      <c r="D26" s="3"/>
      <c r="E26" s="12">
        <f>D26/H23</f>
        <v>0</v>
      </c>
      <c r="F26" s="15">
        <v>19</v>
      </c>
      <c r="G26" s="12">
        <f>F26/H23</f>
        <v>0.26760563380281688</v>
      </c>
      <c r="H26" s="73"/>
      <c r="I26" s="6"/>
    </row>
    <row r="27" spans="1:9">
      <c r="A27" s="77"/>
      <c r="B27" s="39" t="s">
        <v>33</v>
      </c>
      <c r="C27" s="50">
        <f t="shared" si="0"/>
        <v>4</v>
      </c>
      <c r="D27" s="3">
        <v>2</v>
      </c>
      <c r="E27" s="12">
        <f>D27/H23</f>
        <v>2.8169014084507043E-2</v>
      </c>
      <c r="F27" s="15">
        <v>2</v>
      </c>
      <c r="G27" s="12">
        <f>F27/H23</f>
        <v>2.8169014084507043E-2</v>
      </c>
      <c r="H27" s="73"/>
      <c r="I27" s="6"/>
    </row>
    <row r="28" spans="1:9">
      <c r="A28" s="77"/>
      <c r="B28" s="39" t="s">
        <v>34</v>
      </c>
      <c r="C28" s="50">
        <f t="shared" si="0"/>
        <v>2</v>
      </c>
      <c r="D28" s="3">
        <v>2</v>
      </c>
      <c r="E28" s="12">
        <f>D28/H23</f>
        <v>2.8169014084507043E-2</v>
      </c>
      <c r="F28" s="15"/>
      <c r="G28" s="12">
        <f>F28/H23</f>
        <v>0</v>
      </c>
      <c r="H28" s="73"/>
      <c r="I28" s="6"/>
    </row>
    <row r="29" spans="1:9">
      <c r="A29" s="77"/>
      <c r="B29" s="39" t="s">
        <v>55</v>
      </c>
      <c r="C29" s="50">
        <f t="shared" si="0"/>
        <v>0</v>
      </c>
      <c r="D29" s="3"/>
      <c r="E29" s="12">
        <f>D29/H23</f>
        <v>0</v>
      </c>
      <c r="F29" s="15"/>
      <c r="G29" s="12">
        <f>F29/H23</f>
        <v>0</v>
      </c>
      <c r="H29" s="74"/>
      <c r="I29" s="6"/>
    </row>
    <row r="30" spans="1:9">
      <c r="A30" s="51"/>
      <c r="B30" s="49"/>
      <c r="C30" s="50">
        <f>SUM(C23:C29)</f>
        <v>71</v>
      </c>
      <c r="D30" s="50">
        <f t="shared" ref="D30" si="4">SUM(D23:D29)</f>
        <v>4</v>
      </c>
      <c r="E30" s="56">
        <f>SUM(E23:E29)*100</f>
        <v>5.6338028169014089</v>
      </c>
      <c r="F30" s="50">
        <f t="shared" ref="F30" si="5">SUM(F23:F29)</f>
        <v>67</v>
      </c>
      <c r="G30" s="56">
        <f>SUM(G23:G29)*100</f>
        <v>94.366197183098592</v>
      </c>
      <c r="H30" s="51"/>
      <c r="I30" s="6"/>
    </row>
    <row r="31" spans="1:9">
      <c r="A31" s="7"/>
    </row>
  </sheetData>
  <mergeCells count="7">
    <mergeCell ref="H15:H21"/>
    <mergeCell ref="A23:A29"/>
    <mergeCell ref="H23:H29"/>
    <mergeCell ref="D2:E2"/>
    <mergeCell ref="A7:A13"/>
    <mergeCell ref="H7:H13"/>
    <mergeCell ref="A15:A21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9" workbookViewId="0">
      <selection activeCell="G28" activeCellId="1" sqref="E28 G28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30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43662</v>
      </c>
      <c r="C2" s="8"/>
      <c r="D2" s="76" t="s">
        <v>81</v>
      </c>
      <c r="E2" s="76"/>
      <c r="F2" s="20"/>
      <c r="H2" s="8"/>
    </row>
    <row r="3" spans="1:9">
      <c r="A3" s="2" t="s">
        <v>2</v>
      </c>
      <c r="B3" t="s">
        <v>24</v>
      </c>
    </row>
    <row r="4" spans="1:9">
      <c r="A4" s="2" t="s">
        <v>3</v>
      </c>
      <c r="B4" s="25" t="s">
        <v>74</v>
      </c>
      <c r="C4" s="25"/>
    </row>
    <row r="5" spans="1:9">
      <c r="A5" s="2" t="s">
        <v>4</v>
      </c>
      <c r="B5" t="s">
        <v>26</v>
      </c>
      <c r="D5" s="9" t="s">
        <v>79</v>
      </c>
    </row>
    <row r="6" spans="1:9" ht="48.6">
      <c r="A6" s="31" t="s">
        <v>5</v>
      </c>
      <c r="B6" s="31" t="s">
        <v>6</v>
      </c>
      <c r="C6" s="49"/>
      <c r="D6" s="31" t="s">
        <v>7</v>
      </c>
      <c r="E6" s="11" t="s">
        <v>8</v>
      </c>
      <c r="F6" s="14" t="s">
        <v>13</v>
      </c>
      <c r="G6" s="17" t="s">
        <v>9</v>
      </c>
      <c r="H6" s="31" t="s">
        <v>12</v>
      </c>
      <c r="I6" s="5" t="s">
        <v>10</v>
      </c>
    </row>
    <row r="7" spans="1:9">
      <c r="A7" s="72">
        <v>1</v>
      </c>
      <c r="B7" s="46" t="s">
        <v>28</v>
      </c>
      <c r="C7" s="50">
        <f>D7+F7</f>
        <v>0</v>
      </c>
      <c r="D7" s="31"/>
      <c r="E7" s="12">
        <f>D7/H7</f>
        <v>0</v>
      </c>
      <c r="F7" s="15"/>
      <c r="G7" s="12">
        <f>F7/H7</f>
        <v>0</v>
      </c>
      <c r="H7" s="68">
        <f>SUM(D7:D12,F7:F12)</f>
        <v>36</v>
      </c>
      <c r="I7" s="18" t="s">
        <v>75</v>
      </c>
    </row>
    <row r="8" spans="1:9">
      <c r="A8" s="73"/>
      <c r="B8" s="46" t="s">
        <v>29</v>
      </c>
      <c r="C8" s="50">
        <f t="shared" ref="C8:C27" si="0">D8+F8</f>
        <v>3</v>
      </c>
      <c r="D8" s="31"/>
      <c r="E8" s="12">
        <f>D8/H7</f>
        <v>0</v>
      </c>
      <c r="F8" s="15">
        <v>3</v>
      </c>
      <c r="G8" s="12">
        <f>F8/H7</f>
        <v>8.3333333333333329E-2</v>
      </c>
      <c r="H8" s="69"/>
      <c r="I8" s="32" t="s">
        <v>20</v>
      </c>
    </row>
    <row r="9" spans="1:9">
      <c r="A9" s="73"/>
      <c r="B9" s="46" t="s">
        <v>30</v>
      </c>
      <c r="C9" s="50">
        <f t="shared" si="0"/>
        <v>10</v>
      </c>
      <c r="D9" s="31"/>
      <c r="E9" s="12">
        <f>D9/H7</f>
        <v>0</v>
      </c>
      <c r="F9" s="15">
        <v>10</v>
      </c>
      <c r="G9" s="12">
        <f>F9/H7</f>
        <v>0.27777777777777779</v>
      </c>
      <c r="H9" s="69"/>
      <c r="I9" s="48"/>
    </row>
    <row r="10" spans="1:9">
      <c r="A10" s="73"/>
      <c r="B10" s="46" t="s">
        <v>31</v>
      </c>
      <c r="C10" s="50">
        <f t="shared" si="0"/>
        <v>11</v>
      </c>
      <c r="D10" s="31">
        <v>1</v>
      </c>
      <c r="E10" s="12">
        <f>D10/H7</f>
        <v>2.7777777777777776E-2</v>
      </c>
      <c r="F10" s="15">
        <v>10</v>
      </c>
      <c r="G10" s="12">
        <f>F10/H7</f>
        <v>0.27777777777777779</v>
      </c>
      <c r="H10" s="69"/>
      <c r="I10" s="4"/>
    </row>
    <row r="11" spans="1:9">
      <c r="A11" s="73"/>
      <c r="B11" s="46" t="s">
        <v>33</v>
      </c>
      <c r="C11" s="50">
        <f t="shared" si="0"/>
        <v>10</v>
      </c>
      <c r="D11" s="31"/>
      <c r="E11" s="12">
        <f>D11/H7</f>
        <v>0</v>
      </c>
      <c r="F11" s="15">
        <v>10</v>
      </c>
      <c r="G11" s="12">
        <f>F11/H7</f>
        <v>0.27777777777777779</v>
      </c>
      <c r="H11" s="69"/>
      <c r="I11" s="6"/>
    </row>
    <row r="12" spans="1:9">
      <c r="A12" s="74"/>
      <c r="B12" s="46" t="s">
        <v>77</v>
      </c>
      <c r="C12" s="50">
        <f t="shared" si="0"/>
        <v>2</v>
      </c>
      <c r="D12" s="31"/>
      <c r="E12" s="12">
        <f>D12/H7</f>
        <v>0</v>
      </c>
      <c r="F12" s="15">
        <v>2</v>
      </c>
      <c r="G12" s="12">
        <f>F12/H7</f>
        <v>5.5555555555555552E-2</v>
      </c>
      <c r="H12" s="70"/>
      <c r="I12" s="6"/>
    </row>
    <row r="13" spans="1:9">
      <c r="A13" s="51"/>
      <c r="B13" s="49"/>
      <c r="C13" s="50">
        <f>SUM(C7:C12)</f>
        <v>36</v>
      </c>
      <c r="D13" s="50">
        <f t="shared" ref="D13:F13" si="1">SUM(D7:D12)</f>
        <v>1</v>
      </c>
      <c r="E13" s="56">
        <f>SUM(E7:E12)*100</f>
        <v>2.7777777777777777</v>
      </c>
      <c r="F13" s="50">
        <f t="shared" si="1"/>
        <v>35</v>
      </c>
      <c r="G13" s="56">
        <f>SUM(G7:G12)*100</f>
        <v>97.222222222222214</v>
      </c>
      <c r="H13" s="69"/>
      <c r="I13" s="6"/>
    </row>
    <row r="14" spans="1:9">
      <c r="A14" s="72">
        <v>2</v>
      </c>
      <c r="B14" s="46" t="s">
        <v>28</v>
      </c>
      <c r="C14" s="50">
        <f t="shared" si="0"/>
        <v>0</v>
      </c>
      <c r="D14" s="31"/>
      <c r="E14" s="12">
        <f>D14/H14</f>
        <v>0</v>
      </c>
      <c r="F14" s="15"/>
      <c r="G14" s="12">
        <f>F14/H14</f>
        <v>0</v>
      </c>
      <c r="H14" s="68">
        <f>SUM(D14:D19,F14:F19)</f>
        <v>25</v>
      </c>
      <c r="I14" s="6" t="s">
        <v>25</v>
      </c>
    </row>
    <row r="15" spans="1:9">
      <c r="A15" s="73"/>
      <c r="B15" s="46" t="s">
        <v>29</v>
      </c>
      <c r="C15" s="50">
        <f t="shared" si="0"/>
        <v>1</v>
      </c>
      <c r="D15" s="31"/>
      <c r="E15" s="12">
        <f>D15/H14</f>
        <v>0</v>
      </c>
      <c r="F15" s="15">
        <v>1</v>
      </c>
      <c r="G15" s="12">
        <f>F15/H14</f>
        <v>0.04</v>
      </c>
      <c r="H15" s="69"/>
      <c r="I15" s="6" t="s">
        <v>21</v>
      </c>
    </row>
    <row r="16" spans="1:9">
      <c r="A16" s="73"/>
      <c r="B16" s="46" t="s">
        <v>30</v>
      </c>
      <c r="C16" s="50">
        <f t="shared" si="0"/>
        <v>8</v>
      </c>
      <c r="D16" s="31"/>
      <c r="E16" s="12">
        <f>D16/H14</f>
        <v>0</v>
      </c>
      <c r="F16" s="15">
        <v>8</v>
      </c>
      <c r="G16" s="12">
        <f>F16/H14</f>
        <v>0.32</v>
      </c>
      <c r="H16" s="69"/>
      <c r="I16" s="6"/>
    </row>
    <row r="17" spans="1:9">
      <c r="A17" s="73"/>
      <c r="B17" s="46" t="s">
        <v>31</v>
      </c>
      <c r="C17" s="50">
        <f t="shared" si="0"/>
        <v>2</v>
      </c>
      <c r="D17" s="31"/>
      <c r="E17" s="12">
        <f>D17/H14</f>
        <v>0</v>
      </c>
      <c r="F17" s="15">
        <v>2</v>
      </c>
      <c r="G17" s="12">
        <f>F17/H14</f>
        <v>0.08</v>
      </c>
      <c r="H17" s="69"/>
      <c r="I17" s="6"/>
    </row>
    <row r="18" spans="1:9">
      <c r="A18" s="73"/>
      <c r="B18" s="46" t="s">
        <v>33</v>
      </c>
      <c r="C18" s="50">
        <f t="shared" si="0"/>
        <v>12</v>
      </c>
      <c r="D18" s="31">
        <v>7</v>
      </c>
      <c r="E18" s="12">
        <f>D18/H14</f>
        <v>0.28000000000000003</v>
      </c>
      <c r="F18" s="15">
        <v>5</v>
      </c>
      <c r="G18" s="12">
        <f>F18/H14</f>
        <v>0.2</v>
      </c>
      <c r="H18" s="69"/>
      <c r="I18" s="6"/>
    </row>
    <row r="19" spans="1:9">
      <c r="A19" s="74"/>
      <c r="B19" s="46" t="s">
        <v>77</v>
      </c>
      <c r="C19" s="50">
        <f t="shared" si="0"/>
        <v>2</v>
      </c>
      <c r="D19" s="31">
        <v>1</v>
      </c>
      <c r="E19" s="12">
        <f>D19/H14</f>
        <v>0.04</v>
      </c>
      <c r="F19" s="15">
        <v>1</v>
      </c>
      <c r="G19" s="12">
        <f>F19/H14</f>
        <v>0.04</v>
      </c>
      <c r="H19" s="70"/>
      <c r="I19" s="6"/>
    </row>
    <row r="20" spans="1:9">
      <c r="A20" s="51"/>
      <c r="B20" s="49"/>
      <c r="C20" s="50">
        <f>SUM(C14:C19)</f>
        <v>25</v>
      </c>
      <c r="D20" s="50">
        <f t="shared" ref="D20" si="2">SUM(D14:D19)</f>
        <v>8</v>
      </c>
      <c r="E20" s="56">
        <f>SUM(E14:E19)*100</f>
        <v>32</v>
      </c>
      <c r="F20" s="50">
        <f t="shared" ref="F20" si="3">SUM(F14:F19)</f>
        <v>17</v>
      </c>
      <c r="G20" s="56">
        <f>SUM(G14:G19)*100</f>
        <v>68</v>
      </c>
      <c r="H20" s="69"/>
      <c r="I20" s="6"/>
    </row>
    <row r="21" spans="1:9">
      <c r="A21" s="77">
        <v>3</v>
      </c>
      <c r="B21" s="46" t="s">
        <v>28</v>
      </c>
      <c r="C21" s="50">
        <f t="shared" si="0"/>
        <v>1</v>
      </c>
      <c r="D21" s="46"/>
      <c r="E21" s="12">
        <f>D21/32</f>
        <v>0</v>
      </c>
      <c r="F21" s="47">
        <v>1</v>
      </c>
      <c r="G21" s="12">
        <f>F21/32</f>
        <v>3.125E-2</v>
      </c>
      <c r="H21" s="71">
        <v>32</v>
      </c>
      <c r="I21" s="6" t="s">
        <v>76</v>
      </c>
    </row>
    <row r="22" spans="1:9">
      <c r="A22" s="77"/>
      <c r="B22" s="46" t="s">
        <v>29</v>
      </c>
      <c r="C22" s="50">
        <f t="shared" si="0"/>
        <v>1</v>
      </c>
      <c r="D22" s="46"/>
      <c r="E22" s="12">
        <f t="shared" ref="E22:E27" si="4">D22/32</f>
        <v>0</v>
      </c>
      <c r="F22" s="47">
        <v>1</v>
      </c>
      <c r="G22" s="12">
        <f t="shared" ref="G22:G27" si="5">F22/32</f>
        <v>3.125E-2</v>
      </c>
      <c r="H22" s="71"/>
      <c r="I22" s="6" t="s">
        <v>22</v>
      </c>
    </row>
    <row r="23" spans="1:9">
      <c r="A23" s="77"/>
      <c r="B23" s="46" t="s">
        <v>30</v>
      </c>
      <c r="C23" s="50">
        <f t="shared" si="0"/>
        <v>6</v>
      </c>
      <c r="D23" s="46">
        <v>1</v>
      </c>
      <c r="E23" s="12">
        <f t="shared" si="4"/>
        <v>3.125E-2</v>
      </c>
      <c r="F23" s="47">
        <v>5</v>
      </c>
      <c r="G23" s="12">
        <f t="shared" si="5"/>
        <v>0.15625</v>
      </c>
      <c r="H23" s="71"/>
      <c r="I23" s="6"/>
    </row>
    <row r="24" spans="1:9">
      <c r="A24" s="77"/>
      <c r="B24" s="46" t="s">
        <v>31</v>
      </c>
      <c r="C24" s="50">
        <f t="shared" si="0"/>
        <v>11</v>
      </c>
      <c r="D24" s="46"/>
      <c r="E24" s="12">
        <f t="shared" si="4"/>
        <v>0</v>
      </c>
      <c r="F24" s="47">
        <v>11</v>
      </c>
      <c r="G24" s="12">
        <f t="shared" si="5"/>
        <v>0.34375</v>
      </c>
      <c r="H24" s="71"/>
      <c r="I24" s="6"/>
    </row>
    <row r="25" spans="1:9">
      <c r="A25" s="77"/>
      <c r="B25" s="46" t="s">
        <v>33</v>
      </c>
      <c r="C25" s="50">
        <f t="shared" si="0"/>
        <v>9</v>
      </c>
      <c r="D25" s="46">
        <v>5</v>
      </c>
      <c r="E25" s="12">
        <f t="shared" si="4"/>
        <v>0.15625</v>
      </c>
      <c r="F25" s="47">
        <v>4</v>
      </c>
      <c r="G25" s="12">
        <f t="shared" si="5"/>
        <v>0.125</v>
      </c>
      <c r="H25" s="71"/>
      <c r="I25" s="6"/>
    </row>
    <row r="26" spans="1:9">
      <c r="A26" s="77"/>
      <c r="B26" s="46" t="s">
        <v>77</v>
      </c>
      <c r="C26" s="50">
        <f t="shared" si="0"/>
        <v>3</v>
      </c>
      <c r="D26" s="46">
        <v>3</v>
      </c>
      <c r="E26" s="12">
        <f t="shared" si="4"/>
        <v>9.375E-2</v>
      </c>
      <c r="F26" s="47"/>
      <c r="G26" s="12">
        <f t="shared" si="5"/>
        <v>0</v>
      </c>
      <c r="H26" s="71"/>
      <c r="I26" s="6"/>
    </row>
    <row r="27" spans="1:9">
      <c r="A27" s="77"/>
      <c r="B27" s="46" t="s">
        <v>78</v>
      </c>
      <c r="C27" s="50">
        <f t="shared" si="0"/>
        <v>1</v>
      </c>
      <c r="D27" s="46">
        <v>1</v>
      </c>
      <c r="E27" s="12">
        <f t="shared" si="4"/>
        <v>3.125E-2</v>
      </c>
      <c r="F27" s="47"/>
      <c r="G27" s="12">
        <f t="shared" si="5"/>
        <v>0</v>
      </c>
      <c r="H27" s="71"/>
      <c r="I27" s="6"/>
    </row>
    <row r="28" spans="1:9">
      <c r="A28" s="51"/>
      <c r="B28" s="49"/>
      <c r="C28" s="50">
        <f>SUM(C21:C27)</f>
        <v>32</v>
      </c>
      <c r="D28" s="54">
        <f t="shared" ref="D28:H28" si="6">SUM(D21:D27)</f>
        <v>10</v>
      </c>
      <c r="E28" s="54">
        <f>SUM(E21:E27)*100</f>
        <v>31.25</v>
      </c>
      <c r="F28" s="54">
        <f t="shared" si="6"/>
        <v>22</v>
      </c>
      <c r="G28" s="54">
        <f>SUM(G21:G27)*100</f>
        <v>68.75</v>
      </c>
      <c r="H28" s="54">
        <f t="shared" si="6"/>
        <v>32</v>
      </c>
      <c r="I28" s="6"/>
    </row>
    <row r="29" spans="1:9">
      <c r="A29" s="7"/>
    </row>
  </sheetData>
  <mergeCells count="4">
    <mergeCell ref="A21:A27"/>
    <mergeCell ref="D2:E2"/>
    <mergeCell ref="A7:A12"/>
    <mergeCell ref="A14:A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7" activeCellId="5" sqref="E13 G13 E20 G20 E27 G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6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43647</v>
      </c>
      <c r="C2" s="8"/>
      <c r="D2" s="76" t="s">
        <v>60</v>
      </c>
      <c r="E2" s="76"/>
      <c r="F2" s="20"/>
      <c r="H2" s="8"/>
    </row>
    <row r="3" spans="1:9">
      <c r="A3" s="2" t="s">
        <v>2</v>
      </c>
      <c r="B3" t="s">
        <v>17</v>
      </c>
    </row>
    <row r="4" spans="1:9">
      <c r="A4" s="2" t="s">
        <v>3</v>
      </c>
      <c r="B4" s="25" t="s">
        <v>18</v>
      </c>
      <c r="C4" s="25"/>
    </row>
    <row r="5" spans="1:9">
      <c r="A5" s="2" t="s">
        <v>4</v>
      </c>
      <c r="B5" t="s">
        <v>26</v>
      </c>
    </row>
    <row r="6" spans="1:9" ht="48.6">
      <c r="A6" s="27" t="s">
        <v>5</v>
      </c>
      <c r="B6" s="27" t="s">
        <v>6</v>
      </c>
      <c r="C6" s="49"/>
      <c r="D6" s="27" t="s">
        <v>7</v>
      </c>
      <c r="E6" s="11" t="s">
        <v>8</v>
      </c>
      <c r="F6" s="14" t="s">
        <v>13</v>
      </c>
      <c r="G6" s="17" t="s">
        <v>9</v>
      </c>
      <c r="H6" s="27" t="s">
        <v>12</v>
      </c>
      <c r="I6" s="5" t="s">
        <v>10</v>
      </c>
    </row>
    <row r="7" spans="1:9">
      <c r="A7" s="72">
        <v>1</v>
      </c>
      <c r="B7" s="27" t="s">
        <v>32</v>
      </c>
      <c r="C7" s="50">
        <f>D7+F7</f>
        <v>0</v>
      </c>
      <c r="D7" s="27"/>
      <c r="E7" s="12">
        <f>D7/H7</f>
        <v>0</v>
      </c>
      <c r="F7" s="15"/>
      <c r="G7" s="12">
        <f>F7/H7</f>
        <v>0</v>
      </c>
      <c r="H7" s="75">
        <f>SUM(D7:D12,F7:F12)</f>
        <v>70</v>
      </c>
      <c r="I7" s="18" t="s">
        <v>19</v>
      </c>
    </row>
    <row r="8" spans="1:9">
      <c r="A8" s="73"/>
      <c r="B8" s="34" t="s">
        <v>28</v>
      </c>
      <c r="C8" s="50">
        <f t="shared" ref="C8:C26" si="0">D8+F8</f>
        <v>2</v>
      </c>
      <c r="D8" s="27"/>
      <c r="E8" s="12">
        <f>D8/H7</f>
        <v>0</v>
      </c>
      <c r="F8" s="15">
        <v>2</v>
      </c>
      <c r="G8" s="12">
        <f>F8/H7</f>
        <v>2.8571428571428571E-2</v>
      </c>
      <c r="H8" s="73"/>
      <c r="I8" s="4" t="s">
        <v>20</v>
      </c>
    </row>
    <row r="9" spans="1:9">
      <c r="A9" s="73"/>
      <c r="B9" s="34" t="s">
        <v>29</v>
      </c>
      <c r="C9" s="50">
        <f t="shared" si="0"/>
        <v>15</v>
      </c>
      <c r="D9" s="27">
        <v>1</v>
      </c>
      <c r="E9" s="12">
        <f>D9/H7</f>
        <v>1.4285714285714285E-2</v>
      </c>
      <c r="F9" s="15">
        <v>14</v>
      </c>
      <c r="G9" s="12">
        <f>F9/H7</f>
        <v>0.2</v>
      </c>
      <c r="H9" s="73"/>
      <c r="I9" s="4"/>
    </row>
    <row r="10" spans="1:9">
      <c r="A10" s="73"/>
      <c r="B10" s="34" t="s">
        <v>30</v>
      </c>
      <c r="C10" s="50">
        <f t="shared" si="0"/>
        <v>27</v>
      </c>
      <c r="D10" s="27">
        <v>4</v>
      </c>
      <c r="E10" s="12">
        <f>D10/H7</f>
        <v>5.7142857142857141E-2</v>
      </c>
      <c r="F10" s="15">
        <v>23</v>
      </c>
      <c r="G10" s="12">
        <f>F10/H7</f>
        <v>0.32857142857142857</v>
      </c>
      <c r="H10" s="73"/>
      <c r="I10" s="4"/>
    </row>
    <row r="11" spans="1:9">
      <c r="A11" s="73"/>
      <c r="B11" s="34" t="s">
        <v>31</v>
      </c>
      <c r="C11" s="50">
        <f t="shared" si="0"/>
        <v>22</v>
      </c>
      <c r="D11" s="27">
        <v>12</v>
      </c>
      <c r="E11" s="12">
        <f>D11/H7</f>
        <v>0.17142857142857143</v>
      </c>
      <c r="F11" s="15">
        <v>10</v>
      </c>
      <c r="G11" s="12">
        <f>F11/H7</f>
        <v>0.14285714285714285</v>
      </c>
      <c r="H11" s="73"/>
      <c r="I11" s="6"/>
    </row>
    <row r="12" spans="1:9">
      <c r="A12" s="74"/>
      <c r="B12" s="34" t="s">
        <v>33</v>
      </c>
      <c r="C12" s="50">
        <f t="shared" si="0"/>
        <v>4</v>
      </c>
      <c r="D12" s="27">
        <v>2</v>
      </c>
      <c r="E12" s="12">
        <f>D12/H7</f>
        <v>2.8571428571428571E-2</v>
      </c>
      <c r="F12" s="15">
        <v>2</v>
      </c>
      <c r="G12" s="12">
        <f>F12/H7</f>
        <v>2.8571428571428571E-2</v>
      </c>
      <c r="H12" s="74"/>
      <c r="I12" s="6"/>
    </row>
    <row r="13" spans="1:9">
      <c r="A13" s="51"/>
      <c r="B13" s="49"/>
      <c r="C13" s="50">
        <f>SUM(C7:C12)</f>
        <v>70</v>
      </c>
      <c r="D13" s="50">
        <f t="shared" ref="D13:F13" si="1">SUM(D7:D12)</f>
        <v>19</v>
      </c>
      <c r="E13" s="56">
        <f>SUM(E7:E12)*100</f>
        <v>27.142857142857142</v>
      </c>
      <c r="F13" s="50">
        <f t="shared" si="1"/>
        <v>51</v>
      </c>
      <c r="G13" s="56">
        <f>SUM(G7:G12)*100</f>
        <v>72.857142857142847</v>
      </c>
      <c r="H13" s="51"/>
      <c r="I13" s="6"/>
    </row>
    <row r="14" spans="1:9">
      <c r="A14" s="72">
        <v>2</v>
      </c>
      <c r="B14" s="34" t="s">
        <v>32</v>
      </c>
      <c r="C14" s="50">
        <f t="shared" si="0"/>
        <v>0</v>
      </c>
      <c r="D14" s="27"/>
      <c r="E14" s="12">
        <f>D14/H14</f>
        <v>0</v>
      </c>
      <c r="F14" s="15"/>
      <c r="G14" s="12">
        <f>F14/H14</f>
        <v>0</v>
      </c>
      <c r="H14" s="75">
        <f t="shared" ref="H14" si="2">SUM(D14:D19,F14:F19)</f>
        <v>67</v>
      </c>
      <c r="I14" s="6" t="s">
        <v>61</v>
      </c>
    </row>
    <row r="15" spans="1:9">
      <c r="A15" s="73"/>
      <c r="B15" s="34" t="s">
        <v>28</v>
      </c>
      <c r="C15" s="50">
        <f t="shared" si="0"/>
        <v>5</v>
      </c>
      <c r="D15" s="27"/>
      <c r="E15" s="12">
        <f>D15/H14</f>
        <v>0</v>
      </c>
      <c r="F15" s="15">
        <v>5</v>
      </c>
      <c r="G15" s="12">
        <f>F15/H14</f>
        <v>7.4626865671641784E-2</v>
      </c>
      <c r="H15" s="73"/>
      <c r="I15" s="6" t="s">
        <v>21</v>
      </c>
    </row>
    <row r="16" spans="1:9">
      <c r="A16" s="73"/>
      <c r="B16" s="34" t="s">
        <v>29</v>
      </c>
      <c r="C16" s="50">
        <f t="shared" si="0"/>
        <v>29</v>
      </c>
      <c r="D16" s="27">
        <v>2</v>
      </c>
      <c r="E16" s="12">
        <f>D16/H14</f>
        <v>2.9850746268656716E-2</v>
      </c>
      <c r="F16" s="15">
        <v>27</v>
      </c>
      <c r="G16" s="12">
        <f>F16/H14</f>
        <v>0.40298507462686567</v>
      </c>
      <c r="H16" s="73"/>
      <c r="I16" s="6"/>
    </row>
    <row r="17" spans="1:9">
      <c r="A17" s="73"/>
      <c r="B17" s="34" t="s">
        <v>30</v>
      </c>
      <c r="C17" s="50">
        <f t="shared" si="0"/>
        <v>23</v>
      </c>
      <c r="D17" s="27">
        <v>4</v>
      </c>
      <c r="E17" s="12">
        <f>D17/H14</f>
        <v>5.9701492537313432E-2</v>
      </c>
      <c r="F17" s="15">
        <v>19</v>
      </c>
      <c r="G17" s="12">
        <f>F17/H14</f>
        <v>0.28358208955223879</v>
      </c>
      <c r="H17" s="73"/>
      <c r="I17" s="6"/>
    </row>
    <row r="18" spans="1:9">
      <c r="A18" s="73"/>
      <c r="B18" s="34" t="s">
        <v>31</v>
      </c>
      <c r="C18" s="50">
        <f t="shared" si="0"/>
        <v>7</v>
      </c>
      <c r="D18" s="27">
        <v>5</v>
      </c>
      <c r="E18" s="12">
        <f>D18/H14</f>
        <v>7.4626865671641784E-2</v>
      </c>
      <c r="F18" s="15">
        <v>2</v>
      </c>
      <c r="G18" s="12">
        <f>F18/H14</f>
        <v>2.9850746268656716E-2</v>
      </c>
      <c r="H18" s="73"/>
      <c r="I18" s="6"/>
    </row>
    <row r="19" spans="1:9">
      <c r="A19" s="74"/>
      <c r="B19" s="34" t="s">
        <v>33</v>
      </c>
      <c r="C19" s="50">
        <f t="shared" si="0"/>
        <v>3</v>
      </c>
      <c r="D19" s="27">
        <v>3</v>
      </c>
      <c r="E19" s="12">
        <f>D19/H14</f>
        <v>4.4776119402985072E-2</v>
      </c>
      <c r="F19" s="15"/>
      <c r="G19" s="12">
        <f>F19/H14</f>
        <v>0</v>
      </c>
      <c r="H19" s="74"/>
      <c r="I19" s="6"/>
    </row>
    <row r="20" spans="1:9">
      <c r="A20" s="51"/>
      <c r="B20" s="49"/>
      <c r="C20" s="50">
        <f>SUM(C14:C19)</f>
        <v>67</v>
      </c>
      <c r="D20" s="50">
        <f t="shared" ref="D20" si="3">SUM(D14:D19)</f>
        <v>14</v>
      </c>
      <c r="E20" s="56">
        <f>SUM(E14:E19)*100</f>
        <v>20.8955223880597</v>
      </c>
      <c r="F20" s="50">
        <f t="shared" ref="F20" si="4">SUM(F14:F19)</f>
        <v>53</v>
      </c>
      <c r="G20" s="56">
        <f>SUM(G14:G19)*100</f>
        <v>79.104477611940297</v>
      </c>
      <c r="H20" s="51"/>
      <c r="I20" s="6"/>
    </row>
    <row r="21" spans="1:9">
      <c r="A21" s="72">
        <v>3</v>
      </c>
      <c r="B21" s="34" t="s">
        <v>32</v>
      </c>
      <c r="C21" s="50">
        <f t="shared" si="0"/>
        <v>0</v>
      </c>
      <c r="D21" s="27"/>
      <c r="E21" s="12">
        <f>D21/H21</f>
        <v>0</v>
      </c>
      <c r="F21" s="15"/>
      <c r="G21" s="12">
        <f>F21/H21</f>
        <v>0</v>
      </c>
      <c r="H21" s="75">
        <f t="shared" ref="H21" si="5">SUM(D21:D26,F21:F26)</f>
        <v>58</v>
      </c>
      <c r="I21" s="6" t="s">
        <v>62</v>
      </c>
    </row>
    <row r="22" spans="1:9">
      <c r="A22" s="73"/>
      <c r="B22" s="34" t="s">
        <v>28</v>
      </c>
      <c r="C22" s="50">
        <f t="shared" si="0"/>
        <v>11</v>
      </c>
      <c r="D22" s="27"/>
      <c r="E22" s="12">
        <f>D22/H21</f>
        <v>0</v>
      </c>
      <c r="F22" s="15">
        <v>11</v>
      </c>
      <c r="G22" s="12">
        <f>F22/H21</f>
        <v>0.18965517241379309</v>
      </c>
      <c r="H22" s="73"/>
      <c r="I22" s="6" t="s">
        <v>22</v>
      </c>
    </row>
    <row r="23" spans="1:9">
      <c r="A23" s="73"/>
      <c r="B23" s="34" t="s">
        <v>29</v>
      </c>
      <c r="C23" s="50">
        <f t="shared" si="0"/>
        <v>13</v>
      </c>
      <c r="D23" s="27">
        <v>5</v>
      </c>
      <c r="E23" s="12">
        <f>D23/H21</f>
        <v>8.6206896551724144E-2</v>
      </c>
      <c r="F23" s="15">
        <v>8</v>
      </c>
      <c r="G23" s="12">
        <f>F23/H21</f>
        <v>0.13793103448275862</v>
      </c>
      <c r="H23" s="73"/>
      <c r="I23" s="6"/>
    </row>
    <row r="24" spans="1:9">
      <c r="A24" s="73"/>
      <c r="B24" s="34" t="s">
        <v>30</v>
      </c>
      <c r="C24" s="50">
        <f t="shared" si="0"/>
        <v>17</v>
      </c>
      <c r="D24" s="27">
        <v>6</v>
      </c>
      <c r="E24" s="12">
        <f>D24/H21</f>
        <v>0.10344827586206896</v>
      </c>
      <c r="F24" s="15">
        <v>11</v>
      </c>
      <c r="G24" s="12">
        <f>F24/H21</f>
        <v>0.18965517241379309</v>
      </c>
      <c r="H24" s="73"/>
      <c r="I24" s="6"/>
    </row>
    <row r="25" spans="1:9">
      <c r="A25" s="73"/>
      <c r="B25" s="34" t="s">
        <v>31</v>
      </c>
      <c r="C25" s="50">
        <f t="shared" si="0"/>
        <v>14</v>
      </c>
      <c r="D25" s="27">
        <v>9</v>
      </c>
      <c r="E25" s="12">
        <f>D25/H21</f>
        <v>0.15517241379310345</v>
      </c>
      <c r="F25" s="15">
        <v>5</v>
      </c>
      <c r="G25" s="12">
        <f>F25/H21</f>
        <v>8.6206896551724144E-2</v>
      </c>
      <c r="H25" s="73"/>
      <c r="I25" s="6"/>
    </row>
    <row r="26" spans="1:9">
      <c r="A26" s="74"/>
      <c r="B26" s="34" t="s">
        <v>33</v>
      </c>
      <c r="C26" s="50">
        <f t="shared" si="0"/>
        <v>3</v>
      </c>
      <c r="D26" s="27">
        <v>3</v>
      </c>
      <c r="E26" s="12">
        <f>D26/H21</f>
        <v>5.1724137931034482E-2</v>
      </c>
      <c r="F26" s="15"/>
      <c r="G26" s="12">
        <f>F26/H21</f>
        <v>0</v>
      </c>
      <c r="H26" s="74"/>
      <c r="I26" s="6"/>
    </row>
    <row r="27" spans="1:9">
      <c r="A27" s="51"/>
      <c r="B27" s="49"/>
      <c r="C27" s="50">
        <f>SUM(C21:C26)</f>
        <v>58</v>
      </c>
      <c r="D27" s="50">
        <f t="shared" ref="D27" si="6">SUM(D21:D26)</f>
        <v>23</v>
      </c>
      <c r="E27" s="56">
        <f>SUM(E21:E26)*100</f>
        <v>39.655172413793103</v>
      </c>
      <c r="F27" s="50">
        <f t="shared" ref="F27" si="7">SUM(F21:F26)</f>
        <v>35</v>
      </c>
      <c r="G27" s="56">
        <f>SUM(G21:G26)*100</f>
        <v>60.344827586206897</v>
      </c>
      <c r="H27" s="51"/>
      <c r="I27" s="6"/>
    </row>
    <row r="29" spans="1:9">
      <c r="A29" s="7"/>
    </row>
  </sheetData>
  <mergeCells count="7">
    <mergeCell ref="A21:A26"/>
    <mergeCell ref="H21:H26"/>
    <mergeCell ref="D2:E2"/>
    <mergeCell ref="A7:A12"/>
    <mergeCell ref="H7:H12"/>
    <mergeCell ref="A14:A19"/>
    <mergeCell ref="H14:H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9" workbookViewId="0">
      <selection activeCell="E13" activeCellId="5" sqref="E29 G29 E22 G22 G13 E13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19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36">
        <v>43637</v>
      </c>
      <c r="C2" s="36"/>
      <c r="D2" s="79" t="s">
        <v>53</v>
      </c>
      <c r="E2" s="79"/>
      <c r="F2" s="20"/>
      <c r="H2" s="8"/>
    </row>
    <row r="3" spans="1:9">
      <c r="A3" s="2" t="s">
        <v>2</v>
      </c>
      <c r="B3" t="s">
        <v>14</v>
      </c>
    </row>
    <row r="4" spans="1:9">
      <c r="A4" s="2" t="s">
        <v>3</v>
      </c>
      <c r="B4" t="s">
        <v>42</v>
      </c>
    </row>
    <row r="5" spans="1:9">
      <c r="A5" s="2" t="s">
        <v>4</v>
      </c>
      <c r="B5" t="s">
        <v>26</v>
      </c>
    </row>
    <row r="6" spans="1:9" ht="48.6">
      <c r="A6" s="3" t="s">
        <v>5</v>
      </c>
      <c r="B6" s="3" t="s">
        <v>6</v>
      </c>
      <c r="C6" s="49"/>
      <c r="D6" s="3" t="s">
        <v>7</v>
      </c>
      <c r="E6" s="11" t="s">
        <v>8</v>
      </c>
      <c r="F6" s="14" t="s">
        <v>13</v>
      </c>
      <c r="G6" s="17" t="s">
        <v>9</v>
      </c>
      <c r="H6" s="3" t="s">
        <v>12</v>
      </c>
      <c r="I6" s="5" t="s">
        <v>10</v>
      </c>
    </row>
    <row r="7" spans="1:9">
      <c r="A7" s="72">
        <v>1</v>
      </c>
      <c r="B7" s="37" t="s">
        <v>28</v>
      </c>
      <c r="C7" s="50">
        <f>D7+F7</f>
        <v>0</v>
      </c>
      <c r="D7" s="33"/>
      <c r="E7" s="12">
        <f>D7/H7</f>
        <v>0</v>
      </c>
      <c r="F7" s="15"/>
      <c r="G7" s="12">
        <f>F7/H7</f>
        <v>0</v>
      </c>
      <c r="H7" s="75">
        <f>SUM(D7:D12,F7:F12)</f>
        <v>36</v>
      </c>
      <c r="I7" s="18" t="s">
        <v>46</v>
      </c>
    </row>
    <row r="8" spans="1:9">
      <c r="A8" s="73"/>
      <c r="B8" s="37" t="s">
        <v>29</v>
      </c>
      <c r="C8" s="50">
        <f t="shared" ref="C8:C28" si="0">D8+F8</f>
        <v>4</v>
      </c>
      <c r="D8" s="33"/>
      <c r="E8" s="12">
        <f>D8/H7</f>
        <v>0</v>
      </c>
      <c r="F8" s="15">
        <v>4</v>
      </c>
      <c r="G8" s="12">
        <f>F8/H7</f>
        <v>0.1111111111111111</v>
      </c>
      <c r="H8" s="73"/>
      <c r="I8" s="4" t="s">
        <v>22</v>
      </c>
    </row>
    <row r="9" spans="1:9">
      <c r="A9" s="73"/>
      <c r="B9" s="37" t="s">
        <v>30</v>
      </c>
      <c r="C9" s="50">
        <f t="shared" si="0"/>
        <v>8</v>
      </c>
      <c r="D9" s="33">
        <v>2</v>
      </c>
      <c r="E9" s="12">
        <f>D9/H7</f>
        <v>5.5555555555555552E-2</v>
      </c>
      <c r="F9" s="15">
        <v>6</v>
      </c>
      <c r="G9" s="12">
        <f>F9/H7</f>
        <v>0.16666666666666666</v>
      </c>
      <c r="H9" s="73"/>
      <c r="I9" s="4"/>
    </row>
    <row r="10" spans="1:9">
      <c r="A10" s="73"/>
      <c r="B10" s="37" t="s">
        <v>31</v>
      </c>
      <c r="C10" s="50">
        <f t="shared" si="0"/>
        <v>11</v>
      </c>
      <c r="D10" s="33">
        <v>7</v>
      </c>
      <c r="E10" s="12">
        <f>D10/H7</f>
        <v>0.19444444444444445</v>
      </c>
      <c r="F10" s="15">
        <v>4</v>
      </c>
      <c r="G10" s="12">
        <f>F10/H7</f>
        <v>0.1111111111111111</v>
      </c>
      <c r="H10" s="73"/>
      <c r="I10" s="4"/>
    </row>
    <row r="11" spans="1:9">
      <c r="A11" s="73"/>
      <c r="B11" s="37" t="s">
        <v>33</v>
      </c>
      <c r="C11" s="50">
        <f t="shared" si="0"/>
        <v>4</v>
      </c>
      <c r="D11" s="33">
        <v>2</v>
      </c>
      <c r="E11" s="12">
        <f>D11/H7</f>
        <v>5.5555555555555552E-2</v>
      </c>
      <c r="F11" s="15">
        <v>2</v>
      </c>
      <c r="G11" s="12">
        <f>F11/H7</f>
        <v>5.5555555555555552E-2</v>
      </c>
      <c r="H11" s="73"/>
      <c r="I11" s="6"/>
    </row>
    <row r="12" spans="1:9">
      <c r="A12" s="74"/>
      <c r="B12" s="34" t="s">
        <v>43</v>
      </c>
      <c r="C12" s="50">
        <f t="shared" si="0"/>
        <v>9</v>
      </c>
      <c r="D12" s="3">
        <v>9</v>
      </c>
      <c r="E12" s="12">
        <f>D12/H7</f>
        <v>0.25</v>
      </c>
      <c r="F12" s="15"/>
      <c r="G12" s="12">
        <f>F12/H7</f>
        <v>0</v>
      </c>
      <c r="H12" s="74"/>
      <c r="I12" s="6"/>
    </row>
    <row r="13" spans="1:9">
      <c r="A13" s="51"/>
      <c r="B13" s="49"/>
      <c r="C13" s="50">
        <f>SUM(C7:C12)</f>
        <v>36</v>
      </c>
      <c r="D13" s="49"/>
      <c r="E13" s="56">
        <f>SUM(E7:E12)*100</f>
        <v>55.555555555555557</v>
      </c>
      <c r="F13" s="50"/>
      <c r="G13" s="56">
        <f>SUM(G7:G12)*100</f>
        <v>44.444444444444443</v>
      </c>
      <c r="H13" s="51"/>
      <c r="I13" s="6"/>
    </row>
    <row r="14" spans="1:9">
      <c r="A14" s="72">
        <v>2</v>
      </c>
      <c r="B14" s="37" t="s">
        <v>28</v>
      </c>
      <c r="C14" s="50">
        <f t="shared" si="0"/>
        <v>2</v>
      </c>
      <c r="D14" s="33">
        <v>1</v>
      </c>
      <c r="E14" s="12">
        <f>D14/H14</f>
        <v>2.8571428571428571E-2</v>
      </c>
      <c r="F14" s="15">
        <v>1</v>
      </c>
      <c r="G14" s="12">
        <f>F14/H14</f>
        <v>2.8571428571428571E-2</v>
      </c>
      <c r="H14" s="75">
        <f>SUM(D14:D21,F14:F21)</f>
        <v>35</v>
      </c>
      <c r="I14" s="6" t="s">
        <v>50</v>
      </c>
    </row>
    <row r="15" spans="1:9">
      <c r="A15" s="73"/>
      <c r="B15" s="37" t="s">
        <v>29</v>
      </c>
      <c r="C15" s="50">
        <f t="shared" si="0"/>
        <v>3</v>
      </c>
      <c r="D15" s="33">
        <v>1</v>
      </c>
      <c r="E15" s="12">
        <f>D15/H14</f>
        <v>2.8571428571428571E-2</v>
      </c>
      <c r="F15" s="15">
        <v>2</v>
      </c>
      <c r="G15" s="12">
        <f>F15/H14</f>
        <v>5.7142857142857141E-2</v>
      </c>
      <c r="H15" s="80"/>
      <c r="I15" s="6" t="s">
        <v>21</v>
      </c>
    </row>
    <row r="16" spans="1:9">
      <c r="A16" s="73"/>
      <c r="B16" s="37" t="s">
        <v>30</v>
      </c>
      <c r="C16" s="50">
        <f t="shared" si="0"/>
        <v>7</v>
      </c>
      <c r="D16" s="33"/>
      <c r="E16" s="12">
        <f>D16/H14</f>
        <v>0</v>
      </c>
      <c r="F16" s="15">
        <v>7</v>
      </c>
      <c r="G16" s="12">
        <f>F16/H14</f>
        <v>0.2</v>
      </c>
      <c r="H16" s="80"/>
      <c r="I16" s="6"/>
    </row>
    <row r="17" spans="1:9">
      <c r="A17" s="73"/>
      <c r="B17" s="37" t="s">
        <v>31</v>
      </c>
      <c r="C17" s="50">
        <f t="shared" si="0"/>
        <v>7</v>
      </c>
      <c r="D17" s="33">
        <v>5</v>
      </c>
      <c r="E17" s="12">
        <f>D17/H14</f>
        <v>0.14285714285714285</v>
      </c>
      <c r="F17" s="15">
        <v>2</v>
      </c>
      <c r="G17" s="12">
        <f>F17/H14</f>
        <v>5.7142857142857141E-2</v>
      </c>
      <c r="H17" s="80"/>
      <c r="I17" s="6"/>
    </row>
    <row r="18" spans="1:9">
      <c r="A18" s="73"/>
      <c r="B18" s="37" t="s">
        <v>33</v>
      </c>
      <c r="C18" s="50">
        <f t="shared" si="0"/>
        <v>8</v>
      </c>
      <c r="D18" s="33">
        <v>7</v>
      </c>
      <c r="E18" s="12">
        <f>D18/H14</f>
        <v>0.2</v>
      </c>
      <c r="F18" s="15">
        <v>1</v>
      </c>
      <c r="G18" s="12">
        <f>F18/H14</f>
        <v>2.8571428571428571E-2</v>
      </c>
      <c r="H18" s="80"/>
      <c r="I18" s="6"/>
    </row>
    <row r="19" spans="1:9">
      <c r="A19" s="73"/>
      <c r="B19" s="37" t="s">
        <v>43</v>
      </c>
      <c r="C19" s="50">
        <f t="shared" si="0"/>
        <v>6</v>
      </c>
      <c r="D19" s="33">
        <v>5</v>
      </c>
      <c r="E19" s="12">
        <f>D19/H14</f>
        <v>0.14285714285714285</v>
      </c>
      <c r="F19" s="15">
        <v>1</v>
      </c>
      <c r="G19" s="12">
        <f>F19/H14</f>
        <v>2.8571428571428571E-2</v>
      </c>
      <c r="H19" s="80"/>
      <c r="I19" s="6"/>
    </row>
    <row r="20" spans="1:9">
      <c r="A20" s="73"/>
      <c r="B20" s="34" t="s">
        <v>44</v>
      </c>
      <c r="C20" s="50">
        <f t="shared" si="0"/>
        <v>1</v>
      </c>
      <c r="D20" s="33">
        <v>1</v>
      </c>
      <c r="E20" s="12">
        <f>D20/H14</f>
        <v>2.8571428571428571E-2</v>
      </c>
      <c r="F20" s="15"/>
      <c r="G20" s="12">
        <f>F20/H14</f>
        <v>0</v>
      </c>
      <c r="H20" s="80"/>
      <c r="I20" s="6"/>
    </row>
    <row r="21" spans="1:9">
      <c r="A21" s="74"/>
      <c r="B21" s="37" t="s">
        <v>45</v>
      </c>
      <c r="C21" s="50">
        <f t="shared" si="0"/>
        <v>1</v>
      </c>
      <c r="D21" s="37">
        <v>1</v>
      </c>
      <c r="E21" s="12">
        <f>D21/H14</f>
        <v>2.8571428571428571E-2</v>
      </c>
      <c r="F21" s="38"/>
      <c r="G21" s="12">
        <f>F21/H14</f>
        <v>0</v>
      </c>
      <c r="H21" s="81"/>
      <c r="I21" s="6"/>
    </row>
    <row r="22" spans="1:9">
      <c r="A22" s="51"/>
      <c r="B22" s="49"/>
      <c r="C22" s="50">
        <f>SUM(C14:C21)</f>
        <v>35</v>
      </c>
      <c r="D22" s="49"/>
      <c r="E22" s="56">
        <f>SUM(E14:E21)*100</f>
        <v>60.000000000000007</v>
      </c>
      <c r="F22" s="50"/>
      <c r="G22" s="56">
        <f>SUM(G14:G21)*100</f>
        <v>40</v>
      </c>
      <c r="H22" s="53"/>
      <c r="I22" s="6"/>
    </row>
    <row r="23" spans="1:9">
      <c r="A23" s="72">
        <v>3</v>
      </c>
      <c r="B23" s="37" t="s">
        <v>28</v>
      </c>
      <c r="C23" s="50">
        <f t="shared" si="0"/>
        <v>1</v>
      </c>
      <c r="D23" s="3">
        <v>1</v>
      </c>
      <c r="E23" s="12">
        <f>D23/H23</f>
        <v>3.5714285714285712E-2</v>
      </c>
      <c r="F23" s="15"/>
      <c r="G23" s="12">
        <f>F23/H23</f>
        <v>0</v>
      </c>
      <c r="H23" s="75">
        <f>SUM(D23:D28,F23:F28)</f>
        <v>28</v>
      </c>
      <c r="I23" s="6" t="s">
        <v>51</v>
      </c>
    </row>
    <row r="24" spans="1:9">
      <c r="A24" s="73"/>
      <c r="B24" s="37" t="s">
        <v>29</v>
      </c>
      <c r="C24" s="50">
        <f t="shared" si="0"/>
        <v>1</v>
      </c>
      <c r="D24" s="3"/>
      <c r="E24" s="12">
        <f>D24/H23</f>
        <v>0</v>
      </c>
      <c r="F24" s="15">
        <v>1</v>
      </c>
      <c r="G24" s="12">
        <f>F24/H23</f>
        <v>3.5714285714285712E-2</v>
      </c>
      <c r="H24" s="73"/>
      <c r="I24" s="6" t="s">
        <v>20</v>
      </c>
    </row>
    <row r="25" spans="1:9">
      <c r="A25" s="73"/>
      <c r="B25" s="37" t="s">
        <v>30</v>
      </c>
      <c r="C25" s="50">
        <f t="shared" si="0"/>
        <v>3</v>
      </c>
      <c r="D25" s="3">
        <v>2</v>
      </c>
      <c r="E25" s="12">
        <f>D25/H23</f>
        <v>7.1428571428571425E-2</v>
      </c>
      <c r="F25" s="15">
        <v>1</v>
      </c>
      <c r="G25" s="12">
        <f>F25/H23</f>
        <v>3.5714285714285712E-2</v>
      </c>
      <c r="H25" s="73"/>
      <c r="I25" s="6"/>
    </row>
    <row r="26" spans="1:9">
      <c r="A26" s="73"/>
      <c r="B26" s="37" t="s">
        <v>31</v>
      </c>
      <c r="C26" s="50">
        <f t="shared" si="0"/>
        <v>7</v>
      </c>
      <c r="D26" s="3">
        <v>5</v>
      </c>
      <c r="E26" s="12">
        <f>D26/H23</f>
        <v>0.17857142857142858</v>
      </c>
      <c r="F26" s="15">
        <v>2</v>
      </c>
      <c r="G26" s="12">
        <f>F26/H23</f>
        <v>7.1428571428571425E-2</v>
      </c>
      <c r="H26" s="73"/>
      <c r="I26" s="6"/>
    </row>
    <row r="27" spans="1:9">
      <c r="A27" s="73"/>
      <c r="B27" s="37" t="s">
        <v>33</v>
      </c>
      <c r="C27" s="50">
        <f t="shared" si="0"/>
        <v>10</v>
      </c>
      <c r="D27" s="3">
        <v>10</v>
      </c>
      <c r="E27" s="12">
        <f>D27/H23</f>
        <v>0.35714285714285715</v>
      </c>
      <c r="F27" s="15"/>
      <c r="G27" s="12">
        <f>F27/H23</f>
        <v>0</v>
      </c>
      <c r="H27" s="73"/>
      <c r="I27" s="41" t="s">
        <v>52</v>
      </c>
    </row>
    <row r="28" spans="1:9">
      <c r="A28" s="74"/>
      <c r="B28" s="37" t="s">
        <v>43</v>
      </c>
      <c r="C28" s="50">
        <f t="shared" si="0"/>
        <v>6</v>
      </c>
      <c r="D28" s="3">
        <v>6</v>
      </c>
      <c r="E28" s="12">
        <f>D28/H23</f>
        <v>0.21428571428571427</v>
      </c>
      <c r="F28" s="15"/>
      <c r="G28" s="12">
        <f>F28/H23</f>
        <v>0</v>
      </c>
      <c r="H28" s="74"/>
      <c r="I28" s="6"/>
    </row>
    <row r="29" spans="1:9">
      <c r="C29" s="55">
        <f>SUM(C23:C28)</f>
        <v>28</v>
      </c>
      <c r="E29" s="56">
        <f>SUM(E23:E28)*100</f>
        <v>85.714285714285708</v>
      </c>
      <c r="G29" s="56">
        <f>SUM(G23:G28)*100</f>
        <v>14.285714285714285</v>
      </c>
    </row>
    <row r="30" spans="1:9">
      <c r="A30" s="7"/>
    </row>
  </sheetData>
  <mergeCells count="7">
    <mergeCell ref="A23:A28"/>
    <mergeCell ref="H23:H28"/>
    <mergeCell ref="D2:E2"/>
    <mergeCell ref="A7:A12"/>
    <mergeCell ref="H7:H12"/>
    <mergeCell ref="A14:A21"/>
    <mergeCell ref="H14:H21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0" workbookViewId="0">
      <selection activeCell="E13" activeCellId="5" sqref="G28 E28 E20 G20 G13 E13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8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43654</v>
      </c>
      <c r="C2" s="8"/>
      <c r="D2" s="76" t="s">
        <v>73</v>
      </c>
      <c r="E2" s="76"/>
      <c r="F2" s="20"/>
      <c r="H2" s="8"/>
    </row>
    <row r="3" spans="1:9">
      <c r="A3" s="2" t="s">
        <v>2</v>
      </c>
      <c r="B3" t="s">
        <v>23</v>
      </c>
    </row>
    <row r="4" spans="1:9">
      <c r="A4" s="2" t="s">
        <v>3</v>
      </c>
      <c r="B4" s="25" t="s">
        <v>68</v>
      </c>
      <c r="C4" s="25"/>
    </row>
    <row r="5" spans="1:9">
      <c r="A5" s="2" t="s">
        <v>4</v>
      </c>
      <c r="B5" t="s">
        <v>26</v>
      </c>
    </row>
    <row r="6" spans="1:9" ht="48.6">
      <c r="A6" s="29" t="s">
        <v>5</v>
      </c>
      <c r="B6" s="29" t="s">
        <v>6</v>
      </c>
      <c r="C6" s="49"/>
      <c r="D6" s="29" t="s">
        <v>7</v>
      </c>
      <c r="E6" s="11" t="s">
        <v>8</v>
      </c>
      <c r="F6" s="14" t="s">
        <v>13</v>
      </c>
      <c r="G6" s="17" t="s">
        <v>9</v>
      </c>
      <c r="H6" s="29" t="s">
        <v>12</v>
      </c>
      <c r="I6" s="5" t="s">
        <v>10</v>
      </c>
    </row>
    <row r="7" spans="1:9">
      <c r="A7" s="72">
        <v>1</v>
      </c>
      <c r="B7" s="29" t="s">
        <v>32</v>
      </c>
      <c r="C7" s="50">
        <f>F7+D7</f>
        <v>6</v>
      </c>
      <c r="D7" s="29"/>
      <c r="E7" s="12">
        <f>D7/H7</f>
        <v>0</v>
      </c>
      <c r="F7" s="15">
        <v>6</v>
      </c>
      <c r="G7" s="12">
        <f>F7/H7</f>
        <v>7.1428571428571425E-2</v>
      </c>
      <c r="H7" s="75">
        <f>SUM(D7:D12,F7:F12)</f>
        <v>84</v>
      </c>
      <c r="I7" s="18" t="s">
        <v>69</v>
      </c>
    </row>
    <row r="8" spans="1:9">
      <c r="A8" s="73"/>
      <c r="B8" s="34" t="s">
        <v>28</v>
      </c>
      <c r="C8" s="50">
        <f t="shared" ref="C8:C27" si="0">F8+D8</f>
        <v>20</v>
      </c>
      <c r="D8" s="29"/>
      <c r="E8" s="12">
        <f>D8/H7</f>
        <v>0</v>
      </c>
      <c r="F8" s="15">
        <v>20</v>
      </c>
      <c r="G8" s="12">
        <f>F8/H7</f>
        <v>0.23809523809523808</v>
      </c>
      <c r="H8" s="73"/>
      <c r="I8" s="32" t="s">
        <v>20</v>
      </c>
    </row>
    <row r="9" spans="1:9">
      <c r="A9" s="73"/>
      <c r="B9" s="34" t="s">
        <v>29</v>
      </c>
      <c r="C9" s="50">
        <f t="shared" si="0"/>
        <v>22</v>
      </c>
      <c r="D9" s="29">
        <v>1</v>
      </c>
      <c r="E9" s="12">
        <f>D9/H7</f>
        <v>1.1904761904761904E-2</v>
      </c>
      <c r="F9" s="15">
        <v>21</v>
      </c>
      <c r="G9" s="12">
        <f>F9/H7</f>
        <v>0.25</v>
      </c>
      <c r="H9" s="73"/>
      <c r="I9" s="4"/>
    </row>
    <row r="10" spans="1:9">
      <c r="A10" s="73"/>
      <c r="B10" s="34" t="s">
        <v>30</v>
      </c>
      <c r="C10" s="50">
        <f t="shared" si="0"/>
        <v>17</v>
      </c>
      <c r="D10" s="29">
        <v>3</v>
      </c>
      <c r="E10" s="12">
        <f>D10/H7</f>
        <v>3.5714285714285712E-2</v>
      </c>
      <c r="F10" s="15">
        <v>14</v>
      </c>
      <c r="G10" s="12">
        <f>F10/H7</f>
        <v>0.16666666666666666</v>
      </c>
      <c r="H10" s="73"/>
      <c r="I10" s="4"/>
    </row>
    <row r="11" spans="1:9">
      <c r="A11" s="73"/>
      <c r="B11" s="34" t="s">
        <v>31</v>
      </c>
      <c r="C11" s="50">
        <f t="shared" si="0"/>
        <v>15</v>
      </c>
      <c r="D11" s="29">
        <v>11</v>
      </c>
      <c r="E11" s="12">
        <f>D11/H7</f>
        <v>0.13095238095238096</v>
      </c>
      <c r="F11" s="15">
        <v>4</v>
      </c>
      <c r="G11" s="12">
        <f>F11/H7</f>
        <v>4.7619047619047616E-2</v>
      </c>
      <c r="H11" s="73"/>
      <c r="I11" s="6"/>
    </row>
    <row r="12" spans="1:9">
      <c r="A12" s="74"/>
      <c r="B12" s="34" t="s">
        <v>33</v>
      </c>
      <c r="C12" s="50">
        <f t="shared" si="0"/>
        <v>4</v>
      </c>
      <c r="D12" s="29">
        <v>4</v>
      </c>
      <c r="E12" s="12">
        <f>D12/H7</f>
        <v>4.7619047619047616E-2</v>
      </c>
      <c r="F12" s="15"/>
      <c r="G12" s="12">
        <f>F12/H7</f>
        <v>0</v>
      </c>
      <c r="H12" s="74"/>
      <c r="I12" s="6"/>
    </row>
    <row r="13" spans="1:9">
      <c r="A13" s="51"/>
      <c r="B13" s="49"/>
      <c r="C13" s="50"/>
      <c r="D13" s="49"/>
      <c r="E13" s="56">
        <f>SUM(E7:E12)*100</f>
        <v>22.61904761904762</v>
      </c>
      <c r="F13" s="50"/>
      <c r="G13" s="56">
        <f>SUM(G7:G12)*100</f>
        <v>77.38095238095238</v>
      </c>
      <c r="H13" s="51"/>
      <c r="I13" s="6"/>
    </row>
    <row r="14" spans="1:9">
      <c r="A14" s="72">
        <v>2</v>
      </c>
      <c r="B14" s="45" t="s">
        <v>28</v>
      </c>
      <c r="C14" s="50">
        <f t="shared" si="0"/>
        <v>9</v>
      </c>
      <c r="D14" s="29"/>
      <c r="E14" s="12">
        <f>D14/H14</f>
        <v>0</v>
      </c>
      <c r="F14" s="15">
        <v>9</v>
      </c>
      <c r="G14" s="12">
        <f>F14/H14</f>
        <v>0.12676056338028169</v>
      </c>
      <c r="H14" s="75">
        <f>SUM(D14:D19,F14:F19)</f>
        <v>71</v>
      </c>
      <c r="I14" s="6" t="s">
        <v>70</v>
      </c>
    </row>
    <row r="15" spans="1:9">
      <c r="A15" s="73"/>
      <c r="B15" s="45" t="s">
        <v>29</v>
      </c>
      <c r="C15" s="50">
        <f t="shared" si="0"/>
        <v>20</v>
      </c>
      <c r="D15" s="29"/>
      <c r="E15" s="12">
        <f>D15/H14</f>
        <v>0</v>
      </c>
      <c r="F15" s="15">
        <v>20</v>
      </c>
      <c r="G15" s="12">
        <f>F15/H14</f>
        <v>0.28169014084507044</v>
      </c>
      <c r="H15" s="73"/>
      <c r="I15" s="6" t="s">
        <v>21</v>
      </c>
    </row>
    <row r="16" spans="1:9">
      <c r="A16" s="73"/>
      <c r="B16" s="45" t="s">
        <v>30</v>
      </c>
      <c r="C16" s="50">
        <f t="shared" si="0"/>
        <v>16</v>
      </c>
      <c r="D16" s="29">
        <v>2</v>
      </c>
      <c r="E16" s="12">
        <f>D16/H14</f>
        <v>2.8169014084507043E-2</v>
      </c>
      <c r="F16" s="15">
        <v>14</v>
      </c>
      <c r="G16" s="12">
        <f>F16/H14</f>
        <v>0.19718309859154928</v>
      </c>
      <c r="H16" s="73"/>
      <c r="I16" s="6"/>
    </row>
    <row r="17" spans="1:9">
      <c r="A17" s="73"/>
      <c r="B17" s="45" t="s">
        <v>31</v>
      </c>
      <c r="C17" s="50">
        <f t="shared" si="0"/>
        <v>10</v>
      </c>
      <c r="D17" s="29">
        <v>6</v>
      </c>
      <c r="E17" s="12">
        <f>D17/H14</f>
        <v>8.4507042253521125E-2</v>
      </c>
      <c r="F17" s="15">
        <v>4</v>
      </c>
      <c r="G17" s="12">
        <f>F17/H14</f>
        <v>5.6338028169014086E-2</v>
      </c>
      <c r="H17" s="73"/>
      <c r="I17" s="6"/>
    </row>
    <row r="18" spans="1:9">
      <c r="A18" s="73"/>
      <c r="B18" s="45" t="s">
        <v>33</v>
      </c>
      <c r="C18" s="50">
        <f t="shared" si="0"/>
        <v>12</v>
      </c>
      <c r="D18" s="29">
        <v>12</v>
      </c>
      <c r="E18" s="12">
        <f>D18/H14</f>
        <v>0.16901408450704225</v>
      </c>
      <c r="F18" s="15"/>
      <c r="G18" s="12">
        <f>F18/H14</f>
        <v>0</v>
      </c>
      <c r="H18" s="73"/>
      <c r="I18" s="6"/>
    </row>
    <row r="19" spans="1:9">
      <c r="A19" s="74"/>
      <c r="B19" s="34" t="s">
        <v>72</v>
      </c>
      <c r="C19" s="50">
        <f t="shared" si="0"/>
        <v>4</v>
      </c>
      <c r="D19" s="29">
        <v>4</v>
      </c>
      <c r="E19" s="12">
        <f>D19/H14</f>
        <v>5.6338028169014086E-2</v>
      </c>
      <c r="F19" s="15"/>
      <c r="G19" s="12">
        <f>F19/H14</f>
        <v>0</v>
      </c>
      <c r="H19" s="74"/>
      <c r="I19" s="6"/>
    </row>
    <row r="20" spans="1:9">
      <c r="A20" s="51"/>
      <c r="B20" s="49"/>
      <c r="C20" s="50"/>
      <c r="D20" s="49"/>
      <c r="E20" s="56">
        <f>SUM(E14:E19)*100</f>
        <v>33.802816901408448</v>
      </c>
      <c r="F20" s="50"/>
      <c r="G20" s="56">
        <f>SUM(G14:G19)*100</f>
        <v>66.197183098591552</v>
      </c>
      <c r="H20" s="51"/>
      <c r="I20" s="6"/>
    </row>
    <row r="21" spans="1:9">
      <c r="A21" s="72">
        <v>3</v>
      </c>
      <c r="B21" s="34" t="s">
        <v>32</v>
      </c>
      <c r="C21" s="50">
        <f t="shared" si="0"/>
        <v>1</v>
      </c>
      <c r="D21" s="29"/>
      <c r="E21" s="12">
        <f>D21/H21</f>
        <v>0</v>
      </c>
      <c r="F21" s="15">
        <v>1</v>
      </c>
      <c r="G21" s="12">
        <f>F21/H21</f>
        <v>1.9607843137254902E-2</v>
      </c>
      <c r="H21" s="75">
        <f>SUM(D21:D27,F21:F27)</f>
        <v>51</v>
      </c>
      <c r="I21" s="6" t="s">
        <v>71</v>
      </c>
    </row>
    <row r="22" spans="1:9">
      <c r="A22" s="73"/>
      <c r="B22" s="34" t="s">
        <v>28</v>
      </c>
      <c r="C22" s="50">
        <f t="shared" si="0"/>
        <v>5</v>
      </c>
      <c r="D22" s="29"/>
      <c r="E22" s="12">
        <f>D22/H21</f>
        <v>0</v>
      </c>
      <c r="F22" s="15">
        <v>5</v>
      </c>
      <c r="G22" s="12">
        <f>F22/H21</f>
        <v>9.8039215686274508E-2</v>
      </c>
      <c r="H22" s="73"/>
      <c r="I22" s="6" t="s">
        <v>22</v>
      </c>
    </row>
    <row r="23" spans="1:9">
      <c r="A23" s="73"/>
      <c r="B23" s="34" t="s">
        <v>29</v>
      </c>
      <c r="C23" s="50">
        <f t="shared" si="0"/>
        <v>17</v>
      </c>
      <c r="D23" s="29"/>
      <c r="E23" s="12">
        <f>D23/H21</f>
        <v>0</v>
      </c>
      <c r="F23" s="15">
        <v>17</v>
      </c>
      <c r="G23" s="12">
        <f>F23/H21</f>
        <v>0.33333333333333331</v>
      </c>
      <c r="H23" s="73"/>
      <c r="I23" s="6"/>
    </row>
    <row r="24" spans="1:9">
      <c r="A24" s="73"/>
      <c r="B24" s="34" t="s">
        <v>30</v>
      </c>
      <c r="C24" s="50">
        <f t="shared" si="0"/>
        <v>14</v>
      </c>
      <c r="D24" s="29"/>
      <c r="E24" s="12">
        <f>D24/H21</f>
        <v>0</v>
      </c>
      <c r="F24" s="15">
        <v>14</v>
      </c>
      <c r="G24" s="12">
        <f>F24/H21</f>
        <v>0.27450980392156865</v>
      </c>
      <c r="H24" s="73"/>
      <c r="I24" s="6"/>
    </row>
    <row r="25" spans="1:9">
      <c r="A25" s="73"/>
      <c r="B25" s="34" t="s">
        <v>31</v>
      </c>
      <c r="C25" s="50">
        <f t="shared" si="0"/>
        <v>9</v>
      </c>
      <c r="D25" s="29">
        <v>2</v>
      </c>
      <c r="E25" s="12">
        <f>D25/H21</f>
        <v>3.9215686274509803E-2</v>
      </c>
      <c r="F25" s="15">
        <v>7</v>
      </c>
      <c r="G25" s="12">
        <f>F25/H21</f>
        <v>0.13725490196078433</v>
      </c>
      <c r="H25" s="73"/>
      <c r="I25" s="6"/>
    </row>
    <row r="26" spans="1:9">
      <c r="A26" s="73"/>
      <c r="B26" s="34" t="s">
        <v>33</v>
      </c>
      <c r="C26" s="50">
        <f t="shared" si="0"/>
        <v>3</v>
      </c>
      <c r="D26" s="29">
        <v>3</v>
      </c>
      <c r="E26" s="12">
        <f>D26/H21</f>
        <v>5.8823529411764705E-2</v>
      </c>
      <c r="F26" s="15"/>
      <c r="G26" s="12">
        <f>F26/H21</f>
        <v>0</v>
      </c>
      <c r="H26" s="73"/>
      <c r="I26" s="6"/>
    </row>
    <row r="27" spans="1:9">
      <c r="A27" s="74"/>
      <c r="B27" s="34" t="s">
        <v>34</v>
      </c>
      <c r="C27" s="50">
        <f t="shared" si="0"/>
        <v>2</v>
      </c>
      <c r="D27" s="29">
        <v>2</v>
      </c>
      <c r="E27" s="12">
        <f>D27/H21</f>
        <v>3.9215686274509803E-2</v>
      </c>
      <c r="F27" s="15"/>
      <c r="G27" s="12">
        <f>F27/H21</f>
        <v>0</v>
      </c>
      <c r="H27" s="74"/>
      <c r="I27" s="6"/>
    </row>
    <row r="28" spans="1:9">
      <c r="E28" s="56">
        <f>SUM(E21:E27)*100</f>
        <v>13.725490196078432</v>
      </c>
      <c r="G28" s="56">
        <f>SUM(G21:G27)*100</f>
        <v>86.274509803921575</v>
      </c>
    </row>
    <row r="29" spans="1:9">
      <c r="A29" s="7"/>
    </row>
  </sheetData>
  <mergeCells count="7">
    <mergeCell ref="A21:A27"/>
    <mergeCell ref="H21:H27"/>
    <mergeCell ref="D2:E2"/>
    <mergeCell ref="A7:A12"/>
    <mergeCell ref="H7:H12"/>
    <mergeCell ref="A14:A19"/>
    <mergeCell ref="H14:H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2" sqref="C2"/>
    </sheetView>
  </sheetViews>
  <sheetFormatPr defaultRowHeight="16.2"/>
  <cols>
    <col min="6" max="6" width="13" customWidth="1"/>
  </cols>
  <sheetData>
    <row r="1" spans="1:8" ht="16.8" thickBot="1">
      <c r="A1" s="58" t="s">
        <v>85</v>
      </c>
      <c r="B1" s="58" t="s">
        <v>94</v>
      </c>
      <c r="C1" s="58" t="s">
        <v>95</v>
      </c>
      <c r="D1" s="82" t="s">
        <v>96</v>
      </c>
      <c r="E1" s="83"/>
      <c r="F1" s="84" t="s">
        <v>97</v>
      </c>
      <c r="G1" s="64" t="s">
        <v>98</v>
      </c>
      <c r="H1" s="65"/>
    </row>
    <row r="2" spans="1:8" ht="16.8" thickBot="1">
      <c r="A2" s="66"/>
      <c r="B2" s="66"/>
      <c r="C2" s="66"/>
      <c r="D2" s="59" t="s">
        <v>99</v>
      </c>
      <c r="E2" s="59" t="s">
        <v>84</v>
      </c>
      <c r="F2" s="85"/>
      <c r="G2" s="59" t="s">
        <v>99</v>
      </c>
      <c r="H2" s="59" t="s">
        <v>84</v>
      </c>
    </row>
    <row r="3" spans="1:8" ht="16.8" thickBot="1">
      <c r="A3" s="60" t="s">
        <v>113</v>
      </c>
      <c r="B3" s="67" t="s">
        <v>123</v>
      </c>
      <c r="C3" s="62" t="s">
        <v>102</v>
      </c>
      <c r="D3" s="57" t="s">
        <v>114</v>
      </c>
      <c r="E3" s="57" t="s">
        <v>92</v>
      </c>
      <c r="F3" s="57" t="s">
        <v>92</v>
      </c>
      <c r="G3" s="63">
        <v>64</v>
      </c>
      <c r="H3" s="63">
        <v>67</v>
      </c>
    </row>
    <row r="4" spans="1:8" ht="16.8" thickBot="1">
      <c r="A4" s="60" t="s">
        <v>100</v>
      </c>
      <c r="B4" s="61" t="s">
        <v>101</v>
      </c>
      <c r="C4" s="62" t="s">
        <v>102</v>
      </c>
      <c r="D4" s="57" t="s">
        <v>103</v>
      </c>
      <c r="E4" s="57" t="s">
        <v>104</v>
      </c>
      <c r="F4" s="57" t="s">
        <v>87</v>
      </c>
      <c r="G4" s="63">
        <v>57</v>
      </c>
      <c r="H4" s="63">
        <v>57</v>
      </c>
    </row>
    <row r="5" spans="1:8" ht="16.8" thickBot="1">
      <c r="A5" s="60" t="s">
        <v>105</v>
      </c>
      <c r="B5" s="61" t="s">
        <v>106</v>
      </c>
      <c r="C5" s="62" t="s">
        <v>102</v>
      </c>
      <c r="D5" s="57" t="s">
        <v>107</v>
      </c>
      <c r="E5" s="57" t="s">
        <v>88</v>
      </c>
      <c r="F5" s="57" t="s">
        <v>88</v>
      </c>
      <c r="G5" s="63">
        <v>58</v>
      </c>
      <c r="H5" s="63">
        <v>58</v>
      </c>
    </row>
    <row r="6" spans="1:8" ht="16.8" thickBot="1">
      <c r="A6" s="60" t="s">
        <v>115</v>
      </c>
      <c r="B6" s="61" t="s">
        <v>116</v>
      </c>
      <c r="C6" s="62" t="s">
        <v>117</v>
      </c>
      <c r="D6" s="57" t="s">
        <v>118</v>
      </c>
      <c r="E6" s="57" t="s">
        <v>119</v>
      </c>
      <c r="F6" s="57" t="s">
        <v>93</v>
      </c>
      <c r="G6" s="63">
        <v>55</v>
      </c>
      <c r="H6" s="63">
        <v>64</v>
      </c>
    </row>
    <row r="7" spans="1:8" ht="16.8" thickBot="1">
      <c r="A7" s="60" t="s">
        <v>108</v>
      </c>
      <c r="B7" s="67" t="s">
        <v>121</v>
      </c>
      <c r="C7" s="62" t="s">
        <v>102</v>
      </c>
      <c r="D7" s="57" t="s">
        <v>109</v>
      </c>
      <c r="E7" s="57" t="s">
        <v>89</v>
      </c>
      <c r="F7" s="57" t="s">
        <v>89</v>
      </c>
      <c r="G7" s="63">
        <v>57</v>
      </c>
      <c r="H7" s="63">
        <v>60</v>
      </c>
    </row>
    <row r="8" spans="1:8" ht="16.8" thickBot="1">
      <c r="A8" s="60" t="s">
        <v>86</v>
      </c>
      <c r="B8" s="67" t="s">
        <v>122</v>
      </c>
      <c r="C8" s="62" t="s">
        <v>102</v>
      </c>
      <c r="D8" s="57" t="s">
        <v>112</v>
      </c>
      <c r="E8" s="57" t="s">
        <v>91</v>
      </c>
      <c r="F8" s="57" t="s">
        <v>91</v>
      </c>
      <c r="G8" s="63">
        <v>62</v>
      </c>
      <c r="H8" s="63">
        <v>67</v>
      </c>
    </row>
    <row r="9" spans="1:8" ht="16.8" thickBot="1">
      <c r="A9" s="60" t="s">
        <v>110</v>
      </c>
      <c r="B9" s="67" t="s">
        <v>120</v>
      </c>
      <c r="C9" s="62" t="s">
        <v>102</v>
      </c>
      <c r="D9" s="57" t="s">
        <v>111</v>
      </c>
      <c r="E9" s="57" t="s">
        <v>90</v>
      </c>
      <c r="F9" s="57" t="s">
        <v>90</v>
      </c>
      <c r="G9" s="63">
        <v>53</v>
      </c>
      <c r="H9" s="63">
        <v>53</v>
      </c>
    </row>
  </sheetData>
  <sortState ref="A1:H9">
    <sortCondition ref="A1:A9"/>
  </sortState>
  <mergeCells count="2">
    <mergeCell ref="D1:E1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台茶8號</vt:lpstr>
      <vt:lpstr>台茶12號</vt:lpstr>
      <vt:lpstr>台茶17號</vt:lpstr>
      <vt:lpstr>台茶18號</vt:lpstr>
      <vt:lpstr>台茶20號</vt:lpstr>
      <vt:lpstr>四季春</vt:lpstr>
      <vt:lpstr>青心大冇</vt:lpstr>
      <vt:lpstr>紀錄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506</cp:lastModifiedBy>
  <dcterms:created xsi:type="dcterms:W3CDTF">2019-04-25T06:08:17Z</dcterms:created>
  <dcterms:modified xsi:type="dcterms:W3CDTF">2021-03-11T03:38:59Z</dcterms:modified>
</cp:coreProperties>
</file>