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採前\"/>
    </mc:Choice>
  </mc:AlternateContent>
  <xr:revisionPtr revIDLastSave="0" documentId="13_ncr:1_{99196D16-B6E4-4D73-9DD3-53EC02A59247}" xr6:coauthVersionLast="36" xr6:coauthVersionMax="36" xr10:uidLastSave="{00000000-0000-0000-0000-000000000000}"/>
  <bookViews>
    <workbookView xWindow="-108" yWindow="-108" windowWidth="23256" windowHeight="12576" xr2:uid="{00000000-000D-0000-FFFF-FFFF00000000}"/>
  </bookViews>
  <sheets>
    <sheet name="統計" sheetId="18" r:id="rId1"/>
    <sheet name="台茶8號" sheetId="17" r:id="rId2"/>
    <sheet name="台茶12號" sheetId="14" r:id="rId3"/>
    <sheet name="台茶18號" sheetId="15" r:id="rId4"/>
    <sheet name="紀錄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2" i="18"/>
  <c r="D3" i="18"/>
  <c r="D4" i="18"/>
  <c r="D5" i="18"/>
  <c r="D6" i="18"/>
  <c r="D7" i="18"/>
  <c r="D8" i="18"/>
  <c r="D9" i="18"/>
  <c r="D10" i="18"/>
  <c r="D2" i="18"/>
  <c r="C26" i="15"/>
  <c r="C25" i="15"/>
  <c r="C24" i="15"/>
  <c r="C23" i="15"/>
  <c r="C22" i="15"/>
  <c r="C21" i="15"/>
  <c r="C19" i="15"/>
  <c r="C18" i="15"/>
  <c r="C17" i="15"/>
  <c r="C16" i="15"/>
  <c r="C15" i="15"/>
  <c r="C14" i="15"/>
  <c r="F27" i="15"/>
  <c r="C27" i="15" s="1"/>
  <c r="D27" i="15"/>
  <c r="F20" i="15"/>
  <c r="D20" i="15"/>
  <c r="C20" i="15"/>
  <c r="C8" i="15"/>
  <c r="C9" i="15"/>
  <c r="C10" i="15"/>
  <c r="C11" i="15"/>
  <c r="C12" i="15"/>
  <c r="C13" i="15"/>
  <c r="C7" i="15"/>
  <c r="F13" i="15"/>
  <c r="D13" i="15"/>
  <c r="C26" i="14"/>
  <c r="C25" i="14"/>
  <c r="C24" i="14"/>
  <c r="C23" i="14"/>
  <c r="C22" i="14"/>
  <c r="C21" i="14"/>
  <c r="C19" i="14"/>
  <c r="C18" i="14"/>
  <c r="C17" i="14"/>
  <c r="C16" i="14"/>
  <c r="C15" i="14"/>
  <c r="C14" i="14"/>
  <c r="F27" i="14"/>
  <c r="D27" i="14"/>
  <c r="C27" i="14" s="1"/>
  <c r="F20" i="14"/>
  <c r="D20" i="14"/>
  <c r="C8" i="14"/>
  <c r="C9" i="14"/>
  <c r="C10" i="14"/>
  <c r="C11" i="14"/>
  <c r="C12" i="14"/>
  <c r="C7" i="14"/>
  <c r="F13" i="14"/>
  <c r="D13" i="14"/>
  <c r="C13" i="14" s="1"/>
  <c r="C26" i="17"/>
  <c r="C25" i="17"/>
  <c r="C24" i="17"/>
  <c r="C23" i="17"/>
  <c r="C22" i="17"/>
  <c r="C21" i="17"/>
  <c r="C19" i="17"/>
  <c r="C18" i="17"/>
  <c r="C17" i="17"/>
  <c r="C16" i="17"/>
  <c r="C15" i="17"/>
  <c r="C14" i="17"/>
  <c r="F27" i="17"/>
  <c r="D27" i="17"/>
  <c r="C27" i="17"/>
  <c r="F20" i="17"/>
  <c r="D20" i="17"/>
  <c r="C8" i="17"/>
  <c r="C9" i="17"/>
  <c r="C10" i="17"/>
  <c r="C11" i="17"/>
  <c r="C12" i="17"/>
  <c r="C7" i="17"/>
  <c r="F13" i="17"/>
  <c r="D13" i="17"/>
  <c r="C13" i="17" s="1"/>
  <c r="C20" i="17" l="1"/>
  <c r="C20" i="14"/>
  <c r="H21" i="17"/>
  <c r="E25" i="17" s="1"/>
  <c r="H14" i="17"/>
  <c r="G16" i="17" s="1"/>
  <c r="H7" i="17"/>
  <c r="E12" i="17" s="1"/>
  <c r="E17" i="17" l="1"/>
  <c r="G8" i="17"/>
  <c r="G12" i="17"/>
  <c r="G18" i="17"/>
  <c r="E23" i="17"/>
  <c r="G11" i="17"/>
  <c r="E16" i="17"/>
  <c r="E21" i="17"/>
  <c r="E27" i="17" s="1"/>
  <c r="G24" i="17"/>
  <c r="G25" i="17"/>
  <c r="E9" i="17"/>
  <c r="E14" i="17"/>
  <c r="G17" i="17"/>
  <c r="E22" i="17"/>
  <c r="E26" i="17"/>
  <c r="G9" i="17"/>
  <c r="G14" i="17"/>
  <c r="E18" i="17"/>
  <c r="G22" i="17"/>
  <c r="G26" i="17"/>
  <c r="E10" i="17"/>
  <c r="E7" i="17"/>
  <c r="G10" i="17"/>
  <c r="E15" i="17"/>
  <c r="E19" i="17"/>
  <c r="G23" i="17"/>
  <c r="G7" i="17"/>
  <c r="E11" i="17"/>
  <c r="G15" i="17"/>
  <c r="G19" i="17"/>
  <c r="E24" i="17"/>
  <c r="E8" i="17"/>
  <c r="G21" i="17"/>
  <c r="H21" i="15"/>
  <c r="G23" i="15" s="1"/>
  <c r="H14" i="15"/>
  <c r="E19" i="15" s="1"/>
  <c r="H7" i="15"/>
  <c r="G10" i="15" s="1"/>
  <c r="E13" i="17" l="1"/>
  <c r="G13" i="17"/>
  <c r="E20" i="17"/>
  <c r="G27" i="17"/>
  <c r="G20" i="17"/>
  <c r="E24" i="15"/>
  <c r="G15" i="15"/>
  <c r="E16" i="15"/>
  <c r="E17" i="15"/>
  <c r="G19" i="15"/>
  <c r="G16" i="15"/>
  <c r="G7" i="15"/>
  <c r="E11" i="15"/>
  <c r="G11" i="15"/>
  <c r="E21" i="15"/>
  <c r="G24" i="15"/>
  <c r="E8" i="15"/>
  <c r="E12" i="15"/>
  <c r="G21" i="15"/>
  <c r="E25" i="15"/>
  <c r="G8" i="15"/>
  <c r="G12" i="15"/>
  <c r="G18" i="15"/>
  <c r="E23" i="15"/>
  <c r="G25" i="15"/>
  <c r="E9" i="15"/>
  <c r="E14" i="15"/>
  <c r="G17" i="15"/>
  <c r="E22" i="15"/>
  <c r="E26" i="15"/>
  <c r="G9" i="15"/>
  <c r="G14" i="15"/>
  <c r="G20" i="15" s="1"/>
  <c r="E18" i="15"/>
  <c r="G22" i="15"/>
  <c r="G26" i="15"/>
  <c r="E10" i="15"/>
  <c r="E7" i="15"/>
  <c r="E13" i="15" s="1"/>
  <c r="E15" i="15"/>
  <c r="H21" i="14"/>
  <c r="G26" i="14" s="1"/>
  <c r="H14" i="14"/>
  <c r="E18" i="14" s="1"/>
  <c r="H7" i="14"/>
  <c r="G9" i="14" s="1"/>
  <c r="E27" i="15" l="1"/>
  <c r="G13" i="15"/>
  <c r="E20" i="15"/>
  <c r="G27" i="15"/>
  <c r="E26" i="14"/>
  <c r="E24" i="14"/>
  <c r="E25" i="14"/>
  <c r="E21" i="14"/>
  <c r="E27" i="14" s="1"/>
  <c r="E22" i="14"/>
  <c r="E23" i="14"/>
  <c r="G24" i="14"/>
  <c r="G18" i="14"/>
  <c r="E7" i="14"/>
  <c r="G10" i="14"/>
  <c r="E15" i="14"/>
  <c r="E19" i="14"/>
  <c r="G23" i="14"/>
  <c r="G12" i="14"/>
  <c r="E10" i="14"/>
  <c r="G7" i="14"/>
  <c r="E11" i="14"/>
  <c r="G15" i="14"/>
  <c r="G19" i="14"/>
  <c r="G11" i="14"/>
  <c r="E16" i="14"/>
  <c r="E8" i="14"/>
  <c r="E12" i="14"/>
  <c r="G16" i="14"/>
  <c r="G21" i="14"/>
  <c r="G25" i="14"/>
  <c r="E9" i="14"/>
  <c r="E14" i="14"/>
  <c r="E20" i="14" s="1"/>
  <c r="G17" i="14"/>
  <c r="G8" i="14"/>
  <c r="E17" i="14"/>
  <c r="G14" i="14"/>
  <c r="G22" i="14"/>
  <c r="E13" i="14" l="1"/>
  <c r="G13" i="14"/>
  <c r="G27" i="14"/>
  <c r="G20" i="14"/>
</calcChain>
</file>

<file path=xl/sharedStrings.xml><?xml version="1.0" encoding="utf-8"?>
<sst xmlns="http://schemas.openxmlformats.org/spreadsheetml/2006/main" count="195" uniqueCount="92">
  <si>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</si>
  <si>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</si>
  <si>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</si>
  <si>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</si>
  <si>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</si>
  <si>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</si>
  <si>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</si>
  <si>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</si>
  <si>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</si>
  <si>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</si>
  <si>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</si>
  <si>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總芽數</t>
    <phoneticPr fontId="2" type="noConversion"/>
  </si>
  <si>
    <t>開面茶芽數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</si>
  <si>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</si>
  <si>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</si>
  <si>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</si>
  <si>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3葉</t>
  </si>
  <si>
    <t>4葉</t>
  </si>
  <si>
    <t>5葉</t>
  </si>
  <si>
    <t>6葉</t>
  </si>
  <si>
    <t>2葉</t>
    <phoneticPr fontId="2" type="noConversion"/>
  </si>
  <si>
    <t>7葉</t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</si>
  <si>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</si>
  <si>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</si>
  <si>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</si>
  <si>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</si>
  <si>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</si>
  <si>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</si>
  <si>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</si>
  <si>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</si>
  <si>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</si>
  <si>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田區</t>
    <phoneticPr fontId="2" type="noConversion"/>
  </si>
  <si>
    <t>樹齡(年)</t>
    <phoneticPr fontId="2" type="noConversion"/>
  </si>
  <si>
    <t>3~4</t>
    <phoneticPr fontId="2" type="noConversion"/>
  </si>
  <si>
    <t>修剪</t>
    <phoneticPr fontId="2" type="noConversion"/>
  </si>
  <si>
    <t>日期</t>
    <phoneticPr fontId="2" type="noConversion"/>
  </si>
  <si>
    <t>高度(cm)</t>
    <phoneticPr fontId="2" type="noConversion"/>
  </si>
  <si>
    <t>採收</t>
    <phoneticPr fontId="2" type="noConversion"/>
  </si>
  <si>
    <t>3區</t>
    <phoneticPr fontId="2" type="noConversion"/>
  </si>
  <si>
    <t>5區</t>
    <phoneticPr fontId="2" type="noConversion"/>
  </si>
  <si>
    <t>10-1</t>
    <phoneticPr fontId="2" type="noConversion"/>
  </si>
  <si>
    <t>20區</t>
    <phoneticPr fontId="2" type="noConversion"/>
  </si>
  <si>
    <t>2~3</t>
    <phoneticPr fontId="2" type="noConversion"/>
  </si>
  <si>
    <t>2020年第六水</t>
    <phoneticPr fontId="2" type="noConversion"/>
  </si>
  <si>
    <t>9-1</t>
    <phoneticPr fontId="2" type="noConversion"/>
  </si>
  <si>
    <t>蟲害嚴重</t>
    <phoneticPr fontId="2" type="noConversion"/>
  </si>
  <si>
    <t>茶菁過老</t>
    <phoneticPr fontId="2" type="noConversion"/>
  </si>
  <si>
    <t>第六水</t>
    <phoneticPr fontId="2" type="noConversion"/>
  </si>
  <si>
    <t>9-1</t>
    <phoneticPr fontId="2" type="noConversion"/>
  </si>
  <si>
    <t>台茶12號</t>
    <phoneticPr fontId="2" type="noConversion"/>
  </si>
  <si>
    <t>9-1 150 西南</t>
    <phoneticPr fontId="2" type="noConversion"/>
  </si>
  <si>
    <t>9-1 120 中中</t>
    <phoneticPr fontId="2" type="noConversion"/>
  </si>
  <si>
    <t>9-1 80 東北</t>
    <phoneticPr fontId="2" type="noConversion"/>
  </si>
  <si>
    <t>台茶18號</t>
    <phoneticPr fontId="2" type="noConversion"/>
  </si>
  <si>
    <t>12區</t>
    <phoneticPr fontId="2" type="noConversion"/>
  </si>
  <si>
    <t>1葉</t>
    <phoneticPr fontId="2" type="noConversion"/>
  </si>
  <si>
    <t>12-2 090 東南</t>
    <phoneticPr fontId="2" type="noConversion"/>
  </si>
  <si>
    <t>12-2 069 中中</t>
    <phoneticPr fontId="2" type="noConversion"/>
  </si>
  <si>
    <t>12-1 109 西北</t>
    <phoneticPr fontId="2" type="noConversion"/>
  </si>
  <si>
    <t>11-2</t>
    <phoneticPr fontId="2" type="noConversion"/>
  </si>
  <si>
    <t>台茶8號</t>
    <phoneticPr fontId="2" type="noConversion"/>
  </si>
  <si>
    <t>11-2 110 中中</t>
    <phoneticPr fontId="2" type="noConversion"/>
  </si>
  <si>
    <t>11-2 060 中西</t>
    <phoneticPr fontId="2" type="noConversion"/>
  </si>
  <si>
    <t>11-2 030 東南</t>
    <phoneticPr fontId="2" type="noConversion"/>
  </si>
  <si>
    <t>※現場人員失誤，造成採收高度低於上一水，故老梗比率高</t>
    <phoneticPr fontId="2" type="noConversion"/>
  </si>
  <si>
    <t>修剪日期：9/22</t>
    <phoneticPr fontId="2" type="noConversion"/>
  </si>
  <si>
    <t>修剪日期：10/5</t>
    <phoneticPr fontId="2" type="noConversion"/>
  </si>
  <si>
    <t>修剪日期：10/11</t>
    <phoneticPr fontId="2" type="noConversion"/>
  </si>
  <si>
    <t>57/58</t>
    <phoneticPr fontId="2" type="noConversion"/>
  </si>
  <si>
    <t>無</t>
    <phoneticPr fontId="2" type="noConversion"/>
  </si>
  <si>
    <t>茶季</t>
    <phoneticPr fontId="2" type="noConversion"/>
  </si>
  <si>
    <t>未開面比%</t>
    <phoneticPr fontId="2" type="noConversion"/>
  </si>
  <si>
    <t>開面比</t>
    <phoneticPr fontId="2" type="noConversion"/>
  </si>
  <si>
    <t>2葉芽數</t>
    <phoneticPr fontId="2" type="noConversion"/>
  </si>
  <si>
    <t>5葉芽數</t>
    <phoneticPr fontId="2" type="noConversion"/>
  </si>
  <si>
    <t>6葉芽數</t>
    <phoneticPr fontId="2" type="noConversion"/>
  </si>
  <si>
    <t>7葉芽數</t>
  </si>
  <si>
    <t>T18</t>
    <phoneticPr fontId="2" type="noConversion"/>
  </si>
  <si>
    <t>品種</t>
    <phoneticPr fontId="2" type="noConversion"/>
  </si>
  <si>
    <t>未開面比</t>
    <phoneticPr fontId="2" type="noConversion"/>
  </si>
  <si>
    <t>未開面比</t>
    <phoneticPr fontId="2" type="noConversion"/>
  </si>
  <si>
    <t>3葉芽數</t>
    <phoneticPr fontId="2" type="noConversion"/>
  </si>
  <si>
    <t>4葉芽數</t>
    <phoneticPr fontId="2" type="noConversion"/>
  </si>
  <si>
    <t>芽數</t>
    <phoneticPr fontId="2" type="noConversion"/>
  </si>
  <si>
    <t>T8</t>
    <phoneticPr fontId="2" type="noConversion"/>
  </si>
  <si>
    <t>T8</t>
    <phoneticPr fontId="2" type="noConversion"/>
  </si>
  <si>
    <t>T18</t>
    <phoneticPr fontId="2" type="noConversion"/>
  </si>
  <si>
    <t>第六水</t>
    <phoneticPr fontId="2" type="noConversion"/>
  </si>
  <si>
    <t>計</t>
    <phoneticPr fontId="2" type="noConversion"/>
  </si>
  <si>
    <t>T12</t>
    <phoneticPr fontId="2" type="noConversion"/>
  </si>
  <si>
    <t>8葉芽數</t>
    <phoneticPr fontId="2" type="noConversion"/>
  </si>
  <si>
    <t>9葉芽數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</si>
</sst>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"/>
    <numFmt numFmtId="177" formatCode="0.0%"/>
    <numFmt numFmtId="178" formatCode="0_ "/>
    <numFmt numFmtId="179" formatCode="m&quot;月&quot;d&quot;日&quot;;@"/>
    <numFmt numFmtId="180" formatCode="0_);[Red]\(0\)"/>
  </numFmts>
  <fonts count="5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7" fontId="0" fillId="2" borderId="1" xfId="0" applyNumberForma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4" fillId="3" borderId="1" xfId="0" quotePrefix="1" applyNumberFormat="1" applyFont="1" applyFill="1" applyBorder="1">
      <alignment vertical="center"/>
    </xf>
    <xf numFmtId="0" fontId="0" fillId="0" borderId="0" xfId="0" quotePrefix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tabSelected="1" workbookViewId="0">
      <selection activeCell="M1" sqref="M1:N1"/>
    </sheetView>
  </sheetViews>
  <sheetFormatPr defaultRowHeight="16.2"/>
  <cols>
    <col min="3" max="3" width="11.21875" customWidth="1"/>
    <col min="4" max="4" width="11.21875" style="44" customWidth="1"/>
    <col min="6" max="6" width="11.21875" style="44" customWidth="1"/>
  </cols>
  <sheetData>
    <row r="1" spans="1:15">
      <c r="A1" s="5" t="s">
        <v>70</v>
      </c>
      <c r="B1" s="41" t="s">
        <v>78</v>
      </c>
      <c r="C1" s="41" t="s">
        <v>79</v>
      </c>
      <c r="D1" s="41" t="s">
        <v>71</v>
      </c>
      <c r="E1" s="41" t="s">
        <v>72</v>
      </c>
      <c r="F1" s="41" t="s">
        <v>80</v>
      </c>
      <c r="G1" s="41" t="s">
        <v>73</v>
      </c>
      <c r="H1" s="41" t="s">
        <v>81</v>
      </c>
      <c r="I1" s="41" t="s">
        <v>82</v>
      </c>
      <c r="J1" s="41" t="s">
        <v>74</v>
      </c>
      <c r="K1" s="41" t="s">
        <v>75</v>
      </c>
      <c r="L1" s="41" t="s">
        <v>76</v>
      </c>
      <c r="M1" s="45" t="s">
        <v>90</v>
      </c>
      <c r="N1" s="45" t="s">
        <v>91</v>
      </c>
      <c r="O1" s="41" t="s">
        <v>83</v>
      </c>
    </row>
    <row r="2" spans="1:15">
      <c r="A2" s="5" t="s">
        <v>87</v>
      </c>
      <c r="B2" s="41" t="s">
        <v>84</v>
      </c>
      <c r="C2" s="9">
        <v>0.25454545454545452</v>
      </c>
      <c r="D2" s="44">
        <f>C2*100</f>
        <v>25.454545454545453</v>
      </c>
      <c r="E2" s="9">
        <v>0.74545454545454537</v>
      </c>
      <c r="F2" s="43">
        <f>E2*100</f>
        <v>74.545454545454533</v>
      </c>
      <c r="G2">
        <v>0</v>
      </c>
      <c r="H2">
        <v>3</v>
      </c>
      <c r="I2">
        <v>17</v>
      </c>
      <c r="J2">
        <v>15</v>
      </c>
      <c r="K2">
        <v>18</v>
      </c>
      <c r="L2">
        <v>2</v>
      </c>
      <c r="O2">
        <v>55</v>
      </c>
    </row>
    <row r="3" spans="1:15">
      <c r="A3" s="5" t="s">
        <v>87</v>
      </c>
      <c r="B3" s="41" t="s">
        <v>84</v>
      </c>
      <c r="C3" s="9">
        <v>1.9607843137254902E-2</v>
      </c>
      <c r="D3" s="44">
        <f t="shared" ref="D3:D10" si="0">C3*100</f>
        <v>1.9607843137254901</v>
      </c>
      <c r="E3" s="9">
        <v>0.98039215686274506</v>
      </c>
      <c r="F3" s="43">
        <f t="shared" ref="F3:F10" si="1">E3*100</f>
        <v>98.039215686274503</v>
      </c>
      <c r="G3">
        <v>0</v>
      </c>
      <c r="H3">
        <v>14</v>
      </c>
      <c r="I3">
        <v>10</v>
      </c>
      <c r="J3">
        <v>19</v>
      </c>
      <c r="K3">
        <v>6</v>
      </c>
      <c r="L3">
        <v>2</v>
      </c>
      <c r="O3">
        <v>51</v>
      </c>
    </row>
    <row r="4" spans="1:15">
      <c r="A4" s="5" t="s">
        <v>87</v>
      </c>
      <c r="B4" s="41" t="s">
        <v>85</v>
      </c>
      <c r="C4" s="9">
        <v>0.25581395348837205</v>
      </c>
      <c r="D4" s="44">
        <f t="shared" si="0"/>
        <v>25.581395348837205</v>
      </c>
      <c r="E4" s="9">
        <v>0.7441860465116279</v>
      </c>
      <c r="F4" s="43">
        <f t="shared" si="1"/>
        <v>74.418604651162795</v>
      </c>
      <c r="G4">
        <v>0</v>
      </c>
      <c r="H4">
        <v>3</v>
      </c>
      <c r="I4">
        <v>12</v>
      </c>
      <c r="J4">
        <v>16</v>
      </c>
      <c r="K4">
        <v>11</v>
      </c>
      <c r="L4">
        <v>1</v>
      </c>
      <c r="O4">
        <v>43</v>
      </c>
    </row>
    <row r="5" spans="1:15">
      <c r="A5" s="5" t="s">
        <v>87</v>
      </c>
      <c r="B5" s="4" t="s">
        <v>89</v>
      </c>
      <c r="C5" s="9">
        <v>0.27848101265822783</v>
      </c>
      <c r="D5" s="44">
        <f t="shared" si="0"/>
        <v>27.848101265822784</v>
      </c>
      <c r="E5" s="9">
        <v>0.72151898734177211</v>
      </c>
      <c r="F5" s="43">
        <f t="shared" si="1"/>
        <v>72.151898734177209</v>
      </c>
      <c r="G5">
        <v>0</v>
      </c>
      <c r="H5">
        <v>6</v>
      </c>
      <c r="I5">
        <v>15</v>
      </c>
      <c r="J5">
        <v>39</v>
      </c>
      <c r="K5">
        <v>17</v>
      </c>
      <c r="L5">
        <v>2</v>
      </c>
      <c r="O5">
        <v>79</v>
      </c>
    </row>
    <row r="6" spans="1:15">
      <c r="A6" s="5" t="s">
        <v>87</v>
      </c>
      <c r="B6" s="4" t="s">
        <v>89</v>
      </c>
      <c r="C6" s="9">
        <v>0.125</v>
      </c>
      <c r="D6" s="44">
        <f t="shared" si="0"/>
        <v>12.5</v>
      </c>
      <c r="E6" s="9">
        <v>0.87500000000000011</v>
      </c>
      <c r="F6" s="43">
        <f t="shared" si="1"/>
        <v>87.500000000000014</v>
      </c>
      <c r="G6">
        <v>1</v>
      </c>
      <c r="H6">
        <v>9</v>
      </c>
      <c r="I6">
        <v>30</v>
      </c>
      <c r="J6">
        <v>23</v>
      </c>
      <c r="K6">
        <v>9</v>
      </c>
      <c r="L6">
        <v>0</v>
      </c>
      <c r="O6">
        <v>72</v>
      </c>
    </row>
    <row r="7" spans="1:15">
      <c r="A7" s="5" t="s">
        <v>87</v>
      </c>
      <c r="B7" s="4" t="s">
        <v>89</v>
      </c>
      <c r="C7" s="9">
        <v>0.39743589743589741</v>
      </c>
      <c r="D7" s="44">
        <f t="shared" si="0"/>
        <v>39.743589743589745</v>
      </c>
      <c r="E7" s="9">
        <v>0.60256410256410253</v>
      </c>
      <c r="F7" s="43">
        <f t="shared" si="1"/>
        <v>60.256410256410255</v>
      </c>
      <c r="G7">
        <v>1</v>
      </c>
      <c r="H7">
        <v>4</v>
      </c>
      <c r="I7">
        <v>35</v>
      </c>
      <c r="J7">
        <v>36</v>
      </c>
      <c r="K7">
        <v>2</v>
      </c>
      <c r="L7">
        <v>0</v>
      </c>
      <c r="O7">
        <v>78</v>
      </c>
    </row>
    <row r="8" spans="1:15">
      <c r="A8" s="5" t="s">
        <v>87</v>
      </c>
      <c r="B8" s="4" t="s">
        <v>77</v>
      </c>
      <c r="C8" s="9">
        <v>0.84126984126984117</v>
      </c>
      <c r="D8" s="44">
        <f t="shared" si="0"/>
        <v>84.126984126984112</v>
      </c>
      <c r="E8" s="9">
        <v>0.15873015873015872</v>
      </c>
      <c r="F8" s="43">
        <f t="shared" si="1"/>
        <v>15.873015873015872</v>
      </c>
      <c r="G8" s="42">
        <v>0</v>
      </c>
      <c r="H8" s="42">
        <v>10</v>
      </c>
      <c r="I8" s="42">
        <v>14</v>
      </c>
      <c r="J8" s="42">
        <v>30</v>
      </c>
      <c r="K8" s="42">
        <v>9</v>
      </c>
      <c r="L8" s="42">
        <v>0</v>
      </c>
      <c r="M8" s="46"/>
      <c r="N8" s="46"/>
      <c r="O8" s="42">
        <v>63</v>
      </c>
    </row>
    <row r="9" spans="1:15">
      <c r="A9" s="5" t="s">
        <v>87</v>
      </c>
      <c r="B9" s="4" t="s">
        <v>86</v>
      </c>
      <c r="C9" s="9">
        <v>0.76388888888888884</v>
      </c>
      <c r="D9" s="44">
        <f t="shared" si="0"/>
        <v>76.388888888888886</v>
      </c>
      <c r="E9" s="9">
        <v>0.2361111111111111</v>
      </c>
      <c r="F9" s="43">
        <f t="shared" si="1"/>
        <v>23.611111111111111</v>
      </c>
      <c r="G9" s="42">
        <v>1</v>
      </c>
      <c r="H9" s="42">
        <v>4</v>
      </c>
      <c r="I9" s="42">
        <v>10</v>
      </c>
      <c r="J9" s="42">
        <v>41</v>
      </c>
      <c r="K9" s="42">
        <v>16</v>
      </c>
      <c r="L9" s="42">
        <v>0</v>
      </c>
      <c r="M9" s="46"/>
      <c r="N9" s="46"/>
      <c r="O9" s="42">
        <v>72</v>
      </c>
    </row>
    <row r="10" spans="1:15">
      <c r="A10" s="5" t="s">
        <v>87</v>
      </c>
      <c r="B10" s="4" t="s">
        <v>86</v>
      </c>
      <c r="C10" s="9">
        <v>0.46052631578947367</v>
      </c>
      <c r="D10" s="44">
        <f t="shared" si="0"/>
        <v>46.05263157894737</v>
      </c>
      <c r="E10" s="9">
        <v>0.53947368421052633</v>
      </c>
      <c r="F10" s="43">
        <f t="shared" si="1"/>
        <v>53.94736842105263</v>
      </c>
      <c r="G10" s="42">
        <v>0</v>
      </c>
      <c r="H10" s="42">
        <v>1</v>
      </c>
      <c r="I10" s="42">
        <v>17</v>
      </c>
      <c r="J10" s="42">
        <v>32</v>
      </c>
      <c r="K10" s="42">
        <v>26</v>
      </c>
      <c r="L10" s="42">
        <v>0</v>
      </c>
      <c r="M10" s="46"/>
      <c r="N10" s="46"/>
      <c r="O10" s="42">
        <v>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4" workbookViewId="0">
      <selection activeCell="G27" activeCellId="5" sqref="E13 G13 E20 G20 E27 G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7" customWidth="1"/>
    <col min="5" max="5" width="16.109375" style="16" customWidth="1"/>
    <col min="6" max="6" width="16.109375" style="10" customWidth="1"/>
    <col min="7" max="7" width="15.33203125" style="12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17">
        <v>44165</v>
      </c>
      <c r="C2" s="17"/>
      <c r="E2" s="27" t="s">
        <v>67</v>
      </c>
      <c r="F2" s="15"/>
      <c r="H2" s="6"/>
    </row>
    <row r="3" spans="1:9">
      <c r="A3" s="2" t="s">
        <v>2</v>
      </c>
      <c r="B3" s="2" t="s">
        <v>60</v>
      </c>
      <c r="C3" s="2"/>
    </row>
    <row r="4" spans="1:9">
      <c r="A4" s="2" t="s">
        <v>3</v>
      </c>
      <c r="B4" s="35" t="s">
        <v>59</v>
      </c>
      <c r="C4" s="35"/>
    </row>
    <row r="5" spans="1:9">
      <c r="A5" s="2" t="s">
        <v>4</v>
      </c>
      <c r="B5" s="2" t="s">
        <v>47</v>
      </c>
      <c r="C5" s="2"/>
    </row>
    <row r="6" spans="1:9" ht="48.6">
      <c r="A6" s="37" t="s">
        <v>5</v>
      </c>
      <c r="B6" s="37" t="s">
        <v>6</v>
      </c>
      <c r="C6" s="41"/>
      <c r="D6" s="37" t="s">
        <v>7</v>
      </c>
      <c r="E6" s="8" t="s">
        <v>8</v>
      </c>
      <c r="F6" s="11" t="s">
        <v>12</v>
      </c>
      <c r="G6" s="13" t="s">
        <v>9</v>
      </c>
      <c r="H6" s="37" t="s">
        <v>11</v>
      </c>
      <c r="I6" s="4" t="s">
        <v>10</v>
      </c>
    </row>
    <row r="7" spans="1:9">
      <c r="A7" s="47">
        <v>1</v>
      </c>
      <c r="B7" s="37" t="s">
        <v>20</v>
      </c>
      <c r="C7" s="42">
        <f>D7+F7</f>
        <v>0</v>
      </c>
      <c r="D7" s="37"/>
      <c r="E7" s="9">
        <f>D7/H7</f>
        <v>0</v>
      </c>
      <c r="F7" s="38"/>
      <c r="G7" s="9">
        <f>F7/H7</f>
        <v>0</v>
      </c>
      <c r="H7" s="49">
        <f>SUM(D7:D12,F7:F12)</f>
        <v>55</v>
      </c>
      <c r="I7" s="14" t="s">
        <v>61</v>
      </c>
    </row>
    <row r="8" spans="1:9">
      <c r="A8" s="48"/>
      <c r="B8" s="37" t="s">
        <v>16</v>
      </c>
      <c r="C8" s="42">
        <f t="shared" ref="C8:C19" si="0">D8+F8</f>
        <v>3</v>
      </c>
      <c r="D8" s="37"/>
      <c r="E8" s="9">
        <f>D8/H7</f>
        <v>0</v>
      </c>
      <c r="F8" s="38">
        <v>3</v>
      </c>
      <c r="G8" s="9">
        <f>F8/H7</f>
        <v>5.4545454545454543E-2</v>
      </c>
      <c r="H8" s="50"/>
      <c r="I8" s="5" t="s">
        <v>13</v>
      </c>
    </row>
    <row r="9" spans="1:9">
      <c r="A9" s="48"/>
      <c r="B9" s="37" t="s">
        <v>17</v>
      </c>
      <c r="C9" s="42">
        <f t="shared" si="0"/>
        <v>17</v>
      </c>
      <c r="D9" s="37">
        <v>2</v>
      </c>
      <c r="E9" s="9">
        <f>D9/H7</f>
        <v>3.6363636363636362E-2</v>
      </c>
      <c r="F9" s="38">
        <v>15</v>
      </c>
      <c r="G9" s="9">
        <f>F9/H7</f>
        <v>0.27272727272727271</v>
      </c>
      <c r="H9" s="50"/>
      <c r="I9" s="3"/>
    </row>
    <row r="10" spans="1:9">
      <c r="A10" s="48"/>
      <c r="B10" s="37" t="s">
        <v>18</v>
      </c>
      <c r="C10" s="42">
        <f t="shared" si="0"/>
        <v>15</v>
      </c>
      <c r="D10" s="37">
        <v>3</v>
      </c>
      <c r="E10" s="9">
        <f>D10/H7</f>
        <v>5.4545454545454543E-2</v>
      </c>
      <c r="F10" s="38">
        <v>12</v>
      </c>
      <c r="G10" s="9">
        <f>F10/H7</f>
        <v>0.21818181818181817</v>
      </c>
      <c r="H10" s="50"/>
      <c r="I10" s="3"/>
    </row>
    <row r="11" spans="1:9">
      <c r="A11" s="48"/>
      <c r="B11" s="37" t="s">
        <v>19</v>
      </c>
      <c r="C11" s="42">
        <f t="shared" si="0"/>
        <v>18</v>
      </c>
      <c r="D11" s="37">
        <v>7</v>
      </c>
      <c r="E11" s="9">
        <f>D11/H7</f>
        <v>0.12727272727272726</v>
      </c>
      <c r="F11" s="38">
        <v>11</v>
      </c>
      <c r="G11" s="9">
        <f>F11/H7</f>
        <v>0.2</v>
      </c>
      <c r="H11" s="50"/>
      <c r="I11" s="5"/>
    </row>
    <row r="12" spans="1:9">
      <c r="A12" s="48"/>
      <c r="B12" s="37" t="s">
        <v>21</v>
      </c>
      <c r="C12" s="42">
        <f t="shared" si="0"/>
        <v>2</v>
      </c>
      <c r="D12" s="37">
        <v>2</v>
      </c>
      <c r="E12" s="9">
        <f>D12/H7</f>
        <v>3.6363636363636362E-2</v>
      </c>
      <c r="F12" s="38"/>
      <c r="G12" s="9">
        <f>F12/H7</f>
        <v>0</v>
      </c>
      <c r="H12" s="50"/>
      <c r="I12" s="5"/>
    </row>
    <row r="13" spans="1:9">
      <c r="A13" s="39"/>
      <c r="B13" s="41"/>
      <c r="C13" s="42">
        <f t="shared" si="0"/>
        <v>55</v>
      </c>
      <c r="D13" s="41">
        <f>SUM(D7:D12)</f>
        <v>14</v>
      </c>
      <c r="E13" s="41">
        <f t="shared" ref="E13:G13" si="1">SUM(E7:E12)</f>
        <v>0.25454545454545452</v>
      </c>
      <c r="F13" s="41">
        <f t="shared" si="1"/>
        <v>41</v>
      </c>
      <c r="G13" s="41">
        <f t="shared" si="1"/>
        <v>0.74545454545454537</v>
      </c>
      <c r="H13" s="40"/>
      <c r="I13" s="5"/>
    </row>
    <row r="14" spans="1:9">
      <c r="A14" s="47">
        <v>2</v>
      </c>
      <c r="B14" s="37" t="s">
        <v>20</v>
      </c>
      <c r="C14" s="42">
        <f>D14+F14</f>
        <v>0</v>
      </c>
      <c r="D14" s="37"/>
      <c r="E14" s="9">
        <f>D14/H14</f>
        <v>0</v>
      </c>
      <c r="F14" s="38"/>
      <c r="G14" s="9">
        <f>F14/H14</f>
        <v>0</v>
      </c>
      <c r="H14" s="49">
        <f>SUM(D14:D19,F14:F19)</f>
        <v>51</v>
      </c>
      <c r="I14" s="5" t="s">
        <v>62</v>
      </c>
    </row>
    <row r="15" spans="1:9">
      <c r="A15" s="48"/>
      <c r="B15" s="37" t="s">
        <v>16</v>
      </c>
      <c r="C15" s="42">
        <f t="shared" si="0"/>
        <v>14</v>
      </c>
      <c r="D15" s="37"/>
      <c r="E15" s="9">
        <f>D15/H14</f>
        <v>0</v>
      </c>
      <c r="F15" s="38">
        <v>14</v>
      </c>
      <c r="G15" s="9">
        <f>F15/H14</f>
        <v>0.27450980392156865</v>
      </c>
      <c r="H15" s="48"/>
      <c r="I15" s="5" t="s">
        <v>14</v>
      </c>
    </row>
    <row r="16" spans="1:9">
      <c r="A16" s="48"/>
      <c r="B16" s="37" t="s">
        <v>17</v>
      </c>
      <c r="C16" s="42">
        <f t="shared" si="0"/>
        <v>10</v>
      </c>
      <c r="D16" s="37"/>
      <c r="E16" s="9">
        <f>D16/H14</f>
        <v>0</v>
      </c>
      <c r="F16" s="38">
        <v>10</v>
      </c>
      <c r="G16" s="9">
        <f>F16/H14</f>
        <v>0.19607843137254902</v>
      </c>
      <c r="H16" s="48"/>
      <c r="I16" s="5"/>
    </row>
    <row r="17" spans="1:9">
      <c r="A17" s="48"/>
      <c r="B17" s="37" t="s">
        <v>18</v>
      </c>
      <c r="C17" s="42">
        <f t="shared" si="0"/>
        <v>19</v>
      </c>
      <c r="D17" s="37">
        <v>1</v>
      </c>
      <c r="E17" s="9">
        <f>D17/H14</f>
        <v>1.9607843137254902E-2</v>
      </c>
      <c r="F17" s="38">
        <v>18</v>
      </c>
      <c r="G17" s="9">
        <f>F17/H14</f>
        <v>0.35294117647058826</v>
      </c>
      <c r="H17" s="48"/>
      <c r="I17" s="5"/>
    </row>
    <row r="18" spans="1:9">
      <c r="A18" s="48"/>
      <c r="B18" s="37" t="s">
        <v>19</v>
      </c>
      <c r="C18" s="42">
        <f t="shared" si="0"/>
        <v>6</v>
      </c>
      <c r="D18" s="37"/>
      <c r="E18" s="9">
        <f>D18/H14</f>
        <v>0</v>
      </c>
      <c r="F18" s="38">
        <v>6</v>
      </c>
      <c r="G18" s="9">
        <f>F18/H14</f>
        <v>0.11764705882352941</v>
      </c>
      <c r="H18" s="48"/>
      <c r="I18" s="5"/>
    </row>
    <row r="19" spans="1:9">
      <c r="A19" s="51"/>
      <c r="B19" s="37" t="s">
        <v>21</v>
      </c>
      <c r="C19" s="42">
        <f t="shared" si="0"/>
        <v>2</v>
      </c>
      <c r="D19" s="36"/>
      <c r="E19" s="9">
        <f>D19/H14</f>
        <v>0</v>
      </c>
      <c r="F19" s="38">
        <v>2</v>
      </c>
      <c r="G19" s="9">
        <f>F19/H14</f>
        <v>3.9215686274509803E-2</v>
      </c>
      <c r="H19" s="51"/>
      <c r="I19" s="5"/>
    </row>
    <row r="20" spans="1:9">
      <c r="A20" s="39"/>
      <c r="B20" s="41"/>
      <c r="C20" s="42">
        <f t="shared" ref="C20" si="2">D20+F20</f>
        <v>51</v>
      </c>
      <c r="D20" s="41">
        <f>SUM(D14:D19)</f>
        <v>1</v>
      </c>
      <c r="E20" s="41">
        <f t="shared" ref="E20" si="3">SUM(E14:E19)</f>
        <v>1.9607843137254902E-2</v>
      </c>
      <c r="F20" s="41">
        <f t="shared" ref="F20" si="4">SUM(F14:F19)</f>
        <v>50</v>
      </c>
      <c r="G20" s="41">
        <f t="shared" ref="G20" si="5">SUM(G14:G19)</f>
        <v>0.98039215686274506</v>
      </c>
      <c r="H20" s="40"/>
      <c r="I20" s="5"/>
    </row>
    <row r="21" spans="1:9">
      <c r="A21" s="52">
        <v>3</v>
      </c>
      <c r="B21" s="37" t="s">
        <v>20</v>
      </c>
      <c r="C21" s="42">
        <f>D21+F21</f>
        <v>0</v>
      </c>
      <c r="D21" s="37"/>
      <c r="E21" s="9">
        <f>D21/H21</f>
        <v>0</v>
      </c>
      <c r="F21" s="38"/>
      <c r="G21" s="9">
        <f>F21/H21</f>
        <v>0</v>
      </c>
      <c r="H21" s="53">
        <f>SUM(D21:D26,F21:F26)</f>
        <v>43</v>
      </c>
      <c r="I21" s="5" t="s">
        <v>63</v>
      </c>
    </row>
    <row r="22" spans="1:9">
      <c r="A22" s="52"/>
      <c r="B22" s="37" t="s">
        <v>16</v>
      </c>
      <c r="C22" s="42">
        <f t="shared" ref="C22:C26" si="6">D22+F22</f>
        <v>3</v>
      </c>
      <c r="D22" s="37">
        <v>1</v>
      </c>
      <c r="E22" s="9">
        <f>D22/H21</f>
        <v>2.3255813953488372E-2</v>
      </c>
      <c r="F22" s="38">
        <v>2</v>
      </c>
      <c r="G22" s="9">
        <f>F22/H21</f>
        <v>4.6511627906976744E-2</v>
      </c>
      <c r="H22" s="53"/>
      <c r="I22" s="5" t="s">
        <v>15</v>
      </c>
    </row>
    <row r="23" spans="1:9">
      <c r="A23" s="52"/>
      <c r="B23" s="37" t="s">
        <v>17</v>
      </c>
      <c r="C23" s="42">
        <f t="shared" si="6"/>
        <v>12</v>
      </c>
      <c r="D23" s="37">
        <v>3</v>
      </c>
      <c r="E23" s="9">
        <f>D23/H21</f>
        <v>6.9767441860465115E-2</v>
      </c>
      <c r="F23" s="38">
        <v>9</v>
      </c>
      <c r="G23" s="9">
        <f>F23/H21</f>
        <v>0.20930232558139536</v>
      </c>
      <c r="H23" s="53"/>
      <c r="I23" s="5"/>
    </row>
    <row r="24" spans="1:9">
      <c r="A24" s="52"/>
      <c r="B24" s="37" t="s">
        <v>18</v>
      </c>
      <c r="C24" s="42">
        <f t="shared" si="6"/>
        <v>16</v>
      </c>
      <c r="D24" s="37">
        <v>5</v>
      </c>
      <c r="E24" s="9">
        <f>D24/H21</f>
        <v>0.11627906976744186</v>
      </c>
      <c r="F24" s="38">
        <v>11</v>
      </c>
      <c r="G24" s="9">
        <f>F24/H21</f>
        <v>0.2558139534883721</v>
      </c>
      <c r="H24" s="53"/>
      <c r="I24" s="5"/>
    </row>
    <row r="25" spans="1:9">
      <c r="A25" s="52"/>
      <c r="B25" s="37" t="s">
        <v>19</v>
      </c>
      <c r="C25" s="42">
        <f t="shared" si="6"/>
        <v>11</v>
      </c>
      <c r="D25" s="37">
        <v>1</v>
      </c>
      <c r="E25" s="9">
        <f>D25/H21</f>
        <v>2.3255813953488372E-2</v>
      </c>
      <c r="F25" s="38">
        <v>10</v>
      </c>
      <c r="G25" s="9">
        <f>F25/H21</f>
        <v>0.23255813953488372</v>
      </c>
      <c r="H25" s="53"/>
      <c r="I25" s="5"/>
    </row>
    <row r="26" spans="1:9">
      <c r="A26" s="52"/>
      <c r="B26" s="37" t="s">
        <v>21</v>
      </c>
      <c r="C26" s="42">
        <f t="shared" si="6"/>
        <v>1</v>
      </c>
      <c r="D26" s="37">
        <v>1</v>
      </c>
      <c r="E26" s="9">
        <f>D26/H21</f>
        <v>2.3255813953488372E-2</v>
      </c>
      <c r="F26" s="38"/>
      <c r="G26" s="9">
        <f>F26/H21</f>
        <v>0</v>
      </c>
      <c r="H26" s="53"/>
      <c r="I26" s="5"/>
    </row>
    <row r="27" spans="1:9">
      <c r="A27" s="39"/>
      <c r="B27" s="41"/>
      <c r="C27" s="42">
        <f t="shared" ref="C27" si="7">D27+F27</f>
        <v>43</v>
      </c>
      <c r="D27" s="41">
        <f>SUM(D21:D26)</f>
        <v>11</v>
      </c>
      <c r="E27" s="41">
        <f t="shared" ref="E27" si="8">SUM(E21:E26)</f>
        <v>0.25581395348837205</v>
      </c>
      <c r="F27" s="41">
        <f t="shared" ref="F27" si="9">SUM(F21:F26)</f>
        <v>32</v>
      </c>
      <c r="G27" s="41">
        <f t="shared" ref="G27" si="10">SUM(G21:G26)</f>
        <v>0.7441860465116279</v>
      </c>
      <c r="H27" s="40"/>
      <c r="I27" s="5"/>
    </row>
  </sheetData>
  <mergeCells count="6">
    <mergeCell ref="A7:A12"/>
    <mergeCell ref="H7:H12"/>
    <mergeCell ref="A14:A19"/>
    <mergeCell ref="H14:H19"/>
    <mergeCell ref="A21:A26"/>
    <mergeCell ref="H21:H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4" workbookViewId="0">
      <selection activeCell="G27" activeCellId="5" sqref="E13 G13 E20 G20 E27 G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7" customWidth="1"/>
    <col min="5" max="5" width="16.109375" style="16" customWidth="1"/>
    <col min="6" max="6" width="16.109375" style="10" customWidth="1"/>
    <col min="7" max="7" width="15.33203125" style="12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17">
        <v>44139</v>
      </c>
      <c r="C2" s="17"/>
      <c r="E2" s="27" t="s">
        <v>65</v>
      </c>
      <c r="F2" s="15"/>
      <c r="H2" s="6"/>
    </row>
    <row r="3" spans="1:9">
      <c r="A3" s="2" t="s">
        <v>2</v>
      </c>
      <c r="B3" s="2" t="s">
        <v>49</v>
      </c>
      <c r="C3" s="2"/>
    </row>
    <row r="4" spans="1:9">
      <c r="A4" s="2" t="s">
        <v>3</v>
      </c>
      <c r="B4" s="35" t="s">
        <v>48</v>
      </c>
      <c r="C4" s="35"/>
    </row>
    <row r="5" spans="1:9">
      <c r="A5" s="2" t="s">
        <v>4</v>
      </c>
      <c r="B5" s="2" t="s">
        <v>47</v>
      </c>
      <c r="C5" s="2"/>
    </row>
    <row r="6" spans="1:9" ht="48.6">
      <c r="A6" s="30" t="s">
        <v>5</v>
      </c>
      <c r="B6" s="30" t="s">
        <v>6</v>
      </c>
      <c r="C6" s="41"/>
      <c r="D6" s="30" t="s">
        <v>7</v>
      </c>
      <c r="E6" s="8" t="s">
        <v>8</v>
      </c>
      <c r="F6" s="11" t="s">
        <v>12</v>
      </c>
      <c r="G6" s="13" t="s">
        <v>9</v>
      </c>
      <c r="H6" s="30" t="s">
        <v>11</v>
      </c>
      <c r="I6" s="4" t="s">
        <v>10</v>
      </c>
    </row>
    <row r="7" spans="1:9">
      <c r="A7" s="47">
        <v>1</v>
      </c>
      <c r="B7" s="30" t="s">
        <v>20</v>
      </c>
      <c r="C7" s="42">
        <f>D7+F7</f>
        <v>0</v>
      </c>
      <c r="D7" s="30"/>
      <c r="E7" s="9">
        <f>D7/H7</f>
        <v>0</v>
      </c>
      <c r="F7" s="31"/>
      <c r="G7" s="9">
        <f>F7/H7</f>
        <v>0</v>
      </c>
      <c r="H7" s="49">
        <f>SUM(D7:D12,F7:F12)</f>
        <v>79</v>
      </c>
      <c r="I7" s="14" t="s">
        <v>50</v>
      </c>
    </row>
    <row r="8" spans="1:9">
      <c r="A8" s="48"/>
      <c r="B8" s="30" t="s">
        <v>16</v>
      </c>
      <c r="C8" s="42">
        <f t="shared" ref="C8:C12" si="0">D8+F8</f>
        <v>6</v>
      </c>
      <c r="D8" s="30"/>
      <c r="E8" s="9">
        <f>D8/H7</f>
        <v>0</v>
      </c>
      <c r="F8" s="31">
        <v>6</v>
      </c>
      <c r="G8" s="9">
        <f>F8/H7</f>
        <v>7.5949367088607597E-2</v>
      </c>
      <c r="H8" s="50"/>
      <c r="I8" s="5" t="s">
        <v>13</v>
      </c>
    </row>
    <row r="9" spans="1:9">
      <c r="A9" s="48"/>
      <c r="B9" s="30" t="s">
        <v>17</v>
      </c>
      <c r="C9" s="42">
        <f t="shared" si="0"/>
        <v>15</v>
      </c>
      <c r="D9" s="30">
        <v>1</v>
      </c>
      <c r="E9" s="9">
        <f>D9/H7</f>
        <v>1.2658227848101266E-2</v>
      </c>
      <c r="F9" s="31">
        <v>14</v>
      </c>
      <c r="G9" s="9">
        <f>F9/H7</f>
        <v>0.17721518987341772</v>
      </c>
      <c r="H9" s="50"/>
      <c r="I9" s="3"/>
    </row>
    <row r="10" spans="1:9">
      <c r="A10" s="48"/>
      <c r="B10" s="30" t="s">
        <v>18</v>
      </c>
      <c r="C10" s="42">
        <f t="shared" si="0"/>
        <v>39</v>
      </c>
      <c r="D10" s="30">
        <v>11</v>
      </c>
      <c r="E10" s="9">
        <f>D10/H7</f>
        <v>0.13924050632911392</v>
      </c>
      <c r="F10" s="31">
        <v>28</v>
      </c>
      <c r="G10" s="9">
        <f>F10/H7</f>
        <v>0.35443037974683544</v>
      </c>
      <c r="H10" s="50"/>
      <c r="I10" s="3"/>
    </row>
    <row r="11" spans="1:9">
      <c r="A11" s="48"/>
      <c r="B11" s="30" t="s">
        <v>19</v>
      </c>
      <c r="C11" s="42">
        <f t="shared" si="0"/>
        <v>17</v>
      </c>
      <c r="D11" s="30">
        <v>9</v>
      </c>
      <c r="E11" s="9">
        <f>D11/H7</f>
        <v>0.11392405063291139</v>
      </c>
      <c r="F11" s="31">
        <v>8</v>
      </c>
      <c r="G11" s="9">
        <f>F11/H7</f>
        <v>0.10126582278481013</v>
      </c>
      <c r="H11" s="50"/>
      <c r="I11" s="5"/>
    </row>
    <row r="12" spans="1:9">
      <c r="A12" s="48"/>
      <c r="B12" s="30" t="s">
        <v>21</v>
      </c>
      <c r="C12" s="42">
        <f t="shared" si="0"/>
        <v>2</v>
      </c>
      <c r="D12" s="30">
        <v>1</v>
      </c>
      <c r="E12" s="9">
        <f>D12/H7</f>
        <v>1.2658227848101266E-2</v>
      </c>
      <c r="F12" s="31">
        <v>1</v>
      </c>
      <c r="G12" s="9">
        <f>F12/H7</f>
        <v>1.2658227848101266E-2</v>
      </c>
      <c r="H12" s="50"/>
      <c r="I12" s="5"/>
    </row>
    <row r="13" spans="1:9">
      <c r="A13" s="39"/>
      <c r="B13" s="9"/>
      <c r="C13" s="42">
        <f>D13+F13</f>
        <v>79</v>
      </c>
      <c r="D13" s="41">
        <f>SUM(D7:D12)</f>
        <v>22</v>
      </c>
      <c r="E13" s="41">
        <f t="shared" ref="E13:G13" si="1">SUM(E7:E12)</f>
        <v>0.27848101265822783</v>
      </c>
      <c r="F13" s="41">
        <f t="shared" si="1"/>
        <v>57</v>
      </c>
      <c r="G13" s="41">
        <f t="shared" si="1"/>
        <v>0.72151898734177211</v>
      </c>
      <c r="H13" s="40"/>
      <c r="I13" s="5"/>
    </row>
    <row r="14" spans="1:9">
      <c r="A14" s="47">
        <v>2</v>
      </c>
      <c r="B14" s="30" t="s">
        <v>20</v>
      </c>
      <c r="C14" s="42">
        <f>D14+F14</f>
        <v>1</v>
      </c>
      <c r="D14" s="30"/>
      <c r="E14" s="9">
        <f>D14/H14</f>
        <v>0</v>
      </c>
      <c r="F14" s="31">
        <v>1</v>
      </c>
      <c r="G14" s="9">
        <f>F14/H14</f>
        <v>1.3888888888888888E-2</v>
      </c>
      <c r="H14" s="49">
        <f>SUM(D14:D19,F14:F19)</f>
        <v>72</v>
      </c>
      <c r="I14" s="5" t="s">
        <v>51</v>
      </c>
    </row>
    <row r="15" spans="1:9">
      <c r="A15" s="48"/>
      <c r="B15" s="30" t="s">
        <v>16</v>
      </c>
      <c r="C15" s="42">
        <f t="shared" ref="C15:C19" si="2">D15+F15</f>
        <v>9</v>
      </c>
      <c r="D15" s="30">
        <v>2</v>
      </c>
      <c r="E15" s="9">
        <f>D15/H14</f>
        <v>2.7777777777777776E-2</v>
      </c>
      <c r="F15" s="31">
        <v>7</v>
      </c>
      <c r="G15" s="9">
        <f>F15/H14</f>
        <v>9.7222222222222224E-2</v>
      </c>
      <c r="H15" s="48"/>
      <c r="I15" s="5" t="s">
        <v>14</v>
      </c>
    </row>
    <row r="16" spans="1:9">
      <c r="A16" s="48"/>
      <c r="B16" s="30" t="s">
        <v>17</v>
      </c>
      <c r="C16" s="42">
        <f t="shared" si="2"/>
        <v>30</v>
      </c>
      <c r="D16" s="30">
        <v>3</v>
      </c>
      <c r="E16" s="9">
        <f>D16/H14</f>
        <v>4.1666666666666664E-2</v>
      </c>
      <c r="F16" s="31">
        <v>27</v>
      </c>
      <c r="G16" s="9">
        <f>F16/H14</f>
        <v>0.375</v>
      </c>
      <c r="H16" s="48"/>
      <c r="I16" s="5"/>
    </row>
    <row r="17" spans="1:9">
      <c r="A17" s="48"/>
      <c r="B17" s="30" t="s">
        <v>18</v>
      </c>
      <c r="C17" s="42">
        <f t="shared" si="2"/>
        <v>23</v>
      </c>
      <c r="D17" s="30">
        <v>1</v>
      </c>
      <c r="E17" s="9">
        <f>D17/H14</f>
        <v>1.3888888888888888E-2</v>
      </c>
      <c r="F17" s="31">
        <v>22</v>
      </c>
      <c r="G17" s="9">
        <f>F17/H14</f>
        <v>0.30555555555555558</v>
      </c>
      <c r="H17" s="48"/>
      <c r="I17" s="5"/>
    </row>
    <row r="18" spans="1:9">
      <c r="A18" s="48"/>
      <c r="B18" s="30" t="s">
        <v>19</v>
      </c>
      <c r="C18" s="42">
        <f t="shared" si="2"/>
        <v>9</v>
      </c>
      <c r="D18" s="30">
        <v>3</v>
      </c>
      <c r="E18" s="9">
        <f>D18/H14</f>
        <v>4.1666666666666664E-2</v>
      </c>
      <c r="F18" s="31">
        <v>6</v>
      </c>
      <c r="G18" s="9">
        <f>F18/H14</f>
        <v>8.3333333333333329E-2</v>
      </c>
      <c r="H18" s="48"/>
      <c r="I18" s="5"/>
    </row>
    <row r="19" spans="1:9">
      <c r="A19" s="51"/>
      <c r="B19" s="30" t="s">
        <v>21</v>
      </c>
      <c r="C19" s="42">
        <f t="shared" si="2"/>
        <v>0</v>
      </c>
      <c r="D19" s="30"/>
      <c r="E19" s="9">
        <f>D19/H14</f>
        <v>0</v>
      </c>
      <c r="F19" s="31"/>
      <c r="G19" s="9">
        <f>F19/H14</f>
        <v>0</v>
      </c>
      <c r="H19" s="51"/>
      <c r="I19" s="5"/>
    </row>
    <row r="20" spans="1:9">
      <c r="A20" s="39"/>
      <c r="B20" s="9"/>
      <c r="C20" s="42">
        <f>D20+F20</f>
        <v>72</v>
      </c>
      <c r="D20" s="41">
        <f>SUM(D14:D19)</f>
        <v>9</v>
      </c>
      <c r="E20" s="41">
        <f t="shared" ref="E20" si="3">SUM(E14:E19)</f>
        <v>0.125</v>
      </c>
      <c r="F20" s="41">
        <f t="shared" ref="F20" si="4">SUM(F14:F19)</f>
        <v>63</v>
      </c>
      <c r="G20" s="41">
        <f t="shared" ref="G20" si="5">SUM(G14:G19)</f>
        <v>0.87500000000000011</v>
      </c>
      <c r="H20" s="40"/>
      <c r="I20" s="5"/>
    </row>
    <row r="21" spans="1:9">
      <c r="A21" s="52">
        <v>3</v>
      </c>
      <c r="B21" s="30" t="s">
        <v>20</v>
      </c>
      <c r="C21" s="42">
        <f>D21+F21</f>
        <v>1</v>
      </c>
      <c r="D21" s="30">
        <v>1</v>
      </c>
      <c r="E21" s="9">
        <f>D21/H21</f>
        <v>1.282051282051282E-2</v>
      </c>
      <c r="F21" s="31"/>
      <c r="G21" s="9">
        <f>F21/H21</f>
        <v>0</v>
      </c>
      <c r="H21" s="53">
        <f>SUM(D21:D26,F21:F26)</f>
        <v>78</v>
      </c>
      <c r="I21" s="5" t="s">
        <v>52</v>
      </c>
    </row>
    <row r="22" spans="1:9">
      <c r="A22" s="52"/>
      <c r="B22" s="30" t="s">
        <v>16</v>
      </c>
      <c r="C22" s="42">
        <f t="shared" ref="C22:C26" si="6">D22+F22</f>
        <v>4</v>
      </c>
      <c r="D22" s="30">
        <v>2</v>
      </c>
      <c r="E22" s="9">
        <f>D22/H21</f>
        <v>2.564102564102564E-2</v>
      </c>
      <c r="F22" s="31">
        <v>2</v>
      </c>
      <c r="G22" s="9">
        <f>F22/H21</f>
        <v>2.564102564102564E-2</v>
      </c>
      <c r="H22" s="53"/>
      <c r="I22" s="5" t="s">
        <v>15</v>
      </c>
    </row>
    <row r="23" spans="1:9">
      <c r="A23" s="52"/>
      <c r="B23" s="30" t="s">
        <v>17</v>
      </c>
      <c r="C23" s="42">
        <f t="shared" si="6"/>
        <v>35</v>
      </c>
      <c r="D23" s="30">
        <v>11</v>
      </c>
      <c r="E23" s="9">
        <f>D23/H21</f>
        <v>0.14102564102564102</v>
      </c>
      <c r="F23" s="31">
        <v>24</v>
      </c>
      <c r="G23" s="9">
        <f>F23/H21</f>
        <v>0.30769230769230771</v>
      </c>
      <c r="H23" s="53"/>
      <c r="I23" s="5"/>
    </row>
    <row r="24" spans="1:9">
      <c r="A24" s="52"/>
      <c r="B24" s="30" t="s">
        <v>18</v>
      </c>
      <c r="C24" s="42">
        <f t="shared" si="6"/>
        <v>36</v>
      </c>
      <c r="D24" s="30">
        <v>16</v>
      </c>
      <c r="E24" s="9">
        <f>D24/H21</f>
        <v>0.20512820512820512</v>
      </c>
      <c r="F24" s="31">
        <v>20</v>
      </c>
      <c r="G24" s="9">
        <f>F24/H21</f>
        <v>0.25641025641025639</v>
      </c>
      <c r="H24" s="53"/>
      <c r="I24" s="5"/>
    </row>
    <row r="25" spans="1:9">
      <c r="A25" s="52"/>
      <c r="B25" s="30" t="s">
        <v>19</v>
      </c>
      <c r="C25" s="42">
        <f t="shared" si="6"/>
        <v>2</v>
      </c>
      <c r="D25" s="30">
        <v>1</v>
      </c>
      <c r="E25" s="9">
        <f>D25/H21</f>
        <v>1.282051282051282E-2</v>
      </c>
      <c r="F25" s="31">
        <v>1</v>
      </c>
      <c r="G25" s="9">
        <f>F25/H21</f>
        <v>1.282051282051282E-2</v>
      </c>
      <c r="H25" s="53"/>
      <c r="I25" s="5"/>
    </row>
    <row r="26" spans="1:9">
      <c r="A26" s="52"/>
      <c r="B26" s="30" t="s">
        <v>21</v>
      </c>
      <c r="C26" s="42">
        <f t="shared" si="6"/>
        <v>0</v>
      </c>
      <c r="D26" s="30"/>
      <c r="E26" s="9">
        <f>D26/H21</f>
        <v>0</v>
      </c>
      <c r="F26" s="31"/>
      <c r="G26" s="9">
        <f>F26/H21</f>
        <v>0</v>
      </c>
      <c r="H26" s="53"/>
      <c r="I26" s="5"/>
    </row>
    <row r="27" spans="1:9">
      <c r="A27" s="39"/>
      <c r="B27" s="9"/>
      <c r="C27" s="42">
        <f>D27+F27</f>
        <v>78</v>
      </c>
      <c r="D27" s="41">
        <f>SUM(D21:D26)</f>
        <v>31</v>
      </c>
      <c r="E27" s="41">
        <f t="shared" ref="E27" si="7">SUM(E21:E26)</f>
        <v>0.39743589743589741</v>
      </c>
      <c r="F27" s="41">
        <f t="shared" ref="F27" si="8">SUM(F21:F26)</f>
        <v>47</v>
      </c>
      <c r="G27" s="41">
        <f t="shared" ref="G27" si="9">SUM(G21:G26)</f>
        <v>0.60256410256410253</v>
      </c>
      <c r="H27" s="40"/>
      <c r="I27" s="5"/>
    </row>
  </sheetData>
  <mergeCells count="6">
    <mergeCell ref="A7:A12"/>
    <mergeCell ref="H7:H12"/>
    <mergeCell ref="A14:A19"/>
    <mergeCell ref="H14:H19"/>
    <mergeCell ref="A21:A26"/>
    <mergeCell ref="H21:H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A5" workbookViewId="0">
      <selection activeCell="G27" activeCellId="5" sqref="E13 G13 E20 G20 E27 G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7" customWidth="1"/>
    <col min="5" max="5" width="16.109375" style="16" customWidth="1"/>
    <col min="6" max="6" width="16.109375" style="10" customWidth="1"/>
    <col min="7" max="7" width="15.33203125" style="12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17">
        <v>44159</v>
      </c>
      <c r="C2" s="17"/>
      <c r="E2" s="27" t="s">
        <v>66</v>
      </c>
      <c r="F2" s="15"/>
      <c r="H2" s="6"/>
    </row>
    <row r="3" spans="1:9">
      <c r="A3" s="2" t="s">
        <v>2</v>
      </c>
      <c r="B3" s="2" t="s">
        <v>53</v>
      </c>
      <c r="C3" s="2"/>
    </row>
    <row r="4" spans="1:9">
      <c r="A4" s="2" t="s">
        <v>3</v>
      </c>
      <c r="B4" s="35" t="s">
        <v>54</v>
      </c>
      <c r="C4" s="35"/>
    </row>
    <row r="5" spans="1:9">
      <c r="A5" s="2" t="s">
        <v>4</v>
      </c>
      <c r="B5" s="2" t="s">
        <v>47</v>
      </c>
      <c r="C5" s="2"/>
    </row>
    <row r="6" spans="1:9" ht="48.6">
      <c r="A6" s="32" t="s">
        <v>5</v>
      </c>
      <c r="B6" s="32" t="s">
        <v>6</v>
      </c>
      <c r="C6" s="41"/>
      <c r="D6" s="32" t="s">
        <v>7</v>
      </c>
      <c r="E6" s="8" t="s">
        <v>8</v>
      </c>
      <c r="F6" s="11" t="s">
        <v>12</v>
      </c>
      <c r="G6" s="13" t="s">
        <v>9</v>
      </c>
      <c r="H6" s="32" t="s">
        <v>11</v>
      </c>
      <c r="I6" s="4" t="s">
        <v>10</v>
      </c>
    </row>
    <row r="7" spans="1:9">
      <c r="A7" s="47">
        <v>1</v>
      </c>
      <c r="B7" s="32" t="s">
        <v>55</v>
      </c>
      <c r="C7" s="42">
        <f>D7+F7</f>
        <v>0</v>
      </c>
      <c r="D7" s="32"/>
      <c r="E7" s="9">
        <f>D7/H7</f>
        <v>0</v>
      </c>
      <c r="F7" s="33"/>
      <c r="G7" s="9">
        <f>F7/H7</f>
        <v>0</v>
      </c>
      <c r="H7" s="49">
        <f>SUM(D7:D12,F7:F12)</f>
        <v>63</v>
      </c>
      <c r="I7" s="14" t="s">
        <v>56</v>
      </c>
    </row>
    <row r="8" spans="1:9">
      <c r="A8" s="48"/>
      <c r="B8" s="32" t="s">
        <v>20</v>
      </c>
      <c r="C8" s="42">
        <f t="shared" ref="C8:C19" si="0">D8+F8</f>
        <v>10</v>
      </c>
      <c r="D8" s="32">
        <v>9</v>
      </c>
      <c r="E8" s="9">
        <f>D8/H7</f>
        <v>0.14285714285714285</v>
      </c>
      <c r="F8" s="33">
        <v>1</v>
      </c>
      <c r="G8" s="9">
        <f>F8/H7</f>
        <v>1.5873015873015872E-2</v>
      </c>
      <c r="H8" s="50"/>
      <c r="I8" s="5" t="s">
        <v>13</v>
      </c>
    </row>
    <row r="9" spans="1:9">
      <c r="A9" s="48"/>
      <c r="B9" s="32" t="s">
        <v>16</v>
      </c>
      <c r="C9" s="42">
        <f t="shared" si="0"/>
        <v>14</v>
      </c>
      <c r="D9" s="32">
        <v>11</v>
      </c>
      <c r="E9" s="9">
        <f>D9/H7</f>
        <v>0.17460317460317459</v>
      </c>
      <c r="F9" s="33">
        <v>3</v>
      </c>
      <c r="G9" s="9">
        <f>F9/H7</f>
        <v>4.7619047619047616E-2</v>
      </c>
      <c r="H9" s="50"/>
      <c r="I9" s="3"/>
    </row>
    <row r="10" spans="1:9">
      <c r="A10" s="48"/>
      <c r="B10" s="32" t="s">
        <v>17</v>
      </c>
      <c r="C10" s="42">
        <f t="shared" si="0"/>
        <v>30</v>
      </c>
      <c r="D10" s="32">
        <v>24</v>
      </c>
      <c r="E10" s="9">
        <f>D10/H7</f>
        <v>0.38095238095238093</v>
      </c>
      <c r="F10" s="33">
        <v>6</v>
      </c>
      <c r="G10" s="9">
        <f>F10/H7</f>
        <v>9.5238095238095233E-2</v>
      </c>
      <c r="H10" s="50"/>
      <c r="I10" s="3"/>
    </row>
    <row r="11" spans="1:9">
      <c r="A11" s="48"/>
      <c r="B11" s="32" t="s">
        <v>18</v>
      </c>
      <c r="C11" s="42">
        <f t="shared" si="0"/>
        <v>9</v>
      </c>
      <c r="D11" s="32">
        <v>9</v>
      </c>
      <c r="E11" s="9">
        <f>D11/H7</f>
        <v>0.14285714285714285</v>
      </c>
      <c r="F11" s="33"/>
      <c r="G11" s="9">
        <f>F11/H7</f>
        <v>0</v>
      </c>
      <c r="H11" s="50"/>
      <c r="I11" s="5"/>
    </row>
    <row r="12" spans="1:9">
      <c r="A12" s="48"/>
      <c r="B12" s="32" t="s">
        <v>19</v>
      </c>
      <c r="C12" s="42">
        <f t="shared" si="0"/>
        <v>0</v>
      </c>
      <c r="D12" s="32"/>
      <c r="E12" s="9">
        <f>D12/H7</f>
        <v>0</v>
      </c>
      <c r="F12" s="33"/>
      <c r="G12" s="9">
        <f>F12/H7</f>
        <v>0</v>
      </c>
      <c r="H12" s="50"/>
      <c r="I12" s="5"/>
    </row>
    <row r="13" spans="1:9">
      <c r="A13" s="39"/>
      <c r="B13" s="41"/>
      <c r="C13" s="42">
        <f t="shared" si="0"/>
        <v>63</v>
      </c>
      <c r="D13" s="41">
        <f>SUM(D7:D12)</f>
        <v>53</v>
      </c>
      <c r="E13" s="41">
        <f t="shared" ref="E13:G13" si="1">SUM(E7:E12)</f>
        <v>0.84126984126984117</v>
      </c>
      <c r="F13" s="41">
        <f t="shared" si="1"/>
        <v>10</v>
      </c>
      <c r="G13" s="41">
        <f t="shared" si="1"/>
        <v>0.15873015873015872</v>
      </c>
      <c r="H13" s="40"/>
      <c r="I13" s="5"/>
    </row>
    <row r="14" spans="1:9">
      <c r="A14" s="47">
        <v>2</v>
      </c>
      <c r="B14" s="32" t="s">
        <v>55</v>
      </c>
      <c r="C14" s="42">
        <f>D14+F14</f>
        <v>1</v>
      </c>
      <c r="D14" s="32">
        <v>1</v>
      </c>
      <c r="E14" s="9">
        <f>D14/H14</f>
        <v>1.3888888888888888E-2</v>
      </c>
      <c r="F14" s="33"/>
      <c r="G14" s="9">
        <f>F14/H14</f>
        <v>0</v>
      </c>
      <c r="H14" s="49">
        <f>SUM(D14:D19,F14:F19)</f>
        <v>72</v>
      </c>
      <c r="I14" s="5" t="s">
        <v>57</v>
      </c>
    </row>
    <row r="15" spans="1:9">
      <c r="A15" s="48"/>
      <c r="B15" s="32" t="s">
        <v>20</v>
      </c>
      <c r="C15" s="42">
        <f t="shared" si="0"/>
        <v>4</v>
      </c>
      <c r="D15" s="32">
        <v>3</v>
      </c>
      <c r="E15" s="9">
        <f>D15/H14</f>
        <v>4.1666666666666664E-2</v>
      </c>
      <c r="F15" s="33">
        <v>1</v>
      </c>
      <c r="G15" s="9">
        <f>F15/H14</f>
        <v>1.3888888888888888E-2</v>
      </c>
      <c r="H15" s="48"/>
      <c r="I15" s="5" t="s">
        <v>14</v>
      </c>
    </row>
    <row r="16" spans="1:9">
      <c r="A16" s="48"/>
      <c r="B16" s="32" t="s">
        <v>16</v>
      </c>
      <c r="C16" s="42">
        <f t="shared" si="0"/>
        <v>10</v>
      </c>
      <c r="D16" s="32">
        <v>8</v>
      </c>
      <c r="E16" s="9">
        <f>D16/H14</f>
        <v>0.1111111111111111</v>
      </c>
      <c r="F16" s="33">
        <v>2</v>
      </c>
      <c r="G16" s="9">
        <f>F16/H14</f>
        <v>2.7777777777777776E-2</v>
      </c>
      <c r="H16" s="48"/>
      <c r="I16" s="5"/>
    </row>
    <row r="17" spans="1:9">
      <c r="A17" s="48"/>
      <c r="B17" s="32" t="s">
        <v>17</v>
      </c>
      <c r="C17" s="42">
        <f t="shared" si="0"/>
        <v>41</v>
      </c>
      <c r="D17" s="32">
        <v>32</v>
      </c>
      <c r="E17" s="9">
        <f>D17/H14</f>
        <v>0.44444444444444442</v>
      </c>
      <c r="F17" s="33">
        <v>9</v>
      </c>
      <c r="G17" s="9">
        <f>F17/H14</f>
        <v>0.125</v>
      </c>
      <c r="H17" s="48"/>
      <c r="I17" s="5"/>
    </row>
    <row r="18" spans="1:9">
      <c r="A18" s="48"/>
      <c r="B18" s="32" t="s">
        <v>18</v>
      </c>
      <c r="C18" s="42">
        <f t="shared" si="0"/>
        <v>16</v>
      </c>
      <c r="D18" s="32">
        <v>11</v>
      </c>
      <c r="E18" s="9">
        <f>D18/H14</f>
        <v>0.15277777777777779</v>
      </c>
      <c r="F18" s="33">
        <v>5</v>
      </c>
      <c r="G18" s="9">
        <f>F18/H14</f>
        <v>6.9444444444444448E-2</v>
      </c>
      <c r="H18" s="48"/>
      <c r="I18" s="5"/>
    </row>
    <row r="19" spans="1:9">
      <c r="A19" s="51"/>
      <c r="B19" s="32" t="s">
        <v>19</v>
      </c>
      <c r="C19" s="42">
        <f t="shared" si="0"/>
        <v>0</v>
      </c>
      <c r="D19" s="32"/>
      <c r="E19" s="9">
        <f>D19/H14</f>
        <v>0</v>
      </c>
      <c r="F19" s="33"/>
      <c r="G19" s="9">
        <f>F19/H14</f>
        <v>0</v>
      </c>
      <c r="H19" s="51"/>
      <c r="I19" s="5"/>
    </row>
    <row r="20" spans="1:9">
      <c r="A20" s="39"/>
      <c r="B20" s="41"/>
      <c r="C20" s="42">
        <f t="shared" ref="C20" si="2">D20+F20</f>
        <v>72</v>
      </c>
      <c r="D20" s="41">
        <f>SUM(D14:D19)</f>
        <v>55</v>
      </c>
      <c r="E20" s="41">
        <f t="shared" ref="E20" si="3">SUM(E14:E19)</f>
        <v>0.76388888888888884</v>
      </c>
      <c r="F20" s="41">
        <f t="shared" ref="F20" si="4">SUM(F14:F19)</f>
        <v>17</v>
      </c>
      <c r="G20" s="41">
        <f t="shared" ref="G20" si="5">SUM(G14:G19)</f>
        <v>0.2361111111111111</v>
      </c>
      <c r="H20" s="40"/>
      <c r="I20" s="5"/>
    </row>
    <row r="21" spans="1:9">
      <c r="A21" s="52">
        <v>3</v>
      </c>
      <c r="B21" s="32" t="s">
        <v>55</v>
      </c>
      <c r="C21" s="42">
        <f>D21+F21</f>
        <v>0</v>
      </c>
      <c r="D21" s="32"/>
      <c r="E21" s="9">
        <f>D21/H21</f>
        <v>0</v>
      </c>
      <c r="F21" s="33"/>
      <c r="G21" s="9">
        <f>F21/H21</f>
        <v>0</v>
      </c>
      <c r="H21" s="53">
        <f>SUM(D21:D26,F21:F26)</f>
        <v>76</v>
      </c>
      <c r="I21" s="5" t="s">
        <v>58</v>
      </c>
    </row>
    <row r="22" spans="1:9">
      <c r="A22" s="52"/>
      <c r="B22" s="32" t="s">
        <v>20</v>
      </c>
      <c r="C22" s="42">
        <f t="shared" ref="C22:C26" si="6">D22+F22</f>
        <v>1</v>
      </c>
      <c r="D22" s="32">
        <v>1</v>
      </c>
      <c r="E22" s="9">
        <f>D22/H21</f>
        <v>1.3157894736842105E-2</v>
      </c>
      <c r="F22" s="33"/>
      <c r="G22" s="9">
        <f>F22/H21</f>
        <v>0</v>
      </c>
      <c r="H22" s="53"/>
      <c r="I22" s="5" t="s">
        <v>15</v>
      </c>
    </row>
    <row r="23" spans="1:9">
      <c r="A23" s="52"/>
      <c r="B23" s="32" t="s">
        <v>16</v>
      </c>
      <c r="C23" s="42">
        <f t="shared" si="6"/>
        <v>17</v>
      </c>
      <c r="D23" s="32">
        <v>8</v>
      </c>
      <c r="E23" s="9">
        <f>D23/H21</f>
        <v>0.10526315789473684</v>
      </c>
      <c r="F23" s="33">
        <v>9</v>
      </c>
      <c r="G23" s="9">
        <f>F23/H21</f>
        <v>0.11842105263157894</v>
      </c>
      <c r="H23" s="53"/>
      <c r="I23" s="5"/>
    </row>
    <row r="24" spans="1:9">
      <c r="A24" s="52"/>
      <c r="B24" s="32" t="s">
        <v>17</v>
      </c>
      <c r="C24" s="42">
        <f t="shared" si="6"/>
        <v>32</v>
      </c>
      <c r="D24" s="32">
        <v>13</v>
      </c>
      <c r="E24" s="9">
        <f>D24/H21</f>
        <v>0.17105263157894737</v>
      </c>
      <c r="F24" s="33">
        <v>19</v>
      </c>
      <c r="G24" s="9">
        <f>F24/H21</f>
        <v>0.25</v>
      </c>
      <c r="H24" s="53"/>
      <c r="I24" s="5"/>
    </row>
    <row r="25" spans="1:9">
      <c r="A25" s="52"/>
      <c r="B25" s="32" t="s">
        <v>18</v>
      </c>
      <c r="C25" s="42">
        <f t="shared" si="6"/>
        <v>26</v>
      </c>
      <c r="D25" s="32">
        <v>13</v>
      </c>
      <c r="E25" s="9">
        <f>D25/H21</f>
        <v>0.17105263157894737</v>
      </c>
      <c r="F25" s="33">
        <v>13</v>
      </c>
      <c r="G25" s="9">
        <f>F25/H21</f>
        <v>0.17105263157894737</v>
      </c>
      <c r="H25" s="53"/>
      <c r="I25" s="5"/>
    </row>
    <row r="26" spans="1:9">
      <c r="A26" s="52"/>
      <c r="B26" s="32" t="s">
        <v>19</v>
      </c>
      <c r="C26" s="42">
        <f t="shared" si="6"/>
        <v>0</v>
      </c>
      <c r="D26" s="32"/>
      <c r="E26" s="9">
        <f>D26/H21</f>
        <v>0</v>
      </c>
      <c r="F26" s="33"/>
      <c r="G26" s="9">
        <f>F26/H21</f>
        <v>0</v>
      </c>
      <c r="H26" s="53"/>
      <c r="I26" s="5"/>
    </row>
    <row r="27" spans="1:9">
      <c r="A27" s="39"/>
      <c r="B27" s="41"/>
      <c r="C27" s="42">
        <f t="shared" ref="C27" si="7">D27+F27</f>
        <v>76</v>
      </c>
      <c r="D27" s="41">
        <f>SUM(D21:D26)</f>
        <v>35</v>
      </c>
      <c r="E27" s="41">
        <f t="shared" ref="E27" si="8">SUM(E21:E26)</f>
        <v>0.46052631578947367</v>
      </c>
      <c r="F27" s="41">
        <f t="shared" ref="F27" si="9">SUM(F21:F26)</f>
        <v>41</v>
      </c>
      <c r="G27" s="41">
        <f t="shared" ref="G27" si="10">SUM(G21:G26)</f>
        <v>0.53947368421052633</v>
      </c>
      <c r="H27" s="40"/>
      <c r="I27" s="5"/>
    </row>
  </sheetData>
  <mergeCells count="6">
    <mergeCell ref="A7:A12"/>
    <mergeCell ref="H7:H12"/>
    <mergeCell ref="A14:A19"/>
    <mergeCell ref="H14:H19"/>
    <mergeCell ref="A21:A26"/>
    <mergeCell ref="H21:H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M21" sqref="M20:M21"/>
    </sheetView>
  </sheetViews>
  <sheetFormatPr defaultRowHeight="16.2"/>
  <cols>
    <col min="4" max="4" width="9.44140625" style="7" customWidth="1"/>
    <col min="5" max="5" width="9.5546875" style="7" customWidth="1"/>
    <col min="6" max="6" width="15.33203125" style="7" bestFit="1" customWidth="1"/>
    <col min="7" max="8" width="10.44140625" style="7" bestFit="1" customWidth="1"/>
  </cols>
  <sheetData>
    <row r="1" spans="1:12">
      <c r="A1" t="s">
        <v>43</v>
      </c>
    </row>
    <row r="2" spans="1:12">
      <c r="A2" s="57" t="s">
        <v>22</v>
      </c>
      <c r="B2" s="57" t="s">
        <v>31</v>
      </c>
      <c r="C2" s="57" t="s">
        <v>32</v>
      </c>
      <c r="D2" s="59" t="s">
        <v>35</v>
      </c>
      <c r="E2" s="59"/>
      <c r="F2" s="59" t="s">
        <v>23</v>
      </c>
      <c r="G2" s="60" t="s">
        <v>36</v>
      </c>
      <c r="H2" s="61"/>
    </row>
    <row r="3" spans="1:12">
      <c r="A3" s="58"/>
      <c r="B3" s="58"/>
      <c r="C3" s="58"/>
      <c r="D3" s="21" t="s">
        <v>34</v>
      </c>
      <c r="E3" s="18" t="s">
        <v>37</v>
      </c>
      <c r="F3" s="59"/>
      <c r="G3" s="26" t="s">
        <v>34</v>
      </c>
      <c r="H3" s="18" t="s">
        <v>37</v>
      </c>
      <c r="J3" s="22"/>
    </row>
    <row r="4" spans="1:12">
      <c r="A4" s="19" t="s">
        <v>24</v>
      </c>
      <c r="B4" s="34" t="s">
        <v>44</v>
      </c>
      <c r="C4" s="25" t="s">
        <v>42</v>
      </c>
      <c r="D4" s="28">
        <v>44096</v>
      </c>
      <c r="E4" s="28">
        <v>44139</v>
      </c>
      <c r="F4" s="28">
        <v>44139</v>
      </c>
      <c r="G4" s="29">
        <v>58</v>
      </c>
      <c r="H4" s="29" t="s">
        <v>68</v>
      </c>
      <c r="I4" t="s">
        <v>64</v>
      </c>
      <c r="K4" s="6"/>
      <c r="L4" s="6"/>
    </row>
    <row r="5" spans="1:12">
      <c r="A5" s="20" t="s">
        <v>25</v>
      </c>
      <c r="B5" s="20" t="s">
        <v>38</v>
      </c>
      <c r="C5" s="25" t="s">
        <v>33</v>
      </c>
      <c r="D5" s="54" t="s">
        <v>45</v>
      </c>
      <c r="E5" s="55"/>
      <c r="F5" s="55"/>
      <c r="G5" s="55"/>
      <c r="H5" s="56"/>
    </row>
    <row r="6" spans="1:12">
      <c r="A6" s="20" t="s">
        <v>26</v>
      </c>
      <c r="B6" s="23" t="s">
        <v>41</v>
      </c>
      <c r="C6" s="25" t="s">
        <v>42</v>
      </c>
      <c r="D6" s="54" t="s">
        <v>69</v>
      </c>
      <c r="E6" s="55"/>
      <c r="F6" s="55"/>
      <c r="G6" s="55"/>
      <c r="H6" s="56"/>
    </row>
    <row r="7" spans="1:12">
      <c r="A7" s="20" t="s">
        <v>27</v>
      </c>
      <c r="B7" s="20" t="s">
        <v>39</v>
      </c>
      <c r="C7" s="25" t="s">
        <v>33</v>
      </c>
      <c r="D7" s="54" t="s">
        <v>46</v>
      </c>
      <c r="E7" s="55"/>
      <c r="F7" s="55"/>
      <c r="G7" s="55"/>
      <c r="H7" s="56"/>
    </row>
    <row r="8" spans="1:12">
      <c r="A8" s="20" t="s">
        <v>28</v>
      </c>
      <c r="B8" s="23" t="s">
        <v>40</v>
      </c>
      <c r="C8" s="25" t="s">
        <v>33</v>
      </c>
      <c r="D8" s="54" t="s">
        <v>45</v>
      </c>
      <c r="E8" s="55"/>
      <c r="F8" s="55"/>
      <c r="G8" s="55"/>
      <c r="H8" s="56"/>
      <c r="J8" s="6"/>
    </row>
    <row r="9" spans="1:12">
      <c r="A9" s="20" t="s">
        <v>29</v>
      </c>
      <c r="B9" s="23" t="s">
        <v>59</v>
      </c>
      <c r="C9" s="25" t="s">
        <v>33</v>
      </c>
      <c r="D9" s="28">
        <v>44115</v>
      </c>
      <c r="E9" s="28">
        <v>44165</v>
      </c>
      <c r="F9" s="28">
        <v>44165</v>
      </c>
      <c r="G9" s="29">
        <v>68</v>
      </c>
      <c r="H9" s="29">
        <v>71</v>
      </c>
    </row>
    <row r="10" spans="1:12">
      <c r="A10" s="20" t="s">
        <v>30</v>
      </c>
      <c r="B10" s="24" t="s">
        <v>54</v>
      </c>
      <c r="C10" s="25" t="s">
        <v>33</v>
      </c>
      <c r="D10" s="28">
        <v>44109</v>
      </c>
      <c r="E10" s="28">
        <v>44159</v>
      </c>
      <c r="F10" s="28">
        <v>44159</v>
      </c>
      <c r="G10" s="29">
        <v>64</v>
      </c>
      <c r="H10" s="29">
        <v>64</v>
      </c>
    </row>
    <row r="21" spans="13:13">
      <c r="M21" t="s">
        <v>88</v>
      </c>
    </row>
  </sheetData>
  <mergeCells count="10">
    <mergeCell ref="D7:H7"/>
    <mergeCell ref="D8:H8"/>
    <mergeCell ref="D6:H6"/>
    <mergeCell ref="D5:H5"/>
    <mergeCell ref="A2:A3"/>
    <mergeCell ref="D2:E2"/>
    <mergeCell ref="F2:F3"/>
    <mergeCell ref="G2:H2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統計</vt:lpstr>
      <vt:lpstr>台茶8號</vt:lpstr>
      <vt:lpstr>台茶12號</vt:lpstr>
      <vt:lpstr>台茶18號</vt:lpstr>
      <vt:lpstr>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2019-04-25T06:08:17Z</dcterms:created>
  <dcterms:modified xsi:type="dcterms:W3CDTF">2022-03-03T01:41:05Z</dcterms:modified>
</cp:coreProperties>
</file>