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/>
  <mc:AlternateContent xmlns:mc="http://schemas.openxmlformats.org/markup-compatibility/2006">
    <mc:Choice Requires="x15">
      <x15ac:absPath xmlns:x15ac="http://schemas.microsoft.com/office/spreadsheetml/2010/11/ac" url="D:\living\002_execute\Class\統計諮詢\農林公司\成分\"/>
    </mc:Choice>
  </mc:AlternateContent>
  <xr:revisionPtr revIDLastSave="0" documentId="13_ncr:1_{46C254B3-F76A-4074-B368-C3B1350CA3B3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統計" sheetId="4" r:id="rId1"/>
    <sheet name="第5水茶菁含量總整理" sheetId="2" r:id="rId2"/>
    <sheet name="第五水含量總整理" sheetId="3" r:id="rId3"/>
    <sheet name="第五水個別兒茶素" sheetId="1" r:id="rId4"/>
  </sheets>
  <externalReferences>
    <externalReference r:id="rId5"/>
  </externalReferences>
  <definedNames>
    <definedName name="_AMO_UniqueIdentifier" hidden="1">"'cb8b6f20-a2da-4c09-a11e-fde43a235673'"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6" i="1" l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3" i="1"/>
  <c r="E3" i="3" l="1"/>
  <c r="H3" i="3" s="1"/>
  <c r="V3" i="3"/>
  <c r="W3" i="3"/>
  <c r="Y3" i="3"/>
  <c r="Z3" i="3"/>
  <c r="E4" i="3"/>
  <c r="H4" i="3" s="1"/>
  <c r="E5" i="3"/>
  <c r="H5" i="3" s="1"/>
  <c r="V5" i="3"/>
  <c r="W5" i="3"/>
  <c r="Y5" i="3"/>
  <c r="Z5" i="3"/>
  <c r="E6" i="3"/>
  <c r="H6" i="3" s="1"/>
  <c r="E7" i="3"/>
  <c r="H7" i="3" s="1"/>
  <c r="V7" i="3"/>
  <c r="W7" i="3"/>
  <c r="Y7" i="3"/>
  <c r="Z7" i="3"/>
  <c r="E8" i="3"/>
  <c r="H8" i="3" s="1"/>
  <c r="E9" i="3"/>
  <c r="H9" i="3" s="1"/>
  <c r="V9" i="3"/>
  <c r="W9" i="3"/>
  <c r="Y9" i="3"/>
  <c r="Z9" i="3"/>
  <c r="E10" i="3"/>
  <c r="H10" i="3" s="1"/>
  <c r="E11" i="3"/>
  <c r="H11" i="3" s="1"/>
  <c r="V11" i="3"/>
  <c r="W11" i="3"/>
  <c r="Y11" i="3"/>
  <c r="Z11" i="3"/>
  <c r="E12" i="3"/>
  <c r="E13" i="3"/>
  <c r="H13" i="3" s="1"/>
  <c r="V13" i="3"/>
  <c r="W13" i="3"/>
  <c r="Y13" i="3"/>
  <c r="Z13" i="3"/>
  <c r="E14" i="3"/>
  <c r="E15" i="3"/>
  <c r="H15" i="3" s="1"/>
  <c r="V15" i="3"/>
  <c r="W15" i="3"/>
  <c r="Y15" i="3"/>
  <c r="Z15" i="3"/>
  <c r="E16" i="3"/>
  <c r="E17" i="3"/>
  <c r="H17" i="3" s="1"/>
  <c r="V17" i="3"/>
  <c r="W17" i="3"/>
  <c r="Y17" i="3"/>
  <c r="Z17" i="3"/>
  <c r="E18" i="3"/>
  <c r="E19" i="3"/>
  <c r="H19" i="3" s="1"/>
  <c r="V19" i="3"/>
  <c r="W19" i="3"/>
  <c r="Y19" i="3"/>
  <c r="Z19" i="3"/>
  <c r="E20" i="3"/>
  <c r="E21" i="3"/>
  <c r="H21" i="3" s="1"/>
  <c r="V21" i="3"/>
  <c r="W21" i="3"/>
  <c r="Y21" i="3"/>
  <c r="Z21" i="3"/>
  <c r="E22" i="3"/>
  <c r="E23" i="3"/>
  <c r="V23" i="3"/>
  <c r="W23" i="3"/>
  <c r="Y23" i="3"/>
  <c r="Z23" i="3"/>
  <c r="E24" i="3"/>
  <c r="E25" i="3"/>
  <c r="V25" i="3"/>
  <c r="W25" i="3"/>
  <c r="Y25" i="3"/>
  <c r="Z25" i="3"/>
  <c r="E26" i="3"/>
  <c r="E3" i="2"/>
  <c r="E4" i="2"/>
  <c r="E5" i="2"/>
  <c r="E6" i="2"/>
  <c r="E7" i="2"/>
  <c r="E8" i="2"/>
  <c r="E15" i="2"/>
  <c r="E16" i="2"/>
  <c r="M16" i="2" s="1"/>
  <c r="E17" i="2"/>
  <c r="E18" i="2"/>
  <c r="M18" i="2" s="1"/>
  <c r="E19" i="2"/>
  <c r="E20" i="2"/>
  <c r="M20" i="2" s="1"/>
  <c r="E21" i="2"/>
  <c r="M21" i="2" s="1"/>
  <c r="E22" i="2"/>
  <c r="M22" i="2" s="1"/>
  <c r="E23" i="2"/>
  <c r="M23" i="2" s="1"/>
  <c r="E24" i="2"/>
  <c r="E25" i="2"/>
  <c r="M25" i="2" s="1"/>
  <c r="E26" i="2"/>
  <c r="M26" i="2" s="1"/>
  <c r="E9" i="2"/>
  <c r="M9" i="2" s="1"/>
  <c r="E10" i="2"/>
  <c r="M10" i="2"/>
  <c r="E11" i="2"/>
  <c r="E12" i="2"/>
  <c r="M12" i="2" s="1"/>
  <c r="E13" i="2"/>
  <c r="E14" i="2"/>
  <c r="M14" i="2" s="1"/>
  <c r="O9" i="2" l="1"/>
  <c r="O25" i="2"/>
  <c r="H11" i="2"/>
  <c r="R11" i="2"/>
  <c r="H24" i="2"/>
  <c r="R24" i="2"/>
  <c r="N21" i="2"/>
  <c r="H17" i="2"/>
  <c r="R17" i="2"/>
  <c r="H18" i="3"/>
  <c r="J17" i="3" s="1"/>
  <c r="M18" i="3"/>
  <c r="R18" i="3"/>
  <c r="H12" i="3"/>
  <c r="J11" i="3" s="1"/>
  <c r="M12" i="3"/>
  <c r="R12" i="3"/>
  <c r="H19" i="2"/>
  <c r="R19" i="2"/>
  <c r="H7" i="2"/>
  <c r="R7" i="2"/>
  <c r="M7" i="2"/>
  <c r="H3" i="2"/>
  <c r="R3" i="2"/>
  <c r="M3" i="2"/>
  <c r="H23" i="3"/>
  <c r="R23" i="3"/>
  <c r="M23" i="3"/>
  <c r="H10" i="2"/>
  <c r="R10" i="2"/>
  <c r="N25" i="2"/>
  <c r="H21" i="2"/>
  <c r="R21" i="2"/>
  <c r="H16" i="2"/>
  <c r="R16" i="2"/>
  <c r="H6" i="2"/>
  <c r="M6" i="2"/>
  <c r="R6" i="2"/>
  <c r="H26" i="3"/>
  <c r="M26" i="3"/>
  <c r="R26" i="3"/>
  <c r="H22" i="3"/>
  <c r="I21" i="3" s="1"/>
  <c r="M22" i="3"/>
  <c r="R22" i="3"/>
  <c r="H16" i="3"/>
  <c r="I15" i="3" s="1"/>
  <c r="M16" i="3"/>
  <c r="R16" i="3"/>
  <c r="H12" i="2"/>
  <c r="R12" i="2"/>
  <c r="H23" i="2"/>
  <c r="R23" i="2"/>
  <c r="H14" i="2"/>
  <c r="R14" i="2"/>
  <c r="M11" i="2"/>
  <c r="H25" i="2"/>
  <c r="R25" i="2"/>
  <c r="H20" i="2"/>
  <c r="R20" i="2"/>
  <c r="M17" i="2"/>
  <c r="H15" i="2"/>
  <c r="R15" i="2"/>
  <c r="M15" i="2"/>
  <c r="H5" i="2"/>
  <c r="R5" i="2"/>
  <c r="M5" i="2"/>
  <c r="H25" i="3"/>
  <c r="R25" i="3"/>
  <c r="M25" i="3"/>
  <c r="H20" i="3"/>
  <c r="I19" i="3" s="1"/>
  <c r="M20" i="3"/>
  <c r="R20" i="3"/>
  <c r="H14" i="3"/>
  <c r="J13" i="3" s="1"/>
  <c r="M14" i="3"/>
  <c r="R14" i="3"/>
  <c r="H13" i="2"/>
  <c r="R13" i="2"/>
  <c r="H26" i="2"/>
  <c r="R26" i="2"/>
  <c r="N9" i="2"/>
  <c r="H18" i="2"/>
  <c r="R18" i="2"/>
  <c r="M13" i="2"/>
  <c r="H9" i="2"/>
  <c r="R9" i="2"/>
  <c r="M24" i="2"/>
  <c r="O23" i="2" s="1"/>
  <c r="H22" i="2"/>
  <c r="R22" i="2"/>
  <c r="O21" i="2"/>
  <c r="M19" i="2"/>
  <c r="H8" i="2"/>
  <c r="M8" i="2"/>
  <c r="R8" i="2"/>
  <c r="H4" i="2"/>
  <c r="M4" i="2"/>
  <c r="R4" i="2"/>
  <c r="H24" i="3"/>
  <c r="M24" i="3"/>
  <c r="R24" i="3"/>
  <c r="I11" i="3"/>
  <c r="I9" i="3"/>
  <c r="J9" i="3"/>
  <c r="I7" i="3"/>
  <c r="J7" i="3"/>
  <c r="I5" i="3"/>
  <c r="J5" i="3"/>
  <c r="I3" i="3"/>
  <c r="J3" i="3"/>
  <c r="R10" i="3"/>
  <c r="R8" i="3"/>
  <c r="R6" i="3"/>
  <c r="R4" i="3"/>
  <c r="M15" i="3"/>
  <c r="M11" i="3"/>
  <c r="M10" i="3"/>
  <c r="M9" i="3"/>
  <c r="M8" i="3"/>
  <c r="M7" i="3"/>
  <c r="M6" i="3"/>
  <c r="M5" i="3"/>
  <c r="M4" i="3"/>
  <c r="M3" i="3"/>
  <c r="M21" i="3"/>
  <c r="M19" i="3"/>
  <c r="M17" i="3"/>
  <c r="M13" i="3"/>
  <c r="R21" i="3"/>
  <c r="R19" i="3"/>
  <c r="R17" i="3"/>
  <c r="R15" i="3"/>
  <c r="R13" i="3"/>
  <c r="R11" i="3"/>
  <c r="R9" i="3"/>
  <c r="R7" i="3"/>
  <c r="R5" i="3"/>
  <c r="R3" i="3"/>
  <c r="I17" i="3" l="1"/>
  <c r="J19" i="3"/>
  <c r="J21" i="3"/>
  <c r="J15" i="3"/>
  <c r="N21" i="3"/>
  <c r="O21" i="3"/>
  <c r="N19" i="2"/>
  <c r="O19" i="2"/>
  <c r="S3" i="3"/>
  <c r="T3" i="3"/>
  <c r="T15" i="3"/>
  <c r="S15" i="3"/>
  <c r="O19" i="3"/>
  <c r="N19" i="3"/>
  <c r="N7" i="3"/>
  <c r="O7" i="3"/>
  <c r="T9" i="2"/>
  <c r="S9" i="2"/>
  <c r="T25" i="3"/>
  <c r="S25" i="3"/>
  <c r="T15" i="2"/>
  <c r="S15" i="2"/>
  <c r="J25" i="2"/>
  <c r="I25" i="2"/>
  <c r="J23" i="2"/>
  <c r="I23" i="2"/>
  <c r="J21" i="2"/>
  <c r="I21" i="2"/>
  <c r="T23" i="3"/>
  <c r="S23" i="3"/>
  <c r="T7" i="2"/>
  <c r="S7" i="2"/>
  <c r="J17" i="2"/>
  <c r="I17" i="2"/>
  <c r="I13" i="3"/>
  <c r="J25" i="3"/>
  <c r="I25" i="3"/>
  <c r="J15" i="2"/>
  <c r="I15" i="2"/>
  <c r="N11" i="2"/>
  <c r="O11" i="2"/>
  <c r="S7" i="3"/>
  <c r="T7" i="3"/>
  <c r="T19" i="3"/>
  <c r="S19" i="3"/>
  <c r="N3" i="3"/>
  <c r="O3" i="3"/>
  <c r="O9" i="3"/>
  <c r="N9" i="3"/>
  <c r="N13" i="2"/>
  <c r="O13" i="2"/>
  <c r="N5" i="2"/>
  <c r="O5" i="2"/>
  <c r="N17" i="2"/>
  <c r="O17" i="2"/>
  <c r="N3" i="2"/>
  <c r="O3" i="2"/>
  <c r="T19" i="2"/>
  <c r="S19" i="2"/>
  <c r="J9" i="2"/>
  <c r="I9" i="2"/>
  <c r="T21" i="3"/>
  <c r="S21" i="3"/>
  <c r="T13" i="2"/>
  <c r="S13" i="2"/>
  <c r="T5" i="2"/>
  <c r="S5" i="2"/>
  <c r="T3" i="2"/>
  <c r="S3" i="2"/>
  <c r="J19" i="2"/>
  <c r="I19" i="2"/>
  <c r="T17" i="3"/>
  <c r="S17" i="3"/>
  <c r="J23" i="3"/>
  <c r="I23" i="3"/>
  <c r="S11" i="3"/>
  <c r="T11" i="3"/>
  <c r="O13" i="3"/>
  <c r="N13" i="3"/>
  <c r="O5" i="3"/>
  <c r="N5" i="3"/>
  <c r="O11" i="3"/>
  <c r="N11" i="3"/>
  <c r="J13" i="2"/>
  <c r="I13" i="2"/>
  <c r="J5" i="2"/>
  <c r="I5" i="2"/>
  <c r="J3" i="2"/>
  <c r="I3" i="2"/>
  <c r="N23" i="2"/>
  <c r="T11" i="2"/>
  <c r="S11" i="2"/>
  <c r="S5" i="3"/>
  <c r="T5" i="3"/>
  <c r="J7" i="2"/>
  <c r="I7" i="2"/>
  <c r="S9" i="3"/>
  <c r="T9" i="3"/>
  <c r="T13" i="3"/>
  <c r="S13" i="3"/>
  <c r="N17" i="3"/>
  <c r="O17" i="3"/>
  <c r="N15" i="3"/>
  <c r="O15" i="3"/>
  <c r="N25" i="3"/>
  <c r="O25" i="3"/>
  <c r="N15" i="2"/>
  <c r="O15" i="2"/>
  <c r="T25" i="2"/>
  <c r="S25" i="2"/>
  <c r="T23" i="2"/>
  <c r="S23" i="2"/>
  <c r="T21" i="2"/>
  <c r="S21" i="2"/>
  <c r="N23" i="3"/>
  <c r="O23" i="3"/>
  <c r="N7" i="2"/>
  <c r="O7" i="2"/>
  <c r="T17" i="2"/>
  <c r="S17" i="2"/>
  <c r="J11" i="2"/>
  <c r="I11" i="2"/>
</calcChain>
</file>

<file path=xl/sharedStrings.xml><?xml version="1.0" encoding="utf-8"?>
<sst xmlns="http://schemas.openxmlformats.org/spreadsheetml/2006/main" count="473" uniqueCount="112">
  <si>
    <t>2</t>
    <phoneticPr fontId="2" type="noConversion"/>
  </si>
  <si>
    <t>1</t>
    <phoneticPr fontId="2" type="noConversion"/>
  </si>
  <si>
    <t>T18-G-3</t>
  </si>
  <si>
    <t>T18-3</t>
  </si>
  <si>
    <t>1</t>
    <phoneticPr fontId="2" type="noConversion"/>
  </si>
  <si>
    <t>T18-G-2</t>
  </si>
  <si>
    <t>T18-2</t>
  </si>
  <si>
    <t>T18-G-1</t>
  </si>
  <si>
    <t>T18-1</t>
  </si>
  <si>
    <t>2</t>
    <phoneticPr fontId="2" type="noConversion"/>
  </si>
  <si>
    <t>2</t>
  </si>
  <si>
    <t>T12-B-3</t>
  </si>
  <si>
    <t>1</t>
  </si>
  <si>
    <t>T12-3</t>
  </si>
  <si>
    <t>T12-B-2</t>
  </si>
  <si>
    <t>T12-2</t>
  </si>
  <si>
    <t>T12-B-1</t>
    <phoneticPr fontId="2" type="noConversion"/>
  </si>
  <si>
    <t>T12-1</t>
  </si>
  <si>
    <t>T8-B-3</t>
  </si>
  <si>
    <t>T8-3</t>
  </si>
  <si>
    <t>T8-B-2</t>
  </si>
  <si>
    <t>T8-2</t>
  </si>
  <si>
    <t>T8-B-1</t>
    <phoneticPr fontId="2" type="noConversion"/>
  </si>
  <si>
    <t>T8-1</t>
  </si>
  <si>
    <t>DP-B-3</t>
    <phoneticPr fontId="2" type="noConversion"/>
  </si>
  <si>
    <t>DP-3</t>
  </si>
  <si>
    <t>DP-B-2</t>
    <phoneticPr fontId="2" type="noConversion"/>
  </si>
  <si>
    <t>DP-2</t>
  </si>
  <si>
    <t>DP-B-1</t>
    <phoneticPr fontId="2" type="noConversion"/>
  </si>
  <si>
    <t>DP-1</t>
  </si>
  <si>
    <t>ECG</t>
    <phoneticPr fontId="9" type="noConversion"/>
  </si>
  <si>
    <t>GCG</t>
    <phoneticPr fontId="9" type="noConversion"/>
  </si>
  <si>
    <t>EGCG</t>
    <phoneticPr fontId="9" type="noConversion"/>
  </si>
  <si>
    <t>EC</t>
    <phoneticPr fontId="9" type="noConversion"/>
  </si>
  <si>
    <t>EGC</t>
    <phoneticPr fontId="9" type="noConversion"/>
  </si>
  <si>
    <t>GC</t>
    <phoneticPr fontId="9" type="noConversion"/>
  </si>
  <si>
    <t>GA</t>
    <phoneticPr fontId="9" type="noConversion"/>
  </si>
  <si>
    <t>C</t>
    <phoneticPr fontId="9" type="noConversion"/>
  </si>
  <si>
    <t>Caf</t>
    <phoneticPr fontId="9" type="noConversion"/>
  </si>
  <si>
    <t>編號</t>
    <phoneticPr fontId="9" type="noConversion"/>
  </si>
  <si>
    <t>ECG</t>
    <phoneticPr fontId="9" type="noConversion"/>
  </si>
  <si>
    <t>GCG</t>
    <phoneticPr fontId="9" type="noConversion"/>
  </si>
  <si>
    <t>EGCG</t>
    <phoneticPr fontId="9" type="noConversion"/>
  </si>
  <si>
    <t>EGC</t>
    <phoneticPr fontId="9" type="noConversion"/>
  </si>
  <si>
    <t>GC</t>
    <phoneticPr fontId="9" type="noConversion"/>
  </si>
  <si>
    <t>GA</t>
    <phoneticPr fontId="9" type="noConversion"/>
  </si>
  <si>
    <t>C</t>
    <phoneticPr fontId="9" type="noConversion"/>
  </si>
  <si>
    <t>108年 屏東農林公司-第五水茶乾</t>
    <phoneticPr fontId="2" type="noConversion"/>
  </si>
  <si>
    <t>DP-3</t>
    <phoneticPr fontId="12" type="noConversion"/>
  </si>
  <si>
    <t>DP-2</t>
    <phoneticPr fontId="12" type="noConversion"/>
  </si>
  <si>
    <t>DP-1</t>
    <phoneticPr fontId="12" type="noConversion"/>
  </si>
  <si>
    <t>stdev(需&lt;0.6)</t>
  </si>
  <si>
    <t>平均</t>
    <phoneticPr fontId="9" type="noConversion"/>
  </si>
  <si>
    <t>mg/g</t>
    <phoneticPr fontId="9" type="noConversion"/>
  </si>
  <si>
    <t>mg/g</t>
  </si>
  <si>
    <t>稀釋倍率</t>
  </si>
  <si>
    <t>Amount[ng/ul]</t>
  </si>
  <si>
    <t>ppm</t>
  </si>
  <si>
    <t xml:space="preserve">mg/g </t>
  </si>
  <si>
    <t>咖啡因</t>
    <phoneticPr fontId="12" type="noConversion"/>
  </si>
  <si>
    <t>兒茶素</t>
    <phoneticPr fontId="12" type="noConversion"/>
  </si>
  <si>
    <t>茶胺酸</t>
  </si>
  <si>
    <t>FAA游離胺基酸</t>
  </si>
  <si>
    <t>polyphenol多元酚</t>
  </si>
  <si>
    <t>含水量(%)</t>
    <phoneticPr fontId="13" type="noConversion"/>
  </si>
  <si>
    <t>體積(ml)</t>
    <phoneticPr fontId="13" type="noConversion"/>
  </si>
  <si>
    <t>茶樣克數(g)</t>
    <phoneticPr fontId="2" type="noConversion"/>
  </si>
  <si>
    <t>重複</t>
  </si>
  <si>
    <t>樣品編號</t>
  </si>
  <si>
    <t>T8-B-3</t>
    <phoneticPr fontId="12" type="noConversion"/>
  </si>
  <si>
    <t>T8-B-2</t>
    <phoneticPr fontId="12" type="noConversion"/>
  </si>
  <si>
    <t>T8-B-1</t>
    <phoneticPr fontId="12" type="noConversion"/>
  </si>
  <si>
    <t>T18-G-3</t>
    <phoneticPr fontId="12" type="noConversion"/>
  </si>
  <si>
    <t>T18-G-2</t>
    <phoneticPr fontId="12" type="noConversion"/>
  </si>
  <si>
    <t>T18-G-1</t>
    <phoneticPr fontId="12" type="noConversion"/>
  </si>
  <si>
    <t>T12-B-1</t>
  </si>
  <si>
    <t>DP-B-3</t>
    <phoneticPr fontId="12" type="noConversion"/>
  </si>
  <si>
    <t>DP-B-2</t>
    <phoneticPr fontId="12" type="noConversion"/>
  </si>
  <si>
    <t>DP-B-1</t>
    <phoneticPr fontId="12" type="noConversion"/>
  </si>
  <si>
    <t>平均</t>
    <phoneticPr fontId="9" type="noConversion"/>
  </si>
  <si>
    <t>mg/g</t>
    <phoneticPr fontId="9" type="noConversion"/>
  </si>
  <si>
    <t>season</t>
    <phoneticPr fontId="12" type="noConversion"/>
  </si>
  <si>
    <t>tea kind</t>
    <phoneticPr fontId="12" type="noConversion"/>
  </si>
  <si>
    <t>code</t>
    <phoneticPr fontId="12" type="noConversion"/>
  </si>
  <si>
    <t>FAA</t>
    <phoneticPr fontId="12" type="noConversion"/>
  </si>
  <si>
    <t>Theanine</t>
    <phoneticPr fontId="12" type="noConversion"/>
  </si>
  <si>
    <t>total catechins</t>
    <phoneticPr fontId="12" type="noConversion"/>
  </si>
  <si>
    <t>caffeine</t>
    <phoneticPr fontId="12" type="noConversion"/>
  </si>
  <si>
    <t>GA</t>
  </si>
  <si>
    <t>C</t>
  </si>
  <si>
    <t>GC</t>
  </si>
  <si>
    <t>EGC</t>
  </si>
  <si>
    <t>EC</t>
  </si>
  <si>
    <t>EGCG</t>
  </si>
  <si>
    <t>GCG</t>
  </si>
  <si>
    <t>ECG</t>
  </si>
  <si>
    <t>5th</t>
    <phoneticPr fontId="2" type="noConversion"/>
  </si>
  <si>
    <t>fresh tea</t>
    <phoneticPr fontId="2" type="noConversion"/>
  </si>
  <si>
    <t>DP</t>
    <phoneticPr fontId="12" type="noConversion"/>
  </si>
  <si>
    <t>T8</t>
    <phoneticPr fontId="2" type="noConversion"/>
  </si>
  <si>
    <t>T12</t>
    <phoneticPr fontId="2" type="noConversion"/>
  </si>
  <si>
    <t>T18</t>
    <phoneticPr fontId="2" type="noConversion"/>
  </si>
  <si>
    <t>season</t>
  </si>
  <si>
    <t>tea kind</t>
  </si>
  <si>
    <t>code</t>
  </si>
  <si>
    <t>FAA</t>
  </si>
  <si>
    <t>Theanine</t>
  </si>
  <si>
    <t>total catechins</t>
  </si>
  <si>
    <t>Caf</t>
  </si>
  <si>
    <t>blake tea</t>
    <phoneticPr fontId="2" type="noConversion"/>
  </si>
  <si>
    <t>ND</t>
    <phoneticPr fontId="2" type="noConversion"/>
  </si>
  <si>
    <t>green tea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</si>
</sst>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);[Red]\(0.00\)"/>
    <numFmt numFmtId="177" formatCode="0.00_ "/>
    <numFmt numFmtId="178" formatCode="0.0000_ "/>
    <numFmt numFmtId="179" formatCode="0.000_);[Red]\(0.000\)"/>
    <numFmt numFmtId="180" formatCode="0.0000"/>
  </numFmts>
  <fonts count="1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12"/>
      <name val="新細明體"/>
      <family val="2"/>
      <charset val="136"/>
      <scheme val="minor"/>
    </font>
    <font>
      <sz val="12"/>
      <name val="Times New Roman"/>
      <family val="1"/>
    </font>
    <font>
      <sz val="12"/>
      <color indexed="8"/>
      <name val="Times New Roman"/>
      <family val="1"/>
    </font>
    <font>
      <sz val="9"/>
      <name val="新細明體"/>
      <family val="1"/>
      <charset val="136"/>
    </font>
    <font>
      <sz val="12"/>
      <name val="Arial"/>
      <family val="2"/>
    </font>
    <font>
      <sz val="10"/>
      <name val="Arial"/>
      <family val="2"/>
    </font>
    <font>
      <sz val="9"/>
      <name val="細明體"/>
      <family val="3"/>
      <charset val="136"/>
    </font>
    <font>
      <sz val="9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b/>
      <sz val="10"/>
      <name val="細明體"/>
      <family val="3"/>
      <charset val="136"/>
    </font>
    <font>
      <b/>
      <sz val="12"/>
      <color indexed="8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dashDot">
        <color indexed="64"/>
      </left>
      <right style="dashDot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4" fillId="0" borderId="0">
      <alignment vertical="center"/>
    </xf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</cellStyleXfs>
  <cellXfs count="86">
    <xf numFmtId="0" fontId="0" fillId="0" borderId="0" xfId="0">
      <alignment vertical="center"/>
    </xf>
    <xf numFmtId="2" fontId="3" fillId="0" borderId="0" xfId="0" applyNumberFormat="1" applyFont="1" applyAlignment="1">
      <alignment horizontal="right"/>
    </xf>
    <xf numFmtId="2" fontId="3" fillId="0" borderId="0" xfId="0" applyNumberFormat="1" applyFont="1">
      <alignment vertical="center"/>
    </xf>
    <xf numFmtId="49" fontId="5" fillId="0" borderId="0" xfId="1" applyNumberFormat="1" applyFont="1">
      <alignment vertical="center"/>
    </xf>
    <xf numFmtId="0" fontId="6" fillId="0" borderId="0" xfId="0" applyFont="1">
      <alignment vertical="center"/>
    </xf>
    <xf numFmtId="2" fontId="0" fillId="0" borderId="0" xfId="0" applyNumberFormat="1">
      <alignment vertical="center"/>
    </xf>
    <xf numFmtId="49" fontId="4" fillId="0" borderId="0" xfId="1" applyNumberFormat="1" applyFont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2" fontId="3" fillId="0" borderId="0" xfId="0" applyNumberFormat="1" applyFont="1" applyAlignment="1">
      <alignment horizontal="right" vertical="center"/>
    </xf>
    <xf numFmtId="0" fontId="4" fillId="2" borderId="2" xfId="1" applyFill="1" applyBorder="1">
      <alignment vertical="center"/>
    </xf>
    <xf numFmtId="0" fontId="4" fillId="2" borderId="2" xfId="1" applyFill="1" applyBorder="1" applyAlignment="1"/>
    <xf numFmtId="0" fontId="10" fillId="0" borderId="3" xfId="1" applyFont="1" applyBorder="1" applyAlignment="1"/>
    <xf numFmtId="0" fontId="4" fillId="0" borderId="3" xfId="1" applyFont="1" applyFill="1" applyBorder="1">
      <alignment vertical="center"/>
    </xf>
    <xf numFmtId="2" fontId="3" fillId="0" borderId="4" xfId="0" applyNumberFormat="1" applyFont="1" applyBorder="1" applyAlignment="1"/>
    <xf numFmtId="0" fontId="3" fillId="0" borderId="0" xfId="2" applyFont="1"/>
    <xf numFmtId="0" fontId="11" fillId="0" borderId="0" xfId="2"/>
    <xf numFmtId="176" fontId="3" fillId="0" borderId="0" xfId="2" applyNumberFormat="1" applyFont="1"/>
    <xf numFmtId="2" fontId="3" fillId="0" borderId="0" xfId="2" applyNumberFormat="1" applyFont="1" applyBorder="1" applyAlignment="1">
      <alignment horizontal="right"/>
    </xf>
    <xf numFmtId="2" fontId="3" fillId="0" borderId="0" xfId="2" applyNumberFormat="1" applyFont="1" applyBorder="1"/>
    <xf numFmtId="2" fontId="3" fillId="0" borderId="5" xfId="2" applyNumberFormat="1" applyFont="1" applyBorder="1" applyAlignment="1">
      <alignment horizontal="right"/>
    </xf>
    <xf numFmtId="2" fontId="3" fillId="0" borderId="3" xfId="2" applyNumberFormat="1" applyFont="1" applyBorder="1" applyAlignment="1">
      <alignment horizontal="right"/>
    </xf>
    <xf numFmtId="2" fontId="3" fillId="0" borderId="6" xfId="2" applyNumberFormat="1" applyFont="1" applyBorder="1"/>
    <xf numFmtId="2" fontId="3" fillId="0" borderId="7" xfId="2" applyNumberFormat="1" applyFont="1" applyBorder="1" applyAlignment="1">
      <alignment horizontal="right"/>
    </xf>
    <xf numFmtId="177" fontId="3" fillId="0" borderId="5" xfId="2" applyNumberFormat="1" applyFont="1" applyBorder="1" applyAlignment="1">
      <alignment horizontal="right"/>
    </xf>
    <xf numFmtId="0" fontId="3" fillId="0" borderId="3" xfId="2" applyFont="1" applyBorder="1" applyAlignment="1">
      <alignment horizontal="right"/>
    </xf>
    <xf numFmtId="2" fontId="3" fillId="0" borderId="3" xfId="2" applyNumberFormat="1" applyFont="1" applyBorder="1"/>
    <xf numFmtId="2" fontId="3" fillId="0" borderId="8" xfId="2" applyNumberFormat="1" applyFont="1" applyBorder="1"/>
    <xf numFmtId="2" fontId="3" fillId="0" borderId="6" xfId="2" applyNumberFormat="1" applyFont="1" applyBorder="1" applyAlignment="1">
      <alignment vertical="center"/>
    </xf>
    <xf numFmtId="0" fontId="11" fillId="0" borderId="6" xfId="2" applyBorder="1"/>
    <xf numFmtId="2" fontId="3" fillId="0" borderId="5" xfId="2" applyNumberFormat="1" applyFont="1" applyBorder="1"/>
    <xf numFmtId="0" fontId="3" fillId="0" borderId="3" xfId="2" applyFont="1" applyBorder="1"/>
    <xf numFmtId="0" fontId="3" fillId="0" borderId="6" xfId="2" applyFont="1" applyBorder="1"/>
    <xf numFmtId="2" fontId="3" fillId="0" borderId="4" xfId="2" applyNumberFormat="1" applyFont="1" applyBorder="1"/>
    <xf numFmtId="177" fontId="3" fillId="0" borderId="7" xfId="2" applyNumberFormat="1" applyFont="1" applyBorder="1" applyAlignment="1">
      <alignment horizontal="right"/>
    </xf>
    <xf numFmtId="2" fontId="3" fillId="0" borderId="4" xfId="2" applyNumberFormat="1" applyFont="1" applyBorder="1" applyAlignment="1">
      <alignment vertical="center"/>
    </xf>
    <xf numFmtId="2" fontId="3" fillId="0" borderId="7" xfId="2" applyNumberFormat="1" applyFont="1" applyBorder="1"/>
    <xf numFmtId="0" fontId="3" fillId="0" borderId="0" xfId="2" applyFont="1" applyBorder="1"/>
    <xf numFmtId="0" fontId="3" fillId="0" borderId="4" xfId="2" applyFont="1" applyBorder="1"/>
    <xf numFmtId="0" fontId="3" fillId="0" borderId="0" xfId="2" applyFont="1" applyBorder="1" applyAlignment="1">
      <alignment horizontal="right"/>
    </xf>
    <xf numFmtId="178" fontId="4" fillId="0" borderId="0" xfId="1" applyNumberFormat="1" applyBorder="1" applyAlignment="1">
      <alignment horizontal="right" vertical="center"/>
    </xf>
    <xf numFmtId="2" fontId="3" fillId="0" borderId="4" xfId="2" applyNumberFormat="1" applyFont="1" applyBorder="1" applyAlignment="1">
      <alignment horizontal="right" vertical="center"/>
    </xf>
    <xf numFmtId="178" fontId="4" fillId="0" borderId="0" xfId="1" applyNumberFormat="1" applyFill="1" applyBorder="1" applyAlignment="1">
      <alignment horizontal="right" vertical="center"/>
    </xf>
    <xf numFmtId="2" fontId="3" fillId="0" borderId="4" xfId="2" applyNumberFormat="1" applyFont="1" applyBorder="1" applyAlignment="1">
      <alignment horizontal="right"/>
    </xf>
    <xf numFmtId="177" fontId="3" fillId="0" borderId="9" xfId="2" applyNumberFormat="1" applyFont="1" applyBorder="1" applyAlignment="1">
      <alignment horizontal="right"/>
    </xf>
    <xf numFmtId="2" fontId="3" fillId="0" borderId="8" xfId="2" applyNumberFormat="1" applyFont="1" applyBorder="1" applyAlignment="1">
      <alignment horizontal="right"/>
    </xf>
    <xf numFmtId="2" fontId="3" fillId="0" borderId="10" xfId="2" applyNumberFormat="1" applyFont="1" applyBorder="1" applyAlignment="1">
      <alignment vertical="center"/>
    </xf>
    <xf numFmtId="2" fontId="3" fillId="0" borderId="10" xfId="2" applyNumberFormat="1" applyFont="1" applyBorder="1"/>
    <xf numFmtId="2" fontId="3" fillId="0" borderId="9" xfId="2" applyNumberFormat="1" applyFont="1" applyBorder="1"/>
    <xf numFmtId="0" fontId="3" fillId="0" borderId="8" xfId="2" applyFont="1" applyBorder="1"/>
    <xf numFmtId="178" fontId="4" fillId="0" borderId="8" xfId="1" applyNumberFormat="1" applyBorder="1" applyAlignment="1">
      <alignment horizontal="right" vertical="center"/>
    </xf>
    <xf numFmtId="0" fontId="3" fillId="0" borderId="10" xfId="2" applyFont="1" applyBorder="1"/>
    <xf numFmtId="176" fontId="3" fillId="3" borderId="11" xfId="5" applyNumberFormat="1" applyFont="1" applyFill="1" applyBorder="1" applyAlignment="1">
      <alignment horizontal="center" vertical="center" wrapText="1"/>
    </xf>
    <xf numFmtId="176" fontId="3" fillId="3" borderId="11" xfId="5" applyNumberFormat="1" applyFont="1" applyFill="1" applyBorder="1" applyAlignment="1">
      <alignment horizontal="center" vertical="center"/>
    </xf>
    <xf numFmtId="0" fontId="3" fillId="0" borderId="11" xfId="2" applyFont="1" applyBorder="1" applyAlignment="1">
      <alignment horizontal="center" vertical="center"/>
    </xf>
    <xf numFmtId="0" fontId="3" fillId="0" borderId="11" xfId="2" applyFont="1" applyBorder="1" applyAlignment="1">
      <alignment horizontal="center" vertical="center" wrapText="1"/>
    </xf>
    <xf numFmtId="176" fontId="3" fillId="3" borderId="2" xfId="5" applyNumberFormat="1" applyFont="1" applyFill="1" applyBorder="1" applyAlignment="1">
      <alignment horizontal="center" vertical="center"/>
    </xf>
    <xf numFmtId="2" fontId="3" fillId="0" borderId="0" xfId="2" applyNumberFormat="1" applyFont="1" applyAlignment="1">
      <alignment vertical="center"/>
    </xf>
    <xf numFmtId="180" fontId="11" fillId="0" borderId="6" xfId="2" applyNumberFormat="1" applyBorder="1"/>
    <xf numFmtId="180" fontId="11" fillId="0" borderId="0" xfId="2" applyNumberFormat="1"/>
    <xf numFmtId="2" fontId="3" fillId="0" borderId="4" xfId="2" applyNumberFormat="1" applyFont="1" applyFill="1" applyBorder="1" applyAlignment="1">
      <alignment horizontal="right" vertical="center"/>
    </xf>
    <xf numFmtId="0" fontId="14" fillId="0" borderId="0" xfId="0" applyFont="1">
      <alignment vertical="center"/>
    </xf>
    <xf numFmtId="0" fontId="14" fillId="0" borderId="0" xfId="0" applyFont="1" applyFill="1">
      <alignment vertical="center"/>
    </xf>
    <xf numFmtId="0" fontId="15" fillId="0" borderId="0" xfId="0" applyFont="1" applyAlignment="1"/>
    <xf numFmtId="176" fontId="16" fillId="0" borderId="0" xfId="0" applyNumberFormat="1" applyFont="1" applyAlignment="1"/>
    <xf numFmtId="176" fontId="15" fillId="0" borderId="0" xfId="0" applyNumberFormat="1" applyFont="1" applyAlignment="1"/>
    <xf numFmtId="176" fontId="17" fillId="0" borderId="2" xfId="1" applyNumberFormat="1" applyFont="1" applyFill="1" applyBorder="1" applyAlignment="1"/>
    <xf numFmtId="176" fontId="17" fillId="0" borderId="2" xfId="1" applyNumberFormat="1" applyFont="1" applyFill="1" applyBorder="1">
      <alignment vertical="center"/>
    </xf>
    <xf numFmtId="176" fontId="15" fillId="0" borderId="0" xfId="0" applyNumberFormat="1" applyFont="1" applyFill="1" applyAlignment="1"/>
    <xf numFmtId="176" fontId="15" fillId="0" borderId="0" xfId="0" applyNumberFormat="1" applyFont="1" applyAlignment="1">
      <alignment vertical="center"/>
    </xf>
    <xf numFmtId="0" fontId="15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176" fontId="3" fillId="3" borderId="15" xfId="5" applyNumberFormat="1" applyFont="1" applyFill="1" applyBorder="1" applyAlignment="1">
      <alignment horizontal="center" vertical="center"/>
    </xf>
    <xf numFmtId="176" fontId="3" fillId="3" borderId="14" xfId="5" applyNumberFormat="1" applyFont="1" applyFill="1" applyBorder="1" applyAlignment="1">
      <alignment horizontal="center" vertical="center"/>
    </xf>
    <xf numFmtId="176" fontId="3" fillId="3" borderId="13" xfId="5" applyNumberFormat="1" applyFont="1" applyFill="1" applyBorder="1" applyAlignment="1">
      <alignment horizontal="center" vertical="center"/>
    </xf>
    <xf numFmtId="0" fontId="3" fillId="0" borderId="15" xfId="2" applyFont="1" applyBorder="1" applyAlignment="1">
      <alignment horizontal="center"/>
    </xf>
    <xf numFmtId="0" fontId="3" fillId="0" borderId="14" xfId="2" applyFont="1" applyBorder="1" applyAlignment="1">
      <alignment horizontal="center"/>
    </xf>
    <xf numFmtId="0" fontId="3" fillId="0" borderId="13" xfId="2" applyFont="1" applyBorder="1" applyAlignment="1">
      <alignment horizontal="center"/>
    </xf>
    <xf numFmtId="0" fontId="3" fillId="3" borderId="11" xfId="5" applyFont="1" applyFill="1" applyBorder="1" applyAlignment="1">
      <alignment horizontal="center" vertical="center" wrapText="1"/>
    </xf>
    <xf numFmtId="0" fontId="3" fillId="3" borderId="11" xfId="5" applyFont="1" applyFill="1" applyBorder="1" applyAlignment="1">
      <alignment horizontal="center" vertical="center"/>
    </xf>
    <xf numFmtId="178" fontId="3" fillId="3" borderId="2" xfId="5" applyNumberFormat="1" applyFont="1" applyFill="1" applyBorder="1" applyAlignment="1">
      <alignment horizontal="center" vertical="center" wrapText="1"/>
    </xf>
    <xf numFmtId="178" fontId="3" fillId="3" borderId="12" xfId="5" applyNumberFormat="1" applyFont="1" applyFill="1" applyBorder="1" applyAlignment="1">
      <alignment horizontal="center" vertical="center" wrapText="1"/>
    </xf>
    <xf numFmtId="179" fontId="3" fillId="3" borderId="11" xfId="5" applyNumberFormat="1" applyFont="1" applyFill="1" applyBorder="1" applyAlignment="1">
      <alignment horizontal="center" vertical="center"/>
    </xf>
    <xf numFmtId="179" fontId="3" fillId="3" borderId="2" xfId="5" applyNumberFormat="1" applyFont="1" applyFill="1" applyBorder="1" applyAlignment="1">
      <alignment horizontal="center" vertical="center" wrapText="1"/>
    </xf>
    <xf numFmtId="179" fontId="3" fillId="3" borderId="12" xfId="5" applyNumberFormat="1" applyFont="1" applyFill="1" applyBorder="1" applyAlignment="1">
      <alignment horizontal="center" vertical="center" wrapText="1"/>
    </xf>
    <xf numFmtId="0" fontId="3" fillId="0" borderId="11" xfId="2" applyFont="1" applyBorder="1" applyAlignment="1">
      <alignment horizontal="center"/>
    </xf>
  </cellXfs>
  <cellStyles count="6">
    <cellStyle name="一般" xfId="0" builtinId="0"/>
    <cellStyle name="一般 2" xfId="5" xr:uid="{00000000-0005-0000-0000-000001000000}"/>
    <cellStyle name="一般 3" xfId="2" xr:uid="{00000000-0005-0000-0000-000002000000}"/>
    <cellStyle name="一般 3 2" xfId="3" xr:uid="{00000000-0005-0000-0000-000003000000}"/>
    <cellStyle name="一般 5" xfId="4" xr:uid="{00000000-0005-0000-0000-000004000000}"/>
    <cellStyle name="一般_台茶12號 修剪 OK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1179;&#33459;-&#35430;&#39511;&#25976;&#25818;/104-109&#24180;&#35430;&#39511;&#36039;&#26009;/&#23631;&#26481;&#36786;&#26519;&#20844;&#21496;&#33590;&#27171;/&#32317;&#25972;&#29702;/&#21547;&#37327;&#32317;&#25972;&#29702;-&#31532;5&#2770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第5水茶菁"/>
      <sheetName val="第5水茶乾"/>
      <sheetName val="含水量 "/>
    </sheetNames>
    <sheetDataSet>
      <sheetData sheetId="0"/>
      <sheetData sheetId="1"/>
      <sheetData sheetId="2">
        <row r="2">
          <cell r="F2">
            <v>7.3407340734072877</v>
          </cell>
        </row>
        <row r="3">
          <cell r="F3">
            <v>7.3607360736076153</v>
          </cell>
        </row>
        <row r="4">
          <cell r="F4">
            <v>7.3407340734072877</v>
          </cell>
        </row>
        <row r="5">
          <cell r="F5">
            <v>7.2100000000002495</v>
          </cell>
        </row>
        <row r="6">
          <cell r="F6">
            <v>7.2207220722070922</v>
          </cell>
        </row>
        <row r="7">
          <cell r="F7">
            <v>7.1114222844570181</v>
          </cell>
        </row>
        <row r="8">
          <cell r="F8">
            <v>8.3100000000001728</v>
          </cell>
        </row>
        <row r="9">
          <cell r="F9">
            <v>8.2391760823917419</v>
          </cell>
        </row>
        <row r="10">
          <cell r="F10">
            <v>8.0983803239351637</v>
          </cell>
        </row>
        <row r="11">
          <cell r="F11">
            <v>8.0391960803920526</v>
          </cell>
        </row>
        <row r="12">
          <cell r="F12">
            <v>8.2100000000000506</v>
          </cell>
        </row>
        <row r="13">
          <cell r="F13">
            <v>8.1099999999999284</v>
          </cell>
        </row>
        <row r="14">
          <cell r="F14">
            <v>6.698660267946428</v>
          </cell>
        </row>
        <row r="15">
          <cell r="F15">
            <v>6.6886622675465315</v>
          </cell>
        </row>
        <row r="16">
          <cell r="F16">
            <v>6.5886822635472093</v>
          </cell>
        </row>
        <row r="17">
          <cell r="F17">
            <v>6.518696260747932</v>
          </cell>
        </row>
        <row r="18">
          <cell r="F18">
            <v>6.4587082583481958</v>
          </cell>
        </row>
        <row r="19">
          <cell r="F19">
            <v>6.2506250625062503</v>
          </cell>
        </row>
        <row r="20">
          <cell r="F20">
            <v>7.9007900790079635</v>
          </cell>
        </row>
        <row r="21">
          <cell r="F21">
            <v>7.8307830783077019</v>
          </cell>
        </row>
        <row r="22">
          <cell r="F22">
            <v>7.9207920792079358</v>
          </cell>
        </row>
        <row r="23">
          <cell r="F23">
            <v>7.8892110788921972</v>
          </cell>
        </row>
        <row r="24">
          <cell r="F24">
            <v>7.9215843168637434</v>
          </cell>
        </row>
        <row r="25">
          <cell r="F25">
            <v>7.8199999999998937</v>
          </cell>
        </row>
        <row r="26">
          <cell r="F26">
            <v>3.080924277283112</v>
          </cell>
        </row>
        <row r="27">
          <cell r="F27">
            <v>3.2803280328030966</v>
          </cell>
        </row>
        <row r="28">
          <cell r="F28">
            <v>3.2096790320967696</v>
          </cell>
        </row>
        <row r="29">
          <cell r="F29">
            <v>3.2303230323031631</v>
          </cell>
        </row>
        <row r="30">
          <cell r="F30">
            <v>3.1296870312970362</v>
          </cell>
        </row>
        <row r="31">
          <cell r="F31">
            <v>3.1193761247748792</v>
          </cell>
        </row>
        <row r="32">
          <cell r="F32">
            <v>3.5192961407718131</v>
          </cell>
        </row>
        <row r="33">
          <cell r="F33">
            <v>3.9992001599679217</v>
          </cell>
        </row>
        <row r="34">
          <cell r="F34">
            <v>3.8100000000000023</v>
          </cell>
        </row>
        <row r="35">
          <cell r="F35">
            <v>3.4689593122060671</v>
          </cell>
        </row>
        <row r="36">
          <cell r="F36">
            <v>3.2390282915124557</v>
          </cell>
        </row>
        <row r="37">
          <cell r="F37">
            <v>3.1200000000001893</v>
          </cell>
        </row>
        <row r="38">
          <cell r="F38">
            <v>2.0202020202019311</v>
          </cell>
        </row>
        <row r="39">
          <cell r="F39">
            <v>2.0597940205981131</v>
          </cell>
        </row>
        <row r="40">
          <cell r="F40">
            <v>2.1399999999999864</v>
          </cell>
        </row>
        <row r="41">
          <cell r="F41">
            <v>2.2695460907818825</v>
          </cell>
        </row>
        <row r="42">
          <cell r="F42">
            <v>2.1697830216977469</v>
          </cell>
        </row>
        <row r="43">
          <cell r="F43">
            <v>2.2700000000000387</v>
          </cell>
        </row>
        <row r="44">
          <cell r="F44">
            <v>2.9105821164232526</v>
          </cell>
        </row>
        <row r="45">
          <cell r="F45">
            <v>3.2696730326965699</v>
          </cell>
        </row>
        <row r="46">
          <cell r="F46">
            <v>3.3796620337965591</v>
          </cell>
        </row>
        <row r="47">
          <cell r="F47">
            <v>2.9500000000002302</v>
          </cell>
        </row>
        <row r="48">
          <cell r="F48">
            <v>2.9591122663203109</v>
          </cell>
        </row>
        <row r="49">
          <cell r="F49">
            <v>2.7305461092218768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0"/>
  <sheetViews>
    <sheetView tabSelected="1" topLeftCell="A17" workbookViewId="0">
      <selection activeCell="F27" sqref="F27"/>
    </sheetView>
  </sheetViews>
  <sheetFormatPr defaultRowHeight="16.2"/>
  <cols>
    <col min="4" max="4" width="12.33203125" customWidth="1"/>
    <col min="5" max="5" width="11.21875" customWidth="1"/>
    <col min="6" max="6" width="10.109375" customWidth="1"/>
    <col min="7" max="7" width="15.21875" customWidth="1"/>
    <col min="8" max="8" width="8.88671875" bestFit="1" customWidth="1"/>
    <col min="9" max="9" width="9" customWidth="1"/>
    <col min="10" max="10" width="10.109375" bestFit="1" customWidth="1"/>
    <col min="11" max="12" width="11.21875" bestFit="1" customWidth="1"/>
    <col min="13" max="13" width="10.109375" bestFit="1" customWidth="1"/>
    <col min="14" max="14" width="11.21875" bestFit="1" customWidth="1"/>
    <col min="15" max="15" width="10.109375" bestFit="1" customWidth="1"/>
    <col min="16" max="16" width="11.21875" bestFit="1" customWidth="1"/>
  </cols>
  <sheetData>
    <row r="1" spans="1:16" s="70" customFormat="1">
      <c r="A1" s="63" t="s">
        <v>81</v>
      </c>
      <c r="B1" s="64" t="s">
        <v>82</v>
      </c>
      <c r="C1" s="65" t="s">
        <v>83</v>
      </c>
      <c r="D1" s="65" t="s">
        <v>63</v>
      </c>
      <c r="E1" s="65" t="s">
        <v>84</v>
      </c>
      <c r="F1" s="65" t="s">
        <v>85</v>
      </c>
      <c r="G1" s="65" t="s">
        <v>86</v>
      </c>
      <c r="H1" s="65" t="s">
        <v>87</v>
      </c>
      <c r="I1" s="66" t="s">
        <v>88</v>
      </c>
      <c r="J1" s="66" t="s">
        <v>89</v>
      </c>
      <c r="K1" s="66" t="s">
        <v>90</v>
      </c>
      <c r="L1" s="66" t="s">
        <v>91</v>
      </c>
      <c r="M1" s="67" t="s">
        <v>92</v>
      </c>
      <c r="N1" s="68" t="s">
        <v>93</v>
      </c>
      <c r="O1" s="68" t="s">
        <v>94</v>
      </c>
      <c r="P1" s="69" t="s">
        <v>95</v>
      </c>
    </row>
    <row r="2" spans="1:16">
      <c r="A2" t="s">
        <v>96</v>
      </c>
      <c r="B2" t="s">
        <v>97</v>
      </c>
      <c r="C2" s="15" t="s">
        <v>98</v>
      </c>
      <c r="D2" s="5">
        <v>84.797576181925777</v>
      </c>
      <c r="E2" s="5">
        <v>12.160611504365518</v>
      </c>
      <c r="F2" s="5">
        <v>3.5467858351623889</v>
      </c>
      <c r="G2" s="5">
        <v>84.248143014376993</v>
      </c>
      <c r="H2" s="5">
        <v>14.482698477635784</v>
      </c>
      <c r="I2" s="5">
        <v>1.006078412539936</v>
      </c>
      <c r="J2" s="5">
        <v>0.70797214616613424</v>
      </c>
      <c r="K2" s="5">
        <v>10.396858357827474</v>
      </c>
      <c r="L2" s="5">
        <v>19.724650670926518</v>
      </c>
      <c r="M2" s="5">
        <v>3.7332053274760382</v>
      </c>
      <c r="N2" s="5">
        <v>38.741660373202876</v>
      </c>
      <c r="O2" s="5">
        <v>3.485386911940894</v>
      </c>
      <c r="P2" s="5">
        <v>7.4584092268370599</v>
      </c>
    </row>
    <row r="3" spans="1:16">
      <c r="A3" t="s">
        <v>96</v>
      </c>
      <c r="B3" t="s">
        <v>97</v>
      </c>
      <c r="C3" s="15" t="s">
        <v>98</v>
      </c>
      <c r="D3" s="5">
        <v>85.492846309795908</v>
      </c>
      <c r="E3" s="5">
        <v>10.729264512736023</v>
      </c>
      <c r="F3" s="5">
        <v>3.5814345687043287</v>
      </c>
      <c r="G3" s="5">
        <v>86.750651012784644</v>
      </c>
      <c r="H3" s="5">
        <v>14.6256829029165</v>
      </c>
      <c r="I3" s="5">
        <v>1.0028193887335195</v>
      </c>
      <c r="J3" s="5">
        <v>0.71314505613264079</v>
      </c>
      <c r="K3" s="5">
        <v>10.423645099480622</v>
      </c>
      <c r="L3" s="5">
        <v>19.908688206552139</v>
      </c>
      <c r="M3" s="5">
        <v>3.752176212544946</v>
      </c>
      <c r="N3" s="5">
        <v>40.424494600079903</v>
      </c>
      <c r="O3" s="5">
        <v>3.6831847944466638</v>
      </c>
      <c r="P3" s="5">
        <v>7.8453170435477411</v>
      </c>
    </row>
    <row r="4" spans="1:16">
      <c r="A4" t="s">
        <v>96</v>
      </c>
      <c r="B4" t="s">
        <v>97</v>
      </c>
      <c r="C4" s="15" t="s">
        <v>98</v>
      </c>
      <c r="D4" s="5">
        <v>83.259610820432286</v>
      </c>
      <c r="E4" s="5">
        <v>8.3634120324962566</v>
      </c>
      <c r="F4" s="5">
        <v>2.7315778672423083</v>
      </c>
      <c r="G4" s="5">
        <v>84.316473125200005</v>
      </c>
      <c r="H4" s="5">
        <v>13.1408630238</v>
      </c>
      <c r="I4" s="5">
        <v>0.90935447400000002</v>
      </c>
      <c r="J4" s="5">
        <v>0.79470941980000009</v>
      </c>
      <c r="K4" s="5">
        <v>9.3512225271999974</v>
      </c>
      <c r="L4" s="5">
        <v>18.959392120000004</v>
      </c>
      <c r="M4" s="5">
        <v>3.8969715560000004</v>
      </c>
      <c r="N4" s="5">
        <v>39.699952246999999</v>
      </c>
      <c r="O4" s="5">
        <v>3.7790577912000005</v>
      </c>
      <c r="P4" s="5">
        <v>7.8351674639999995</v>
      </c>
    </row>
    <row r="5" spans="1:16">
      <c r="A5" t="s">
        <v>96</v>
      </c>
      <c r="B5" t="s">
        <v>97</v>
      </c>
      <c r="C5" s="15" t="s">
        <v>98</v>
      </c>
      <c r="D5" s="5">
        <v>83.232847278030363</v>
      </c>
      <c r="E5" s="5">
        <v>10.152343110633453</v>
      </c>
      <c r="F5" s="5">
        <v>2.7973913573096767</v>
      </c>
      <c r="G5" s="5">
        <v>85.76033052498002</v>
      </c>
      <c r="H5" s="5">
        <v>13.22864318365308</v>
      </c>
      <c r="I5" s="5">
        <v>0.91485083133493206</v>
      </c>
      <c r="J5" s="5">
        <v>0.79650040267785782</v>
      </c>
      <c r="K5" s="5">
        <v>9.5023284500399665</v>
      </c>
      <c r="L5" s="5">
        <v>19.232811344524386</v>
      </c>
      <c r="M5" s="5">
        <v>3.943004728217427</v>
      </c>
      <c r="N5" s="5">
        <v>40.43750475639488</v>
      </c>
      <c r="O5" s="5">
        <v>3.8791154282573945</v>
      </c>
      <c r="P5" s="5">
        <v>7.9690654148681066</v>
      </c>
    </row>
    <row r="6" spans="1:16">
      <c r="A6" t="s">
        <v>96</v>
      </c>
      <c r="B6" t="s">
        <v>97</v>
      </c>
      <c r="C6" s="15" t="s">
        <v>98</v>
      </c>
      <c r="D6" s="5">
        <v>80.945175024308355</v>
      </c>
      <c r="E6" s="5">
        <v>11.54840789655079</v>
      </c>
      <c r="F6" s="5">
        <v>3.4104159874196611</v>
      </c>
      <c r="G6" s="5">
        <v>84.375977221577273</v>
      </c>
      <c r="H6" s="5">
        <v>14.190227218574863</v>
      </c>
      <c r="I6" s="5">
        <v>0.80487563050440358</v>
      </c>
      <c r="J6" s="5">
        <v>0.71039611489191357</v>
      </c>
      <c r="K6" s="5">
        <v>10.393235117694154</v>
      </c>
      <c r="L6" s="5">
        <v>19.159565040032028</v>
      </c>
      <c r="M6" s="5">
        <v>3.6611519935948755</v>
      </c>
      <c r="N6" s="5">
        <v>39.217932376501196</v>
      </c>
      <c r="O6" s="5">
        <v>3.7507650080064052</v>
      </c>
      <c r="P6" s="5">
        <v>7.4829315708566853</v>
      </c>
    </row>
    <row r="7" spans="1:16">
      <c r="A7" t="s">
        <v>96</v>
      </c>
      <c r="B7" t="s">
        <v>97</v>
      </c>
      <c r="C7" s="15" t="s">
        <v>98</v>
      </c>
      <c r="D7" s="5">
        <v>78.710765916389178</v>
      </c>
      <c r="E7" s="5">
        <v>10.737243800599979</v>
      </c>
      <c r="F7" s="5">
        <v>3.3931256877263207</v>
      </c>
      <c r="G7" s="5">
        <v>80.732927656387673</v>
      </c>
      <c r="H7" s="5">
        <v>14.05247313796556</v>
      </c>
      <c r="I7" s="5">
        <v>0.80279633560272323</v>
      </c>
      <c r="J7" s="5">
        <v>0.74150749179014819</v>
      </c>
      <c r="K7" s="5">
        <v>10.379478813776529</v>
      </c>
      <c r="L7" s="5">
        <v>19.156763558269926</v>
      </c>
      <c r="M7" s="5">
        <v>3.5708212174609528</v>
      </c>
      <c r="N7" s="5">
        <v>36.490304246896272</v>
      </c>
      <c r="O7" s="5">
        <v>3.4754263914697638</v>
      </c>
      <c r="P7" s="5">
        <v>6.9186259367240686</v>
      </c>
    </row>
    <row r="8" spans="1:16">
      <c r="A8" t="s">
        <v>96</v>
      </c>
      <c r="B8" t="s">
        <v>97</v>
      </c>
      <c r="C8" s="15" t="s">
        <v>99</v>
      </c>
      <c r="D8" s="5">
        <v>108.76381706190479</v>
      </c>
      <c r="E8" s="5">
        <v>15.875873009829007</v>
      </c>
      <c r="F8" s="5">
        <v>5.8639371051449158</v>
      </c>
      <c r="G8" s="5">
        <v>96.256819508796482</v>
      </c>
      <c r="H8" s="5">
        <v>22.474900407237108</v>
      </c>
      <c r="I8" s="5">
        <v>1.3686385205917633</v>
      </c>
      <c r="J8" s="5">
        <v>0.80455805977608974</v>
      </c>
      <c r="K8" s="5">
        <v>7.8188790747700914</v>
      </c>
      <c r="L8" s="5">
        <v>14.221986656537386</v>
      </c>
      <c r="M8" s="5">
        <v>2.2919669612155138</v>
      </c>
      <c r="N8" s="5">
        <v>57.160684604558178</v>
      </c>
      <c r="O8" s="5">
        <v>4.7277224598160732</v>
      </c>
      <c r="P8" s="5">
        <v>9.23102169212315</v>
      </c>
    </row>
    <row r="9" spans="1:16">
      <c r="A9" t="s">
        <v>96</v>
      </c>
      <c r="B9" t="s">
        <v>97</v>
      </c>
      <c r="C9" s="15" t="s">
        <v>99</v>
      </c>
      <c r="D9" s="5">
        <v>110.94873430521201</v>
      </c>
      <c r="E9" s="5">
        <v>11.024313900081388</v>
      </c>
      <c r="F9" s="5">
        <v>5.7654928208616134</v>
      </c>
      <c r="G9" s="5">
        <v>99.571940739616593</v>
      </c>
      <c r="H9" s="5">
        <v>22.413629690894567</v>
      </c>
      <c r="I9" s="5">
        <v>1.3605988358626198</v>
      </c>
      <c r="J9" s="5">
        <v>0.80819810203674125</v>
      </c>
      <c r="K9" s="5">
        <v>7.8884077539936097</v>
      </c>
      <c r="L9" s="5">
        <v>14.318303528354635</v>
      </c>
      <c r="M9" s="5">
        <v>2.2275973522364216</v>
      </c>
      <c r="N9" s="5">
        <v>59.434696788738009</v>
      </c>
      <c r="O9" s="5">
        <v>5.0287545065894568</v>
      </c>
      <c r="P9" s="5">
        <v>9.8659827076677313</v>
      </c>
    </row>
    <row r="10" spans="1:16">
      <c r="A10" t="s">
        <v>96</v>
      </c>
      <c r="B10" t="s">
        <v>97</v>
      </c>
      <c r="C10" s="15" t="s">
        <v>99</v>
      </c>
      <c r="D10" s="5">
        <v>91.971509828335599</v>
      </c>
      <c r="E10" s="5">
        <v>17.279475316396731</v>
      </c>
      <c r="F10" s="5">
        <v>5.4109330018207435</v>
      </c>
      <c r="G10" s="5">
        <v>99.811354265774753</v>
      </c>
      <c r="H10" s="5">
        <v>21.153418492012783</v>
      </c>
      <c r="I10" s="5">
        <v>1.5402249800319487</v>
      </c>
      <c r="J10" s="5">
        <v>0.81624060842651758</v>
      </c>
      <c r="K10" s="5">
        <v>7.5922361325878578</v>
      </c>
      <c r="L10" s="5">
        <v>17.952407850638981</v>
      </c>
      <c r="M10" s="5">
        <v>2.2789513777955266</v>
      </c>
      <c r="N10" s="5">
        <v>56.797758688099044</v>
      </c>
      <c r="O10" s="5">
        <v>4.8829773973642174</v>
      </c>
      <c r="P10" s="5">
        <v>9.4907822108626192</v>
      </c>
    </row>
    <row r="11" spans="1:16">
      <c r="A11" t="s">
        <v>96</v>
      </c>
      <c r="B11" t="s">
        <v>97</v>
      </c>
      <c r="C11" s="15" t="s">
        <v>99</v>
      </c>
      <c r="D11" s="5">
        <v>108.56264090468467</v>
      </c>
      <c r="E11" s="5">
        <v>15.588473131624154</v>
      </c>
      <c r="F11" s="5">
        <v>5.3317995235938378</v>
      </c>
      <c r="G11" s="5">
        <v>93.945758108669608</v>
      </c>
      <c r="H11" s="5">
        <v>20.992899348182181</v>
      </c>
      <c r="I11" s="5">
        <v>1.5369652956452255</v>
      </c>
      <c r="J11" s="5">
        <v>0.8287653090291649</v>
      </c>
      <c r="K11" s="5">
        <v>7.6239235221733903</v>
      </c>
      <c r="L11" s="5">
        <v>18.232940647223334</v>
      </c>
      <c r="M11" s="5">
        <v>2.1566235517379142</v>
      </c>
      <c r="N11" s="5">
        <v>52.379198532361166</v>
      </c>
      <c r="O11" s="5">
        <v>4.3551861274470633</v>
      </c>
      <c r="P11" s="5">
        <v>8.3691204186975607</v>
      </c>
    </row>
    <row r="12" spans="1:16">
      <c r="A12" t="s">
        <v>96</v>
      </c>
      <c r="B12" t="s">
        <v>97</v>
      </c>
      <c r="C12" s="15" t="s">
        <v>99</v>
      </c>
      <c r="D12" s="5">
        <v>113.23106781319569</v>
      </c>
      <c r="E12" s="5">
        <v>17.56474057994954</v>
      </c>
      <c r="F12" s="5">
        <v>4.834275305072584</v>
      </c>
      <c r="G12" s="5">
        <v>102.98027714051383</v>
      </c>
      <c r="H12" s="5">
        <v>22.533104792292491</v>
      </c>
      <c r="I12" s="5">
        <v>1.1172767094861658</v>
      </c>
      <c r="J12" s="5">
        <v>0.92913424130434796</v>
      </c>
      <c r="K12" s="5">
        <v>8.1342842529644255</v>
      </c>
      <c r="L12" s="5">
        <v>16.447937271146248</v>
      </c>
      <c r="M12" s="5">
        <v>2.5761763320158102</v>
      </c>
      <c r="N12" s="5">
        <v>60.409981388339915</v>
      </c>
      <c r="O12" s="5">
        <v>4.9741306065217392</v>
      </c>
      <c r="P12" s="5">
        <v>9.508633048221343</v>
      </c>
    </row>
    <row r="13" spans="1:16">
      <c r="A13" t="s">
        <v>96</v>
      </c>
      <c r="B13" t="s">
        <v>97</v>
      </c>
      <c r="C13" s="15" t="s">
        <v>99</v>
      </c>
      <c r="D13" s="5">
        <v>116.51231421202981</v>
      </c>
      <c r="E13" s="5">
        <v>15.039534727554036</v>
      </c>
      <c r="F13" s="5">
        <v>4.9885210837361518</v>
      </c>
      <c r="G13" s="5">
        <v>105.49608320256205</v>
      </c>
      <c r="H13" s="5">
        <v>22.732480156725384</v>
      </c>
      <c r="I13" s="5">
        <v>1.1349097377902322</v>
      </c>
      <c r="J13" s="5">
        <v>0.91073587209767815</v>
      </c>
      <c r="K13" s="5">
        <v>8.2425646565252197</v>
      </c>
      <c r="L13" s="5">
        <v>16.500994264611695</v>
      </c>
      <c r="M13" s="5">
        <v>2.5403452562049638</v>
      </c>
      <c r="N13" s="5">
        <v>62.18802777682145</v>
      </c>
      <c r="O13" s="5">
        <v>5.1537414371497192</v>
      </c>
      <c r="P13" s="5">
        <v>9.9596739391513207</v>
      </c>
    </row>
    <row r="14" spans="1:16" s="4" customFormat="1">
      <c r="A14" s="4" t="s">
        <v>96</v>
      </c>
      <c r="B14" s="4" t="s">
        <v>97</v>
      </c>
      <c r="C14" s="15" t="s">
        <v>100</v>
      </c>
      <c r="D14" s="2">
        <v>72.670238492211581</v>
      </c>
      <c r="E14" s="2">
        <v>15.73829030828318</v>
      </c>
      <c r="F14" s="2">
        <v>5.4426301482173942</v>
      </c>
      <c r="G14" s="2">
        <v>67.577092125661409</v>
      </c>
      <c r="H14" s="2">
        <v>13.320928127846583</v>
      </c>
      <c r="I14" s="2">
        <v>0.83594565421494182</v>
      </c>
      <c r="J14" s="2">
        <v>0.28981272094706073</v>
      </c>
      <c r="K14" s="2">
        <v>6.34388295165801</v>
      </c>
      <c r="L14" s="2">
        <v>19.824835248901319</v>
      </c>
      <c r="M14" s="2">
        <v>4.2675960233719534</v>
      </c>
      <c r="N14" s="2">
        <v>27.371689950059928</v>
      </c>
      <c r="O14" s="2">
        <v>3.2305999424690368</v>
      </c>
      <c r="P14" s="2">
        <v>6.2486752882540939</v>
      </c>
    </row>
    <row r="15" spans="1:16" s="4" customFormat="1">
      <c r="A15" s="4" t="s">
        <v>96</v>
      </c>
      <c r="B15" s="4" t="s">
        <v>97</v>
      </c>
      <c r="C15" s="15" t="s">
        <v>100</v>
      </c>
      <c r="D15" s="2">
        <v>67.158357199636981</v>
      </c>
      <c r="E15" s="2">
        <v>15.933638907422104</v>
      </c>
      <c r="F15" s="2">
        <v>5.4398973670578625</v>
      </c>
      <c r="G15" s="2">
        <v>57.614381952219382</v>
      </c>
      <c r="H15" s="2">
        <v>11.66779562509992</v>
      </c>
      <c r="I15" s="2">
        <v>0.72434289768185456</v>
      </c>
      <c r="J15" s="2">
        <v>0.29199713926972753</v>
      </c>
      <c r="K15" s="2">
        <v>5.4028325307753802</v>
      </c>
      <c r="L15" s="2">
        <v>16.998349743405278</v>
      </c>
      <c r="M15" s="2">
        <v>3.6813760703437248</v>
      </c>
      <c r="N15" s="2">
        <v>23.217107138289375</v>
      </c>
      <c r="O15" s="2">
        <v>2.5909100883293368</v>
      </c>
      <c r="P15" s="2">
        <v>5.4318092418065556</v>
      </c>
    </row>
    <row r="16" spans="1:16" s="4" customFormat="1">
      <c r="A16" s="4" t="s">
        <v>96</v>
      </c>
      <c r="B16" s="4" t="s">
        <v>97</v>
      </c>
      <c r="C16" s="15" t="s">
        <v>100</v>
      </c>
      <c r="D16" s="2">
        <v>73.085590629432573</v>
      </c>
      <c r="E16" s="2">
        <v>12.39714269247726</v>
      </c>
      <c r="F16" s="2">
        <v>5.346148736256902</v>
      </c>
      <c r="G16" s="2">
        <v>70.105798560507665</v>
      </c>
      <c r="H16" s="2">
        <v>14.26999331772709</v>
      </c>
      <c r="I16" s="2">
        <v>0.85107297619047595</v>
      </c>
      <c r="J16" s="2">
        <v>0.2920979468622214</v>
      </c>
      <c r="K16" s="2">
        <v>6.2099104329731887</v>
      </c>
      <c r="L16" s="2">
        <v>20.376840045618248</v>
      </c>
      <c r="M16" s="2">
        <v>4.012982850940376</v>
      </c>
      <c r="N16" s="2">
        <v>29.519988291316523</v>
      </c>
      <c r="O16" s="2">
        <v>3.1858571724689875</v>
      </c>
      <c r="P16" s="2">
        <v>6.5081218203281308</v>
      </c>
    </row>
    <row r="17" spans="1:16" s="4" customFormat="1">
      <c r="A17" s="4" t="s">
        <v>96</v>
      </c>
      <c r="B17" s="4" t="s">
        <v>97</v>
      </c>
      <c r="C17" s="15" t="s">
        <v>100</v>
      </c>
      <c r="D17" s="2">
        <v>75.148866099672361</v>
      </c>
      <c r="E17" s="2">
        <v>16.651887734595032</v>
      </c>
      <c r="F17" s="2">
        <v>5.2589134529062687</v>
      </c>
      <c r="G17" s="2">
        <v>67.508253407931562</v>
      </c>
      <c r="H17" s="2">
        <v>13.731030448641089</v>
      </c>
      <c r="I17" s="2">
        <v>0.79054901478816952</v>
      </c>
      <c r="J17" s="2">
        <v>0.29100787855505816</v>
      </c>
      <c r="K17" s="2">
        <v>6.0383295875299776</v>
      </c>
      <c r="L17" s="2">
        <v>19.446002898081538</v>
      </c>
      <c r="M17" s="2">
        <v>4.0278712591926462</v>
      </c>
      <c r="N17" s="2">
        <v>28.217907208233413</v>
      </c>
      <c r="O17" s="2">
        <v>3.2214325379696245</v>
      </c>
      <c r="P17" s="2">
        <v>6.2657020383693052</v>
      </c>
    </row>
    <row r="18" spans="1:16" s="4" customFormat="1">
      <c r="A18" s="4" t="s">
        <v>96</v>
      </c>
      <c r="B18" s="4" t="s">
        <v>97</v>
      </c>
      <c r="C18" s="15" t="s">
        <v>100</v>
      </c>
      <c r="D18" s="2">
        <v>68.830251414345526</v>
      </c>
      <c r="E18" s="2">
        <v>14.883368649376113</v>
      </c>
      <c r="F18" s="2">
        <v>4.422974378670208</v>
      </c>
      <c r="G18" s="2">
        <v>57.893618384638678</v>
      </c>
      <c r="H18" s="2">
        <v>12.382632235717137</v>
      </c>
      <c r="I18" s="2">
        <v>0.87262916600079887</v>
      </c>
      <c r="J18" s="2">
        <v>0.29546570864986649</v>
      </c>
      <c r="K18" s="2">
        <v>4.8276124994007183</v>
      </c>
      <c r="L18" s="2">
        <v>15.416621865761085</v>
      </c>
      <c r="M18" s="2">
        <v>3.3441967586895722</v>
      </c>
      <c r="N18" s="2">
        <v>25.201862331202552</v>
      </c>
      <c r="O18" s="2">
        <v>2.872020184178985</v>
      </c>
      <c r="P18" s="2">
        <v>5.9358390367558922</v>
      </c>
    </row>
    <row r="19" spans="1:16" s="4" customFormat="1">
      <c r="A19" s="4" t="s">
        <v>96</v>
      </c>
      <c r="B19" s="4" t="s">
        <v>97</v>
      </c>
      <c r="C19" s="15" t="s">
        <v>100</v>
      </c>
      <c r="D19" s="2">
        <v>75.702040545023934</v>
      </c>
      <c r="E19" s="2">
        <v>13.756849228867654</v>
      </c>
      <c r="F19" s="2">
        <v>4.4655493365673093</v>
      </c>
      <c r="G19" s="2">
        <v>63.566506088195702</v>
      </c>
      <c r="H19" s="2">
        <v>13.391259065547564</v>
      </c>
      <c r="I19" s="2">
        <v>0.94281055855315743</v>
      </c>
      <c r="J19" s="2">
        <v>0.29388693851543229</v>
      </c>
      <c r="K19" s="2">
        <v>5.2236104084732222</v>
      </c>
      <c r="L19" s="2">
        <v>17.085541782973625</v>
      </c>
      <c r="M19" s="2">
        <v>3.6983729922062345</v>
      </c>
      <c r="N19" s="2">
        <v>27.79008572741807</v>
      </c>
      <c r="O19" s="2">
        <v>3.0661823760991211</v>
      </c>
      <c r="P19" s="2">
        <v>6.4088258625099925</v>
      </c>
    </row>
    <row r="20" spans="1:16">
      <c r="A20" t="s">
        <v>96</v>
      </c>
      <c r="B20" t="s">
        <v>97</v>
      </c>
      <c r="C20" s="15" t="s">
        <v>101</v>
      </c>
      <c r="D20" s="5">
        <v>135.46560573117227</v>
      </c>
      <c r="E20" s="5">
        <v>15.015416053492554</v>
      </c>
      <c r="F20" s="5">
        <v>8.7195524614538744</v>
      </c>
      <c r="G20" s="5">
        <v>127.36739413678114</v>
      </c>
      <c r="H20" s="5">
        <v>28.375762860023961</v>
      </c>
      <c r="I20" s="5">
        <v>1.7686837420127799</v>
      </c>
      <c r="J20" s="5">
        <v>2.218699237819489</v>
      </c>
      <c r="K20" s="5">
        <v>13.804744496805109</v>
      </c>
      <c r="L20" s="5">
        <v>20.070772370207667</v>
      </c>
      <c r="M20" s="5">
        <v>5.5979687300319485</v>
      </c>
      <c r="N20" s="5">
        <v>64.212198529952076</v>
      </c>
      <c r="O20" s="5">
        <v>7.2456329061501599</v>
      </c>
      <c r="P20" s="5">
        <v>14.217377865814695</v>
      </c>
    </row>
    <row r="21" spans="1:16">
      <c r="A21" t="s">
        <v>96</v>
      </c>
      <c r="B21" t="s">
        <v>97</v>
      </c>
      <c r="C21" s="15" t="s">
        <v>101</v>
      </c>
      <c r="D21" s="5">
        <v>129.85365434987963</v>
      </c>
      <c r="E21" s="5">
        <v>15.542461513533818</v>
      </c>
      <c r="F21" s="5">
        <v>8.5976282683271616</v>
      </c>
      <c r="G21" s="5">
        <v>121.35479526338929</v>
      </c>
      <c r="H21" s="5">
        <v>28.080161128697046</v>
      </c>
      <c r="I21" s="5">
        <v>1.7662778896882498</v>
      </c>
      <c r="J21" s="5">
        <v>2.1829837657873701</v>
      </c>
      <c r="K21" s="5">
        <v>13.562472713828933</v>
      </c>
      <c r="L21" s="5">
        <v>19.765776306954439</v>
      </c>
      <c r="M21" s="5">
        <v>5.4692046083133503</v>
      </c>
      <c r="N21" s="5">
        <v>60.414541329536377</v>
      </c>
      <c r="O21" s="5">
        <v>6.766496865107916</v>
      </c>
      <c r="P21" s="5">
        <v>13.193319673860914</v>
      </c>
    </row>
    <row r="22" spans="1:16">
      <c r="A22" t="s">
        <v>96</v>
      </c>
      <c r="B22" t="s">
        <v>97</v>
      </c>
      <c r="C22" s="15" t="s">
        <v>101</v>
      </c>
      <c r="D22" s="5">
        <v>131.72796234113324</v>
      </c>
      <c r="E22" s="5">
        <v>11.342122794302949</v>
      </c>
      <c r="F22" s="5">
        <v>9.3702967455854367</v>
      </c>
      <c r="G22" s="5">
        <v>119.1949633954836</v>
      </c>
      <c r="H22" s="5">
        <v>27.112481016786575</v>
      </c>
      <c r="I22" s="5">
        <v>1.6090360311750602</v>
      </c>
      <c r="J22" s="5">
        <v>2.1168522300159873</v>
      </c>
      <c r="K22" s="5">
        <v>13.607422970423659</v>
      </c>
      <c r="L22" s="5">
        <v>19.326060896882499</v>
      </c>
      <c r="M22" s="5">
        <v>5.1581094484412473</v>
      </c>
      <c r="N22" s="5">
        <v>59.742354524580328</v>
      </c>
      <c r="O22" s="5">
        <v>6.6665351237010402</v>
      </c>
      <c r="P22" s="5">
        <v>12.577628201438849</v>
      </c>
    </row>
    <row r="23" spans="1:16">
      <c r="A23" t="s">
        <v>96</v>
      </c>
      <c r="B23" t="s">
        <v>97</v>
      </c>
      <c r="C23" s="15" t="s">
        <v>101</v>
      </c>
      <c r="D23" s="5">
        <v>132.59640665521837</v>
      </c>
      <c r="E23" s="5">
        <v>13.358228456903539</v>
      </c>
      <c r="F23" s="5">
        <v>9.2567600641796766</v>
      </c>
      <c r="G23" s="5">
        <v>125.30313907750698</v>
      </c>
      <c r="H23" s="5">
        <v>27.390946030363562</v>
      </c>
      <c r="I23" s="5">
        <v>1.6120628525769081</v>
      </c>
      <c r="J23" s="5">
        <v>2.1633867107471034</v>
      </c>
      <c r="K23" s="5">
        <v>13.643337916100679</v>
      </c>
      <c r="L23" s="5">
        <v>19.57079084418698</v>
      </c>
      <c r="M23" s="5">
        <v>5.3166192648821413</v>
      </c>
      <c r="N23" s="5">
        <v>63.662564580703147</v>
      </c>
      <c r="O23" s="5">
        <v>7.2033908931282458</v>
      </c>
      <c r="P23" s="5">
        <v>13.743048867758686</v>
      </c>
    </row>
    <row r="24" spans="1:16">
      <c r="A24" t="s">
        <v>96</v>
      </c>
      <c r="B24" t="s">
        <v>97</v>
      </c>
      <c r="C24" s="15" t="s">
        <v>101</v>
      </c>
      <c r="D24" s="5">
        <v>138.62413820358339</v>
      </c>
      <c r="E24" s="5">
        <v>11.161879247758559</v>
      </c>
      <c r="F24" s="5">
        <v>7.8542067594321185</v>
      </c>
      <c r="G24" s="5">
        <v>130.20325092985613</v>
      </c>
      <c r="H24" s="5">
        <v>27.804000016986414</v>
      </c>
      <c r="I24" s="5">
        <v>1.3929551898481216</v>
      </c>
      <c r="J24" s="5">
        <v>2.1919975871302966</v>
      </c>
      <c r="K24" s="5">
        <v>13.008560649080735</v>
      </c>
      <c r="L24" s="5">
        <v>20.64712201798562</v>
      </c>
      <c r="M24" s="5">
        <v>5.3549233932853717</v>
      </c>
      <c r="N24" s="5">
        <v>67.590197585131904</v>
      </c>
      <c r="O24" s="5">
        <v>7.0721422104316556</v>
      </c>
      <c r="P24" s="5">
        <v>14.33830748681055</v>
      </c>
    </row>
    <row r="25" spans="1:16">
      <c r="A25" t="s">
        <v>96</v>
      </c>
      <c r="B25" t="s">
        <v>97</v>
      </c>
      <c r="C25" s="15" t="s">
        <v>101</v>
      </c>
      <c r="D25" s="5">
        <v>141.22642537607231</v>
      </c>
      <c r="E25" s="5">
        <v>13.385169460341174</v>
      </c>
      <c r="F25" s="5">
        <v>7.9768588399729419</v>
      </c>
      <c r="G25" s="5">
        <v>130.31282803461386</v>
      </c>
      <c r="H25" s="5">
        <v>28.640176217687074</v>
      </c>
      <c r="I25" s="5">
        <v>1.4746813845538214</v>
      </c>
      <c r="J25" s="5">
        <v>2.3116834047619048</v>
      </c>
      <c r="K25" s="5">
        <v>13.726964025610243</v>
      </c>
      <c r="L25" s="5">
        <v>21.764649568227295</v>
      </c>
      <c r="M25" s="5">
        <v>5.5190634733893562</v>
      </c>
      <c r="N25" s="5">
        <v>66.543260455582228</v>
      </c>
      <c r="O25" s="5">
        <v>6.9188694311724692</v>
      </c>
      <c r="P25" s="5">
        <v>13.528337675870349</v>
      </c>
    </row>
    <row r="26" spans="1:16" s="61" customFormat="1">
      <c r="A26" s="61" t="s">
        <v>102</v>
      </c>
      <c r="B26" s="61" t="s">
        <v>103</v>
      </c>
      <c r="C26" s="61" t="s">
        <v>104</v>
      </c>
      <c r="D26" s="62" t="s">
        <v>63</v>
      </c>
      <c r="E26" s="62" t="s">
        <v>105</v>
      </c>
      <c r="F26" s="62" t="s">
        <v>106</v>
      </c>
      <c r="G26" s="62" t="s">
        <v>107</v>
      </c>
      <c r="H26" s="61" t="s">
        <v>108</v>
      </c>
      <c r="I26" s="61" t="s">
        <v>88</v>
      </c>
      <c r="J26" s="61" t="s">
        <v>89</v>
      </c>
      <c r="K26" s="61" t="s">
        <v>90</v>
      </c>
      <c r="L26" s="61" t="s">
        <v>91</v>
      </c>
      <c r="M26" s="61" t="s">
        <v>92</v>
      </c>
      <c r="N26" s="61" t="s">
        <v>93</v>
      </c>
      <c r="O26" s="61" t="s">
        <v>94</v>
      </c>
      <c r="P26" s="61" t="s">
        <v>95</v>
      </c>
    </row>
    <row r="27" spans="1:16">
      <c r="A27" t="s">
        <v>96</v>
      </c>
      <c r="B27" t="s">
        <v>109</v>
      </c>
      <c r="C27" s="15" t="s">
        <v>100</v>
      </c>
      <c r="D27" s="5">
        <v>31.672182636149561</v>
      </c>
      <c r="E27" s="5">
        <v>15.339058608453582</v>
      </c>
      <c r="F27" s="5">
        <v>3.1442319727637575</v>
      </c>
      <c r="G27" s="5">
        <v>0</v>
      </c>
      <c r="H27" s="5">
        <v>6.6083136610711417</v>
      </c>
      <c r="I27" s="5">
        <v>1.0613245271782574</v>
      </c>
      <c r="J27" s="71" t="s">
        <v>110</v>
      </c>
      <c r="K27" s="71" t="s">
        <v>110</v>
      </c>
      <c r="L27" s="71" t="s">
        <v>110</v>
      </c>
      <c r="M27" s="71" t="s">
        <v>110</v>
      </c>
      <c r="N27" s="71" t="s">
        <v>110</v>
      </c>
      <c r="O27" s="71" t="s">
        <v>110</v>
      </c>
      <c r="P27" s="71" t="s">
        <v>110</v>
      </c>
    </row>
    <row r="28" spans="1:16">
      <c r="A28" t="s">
        <v>96</v>
      </c>
      <c r="B28" t="s">
        <v>109</v>
      </c>
      <c r="C28" s="15" t="s">
        <v>100</v>
      </c>
      <c r="D28" s="5">
        <v>33.711878908197527</v>
      </c>
      <c r="E28" s="5">
        <v>14.446813771187164</v>
      </c>
      <c r="F28" s="5">
        <v>3.1767693655488416</v>
      </c>
      <c r="G28" s="5">
        <v>0</v>
      </c>
      <c r="H28" s="5">
        <v>6.660743536</v>
      </c>
      <c r="I28" s="5">
        <v>1.0426880396</v>
      </c>
      <c r="J28" s="71" t="s">
        <v>110</v>
      </c>
      <c r="K28" s="71" t="s">
        <v>110</v>
      </c>
      <c r="L28" s="71" t="s">
        <v>110</v>
      </c>
      <c r="M28" s="71" t="s">
        <v>110</v>
      </c>
      <c r="N28" s="71" t="s">
        <v>110</v>
      </c>
      <c r="O28" s="71" t="s">
        <v>110</v>
      </c>
      <c r="P28" s="71" t="s">
        <v>110</v>
      </c>
    </row>
    <row r="29" spans="1:16">
      <c r="A29" t="s">
        <v>96</v>
      </c>
      <c r="B29" t="s">
        <v>109</v>
      </c>
      <c r="C29" s="15" t="s">
        <v>100</v>
      </c>
      <c r="D29" s="5">
        <v>33.367035236655056</v>
      </c>
      <c r="E29" s="5">
        <v>13.50974411317295</v>
      </c>
      <c r="F29" s="5">
        <v>3.0879384551408671</v>
      </c>
      <c r="G29" s="5">
        <v>0</v>
      </c>
      <c r="H29" s="5">
        <v>6.7198490919999996</v>
      </c>
      <c r="I29" s="5">
        <v>1.0393579885999999</v>
      </c>
      <c r="J29" s="71" t="s">
        <v>110</v>
      </c>
      <c r="K29" s="71" t="s">
        <v>110</v>
      </c>
      <c r="L29" s="71" t="s">
        <v>110</v>
      </c>
      <c r="M29" s="71" t="s">
        <v>110</v>
      </c>
      <c r="N29" s="71" t="s">
        <v>110</v>
      </c>
      <c r="O29" s="71" t="s">
        <v>110</v>
      </c>
      <c r="P29" s="71" t="s">
        <v>110</v>
      </c>
    </row>
    <row r="30" spans="1:16">
      <c r="A30" t="s">
        <v>96</v>
      </c>
      <c r="B30" t="s">
        <v>109</v>
      </c>
      <c r="C30" s="15" t="s">
        <v>100</v>
      </c>
      <c r="D30" s="5">
        <v>32.779612194738093</v>
      </c>
      <c r="E30" s="5">
        <v>15.234499054291309</v>
      </c>
      <c r="F30" s="5">
        <v>3.0764408157601015</v>
      </c>
      <c r="G30" s="5">
        <v>0</v>
      </c>
      <c r="H30" s="5">
        <v>6.9321395325609254</v>
      </c>
      <c r="I30" s="5">
        <v>1.0837621266480222</v>
      </c>
      <c r="J30" s="71" t="s">
        <v>110</v>
      </c>
      <c r="K30" s="71" t="s">
        <v>110</v>
      </c>
      <c r="L30" s="71" t="s">
        <v>110</v>
      </c>
      <c r="M30" s="71" t="s">
        <v>110</v>
      </c>
      <c r="N30" s="71" t="s">
        <v>110</v>
      </c>
      <c r="O30" s="71" t="s">
        <v>110</v>
      </c>
      <c r="P30" s="71" t="s">
        <v>110</v>
      </c>
    </row>
    <row r="31" spans="1:16">
      <c r="A31" t="s">
        <v>96</v>
      </c>
      <c r="B31" t="s">
        <v>109</v>
      </c>
      <c r="C31" s="15" t="s">
        <v>100</v>
      </c>
      <c r="D31" s="5">
        <v>30.376932222749858</v>
      </c>
      <c r="E31" s="5">
        <v>9.8340822071474623</v>
      </c>
      <c r="F31" s="5">
        <v>2.3620965040138553</v>
      </c>
      <c r="G31" s="5">
        <v>0</v>
      </c>
      <c r="H31" s="5">
        <v>6.3809195243804959</v>
      </c>
      <c r="I31" s="5">
        <v>1.0459412268185453</v>
      </c>
      <c r="J31" s="71" t="s">
        <v>110</v>
      </c>
      <c r="K31" s="71" t="s">
        <v>110</v>
      </c>
      <c r="L31" s="71" t="s">
        <v>110</v>
      </c>
      <c r="M31" s="71" t="s">
        <v>110</v>
      </c>
      <c r="N31" s="71" t="s">
        <v>110</v>
      </c>
      <c r="O31" s="71" t="s">
        <v>110</v>
      </c>
      <c r="P31" s="71" t="s">
        <v>110</v>
      </c>
    </row>
    <row r="32" spans="1:16">
      <c r="A32" t="s">
        <v>96</v>
      </c>
      <c r="B32" t="s">
        <v>109</v>
      </c>
      <c r="C32" s="15" t="s">
        <v>100</v>
      </c>
      <c r="D32" s="5">
        <v>31.717839768176535</v>
      </c>
      <c r="E32" s="5">
        <v>12.120233293449607</v>
      </c>
      <c r="F32" s="5">
        <v>2.3545132338649792</v>
      </c>
      <c r="G32" s="5">
        <v>0</v>
      </c>
      <c r="H32" s="5">
        <v>6.3704783833533414</v>
      </c>
      <c r="I32" s="5">
        <v>1.0386710284113645</v>
      </c>
      <c r="J32" s="71" t="s">
        <v>110</v>
      </c>
      <c r="K32" s="71" t="s">
        <v>110</v>
      </c>
      <c r="L32" s="71" t="s">
        <v>110</v>
      </c>
      <c r="M32" s="71" t="s">
        <v>110</v>
      </c>
      <c r="N32" s="71" t="s">
        <v>110</v>
      </c>
      <c r="O32" s="71" t="s">
        <v>110</v>
      </c>
      <c r="P32" s="71" t="s">
        <v>110</v>
      </c>
    </row>
    <row r="33" spans="1:16">
      <c r="A33" t="s">
        <v>96</v>
      </c>
      <c r="B33" t="s">
        <v>109</v>
      </c>
      <c r="C33" s="15" t="s">
        <v>98</v>
      </c>
      <c r="D33" s="5">
        <v>35.824118606145532</v>
      </c>
      <c r="E33" s="5">
        <v>10.919381104736946</v>
      </c>
      <c r="F33" s="5">
        <v>2.3188026645460371</v>
      </c>
      <c r="G33" s="5">
        <v>0</v>
      </c>
      <c r="H33" s="5">
        <v>8.1098746682653875</v>
      </c>
      <c r="I33" s="5">
        <v>1.065016965427658</v>
      </c>
      <c r="J33" s="71" t="s">
        <v>110</v>
      </c>
      <c r="K33" s="71" t="s">
        <v>110</v>
      </c>
      <c r="L33" s="71" t="s">
        <v>110</v>
      </c>
      <c r="M33" s="71" t="s">
        <v>110</v>
      </c>
      <c r="N33" s="71" t="s">
        <v>110</v>
      </c>
      <c r="O33" s="71" t="s">
        <v>110</v>
      </c>
      <c r="P33" s="71" t="s">
        <v>110</v>
      </c>
    </row>
    <row r="34" spans="1:16">
      <c r="A34" t="s">
        <v>96</v>
      </c>
      <c r="B34" t="s">
        <v>109</v>
      </c>
      <c r="C34" s="15" t="s">
        <v>98</v>
      </c>
      <c r="D34" s="5">
        <v>33.350510663827727</v>
      </c>
      <c r="E34" s="5">
        <v>11.648486590697726</v>
      </c>
      <c r="F34" s="5">
        <v>2.3463644508323815</v>
      </c>
      <c r="G34" s="5">
        <v>0</v>
      </c>
      <c r="H34" s="5">
        <v>8.0288252559999993</v>
      </c>
      <c r="I34" s="5">
        <v>1.0602763159999999</v>
      </c>
      <c r="J34" s="71" t="s">
        <v>110</v>
      </c>
      <c r="K34" s="71" t="s">
        <v>110</v>
      </c>
      <c r="L34" s="71" t="s">
        <v>110</v>
      </c>
      <c r="M34" s="71" t="s">
        <v>110</v>
      </c>
      <c r="N34" s="71" t="s">
        <v>110</v>
      </c>
      <c r="O34" s="71" t="s">
        <v>110</v>
      </c>
      <c r="P34" s="71" t="s">
        <v>110</v>
      </c>
    </row>
    <row r="35" spans="1:16">
      <c r="A35" t="s">
        <v>96</v>
      </c>
      <c r="B35" t="s">
        <v>109</v>
      </c>
      <c r="C35" s="15" t="s">
        <v>98</v>
      </c>
      <c r="D35" s="5">
        <v>33.879203824726218</v>
      </c>
      <c r="E35" s="5">
        <v>10.805812107305931</v>
      </c>
      <c r="F35" s="5">
        <v>2.3886454337023331</v>
      </c>
      <c r="G35" s="5">
        <v>0</v>
      </c>
      <c r="H35" s="5">
        <v>7.8700345716573246</v>
      </c>
      <c r="I35" s="5">
        <v>1.0676385290232184</v>
      </c>
      <c r="J35" s="71" t="s">
        <v>110</v>
      </c>
      <c r="K35" s="71" t="s">
        <v>110</v>
      </c>
      <c r="L35" s="71" t="s">
        <v>110</v>
      </c>
      <c r="M35" s="71" t="s">
        <v>110</v>
      </c>
      <c r="N35" s="71" t="s">
        <v>110</v>
      </c>
      <c r="O35" s="71" t="s">
        <v>110</v>
      </c>
      <c r="P35" s="71" t="s">
        <v>110</v>
      </c>
    </row>
    <row r="36" spans="1:16">
      <c r="A36" t="s">
        <v>96</v>
      </c>
      <c r="B36" t="s">
        <v>109</v>
      </c>
      <c r="C36" s="15" t="s">
        <v>98</v>
      </c>
      <c r="D36" s="5">
        <v>34.606860546133319</v>
      </c>
      <c r="E36" s="5">
        <v>10.659725362113903</v>
      </c>
      <c r="F36" s="5">
        <v>2.3557215666854368</v>
      </c>
      <c r="G36" s="5">
        <v>0</v>
      </c>
      <c r="H36" s="5">
        <v>8.1806000119952031</v>
      </c>
      <c r="I36" s="5">
        <v>1.0838570579768092</v>
      </c>
      <c r="J36" s="71" t="s">
        <v>110</v>
      </c>
      <c r="K36" s="71" t="s">
        <v>110</v>
      </c>
      <c r="L36" s="71" t="s">
        <v>110</v>
      </c>
      <c r="M36" s="71" t="s">
        <v>110</v>
      </c>
      <c r="N36" s="71" t="s">
        <v>110</v>
      </c>
      <c r="O36" s="71" t="s">
        <v>110</v>
      </c>
      <c r="P36" s="71" t="s">
        <v>110</v>
      </c>
    </row>
    <row r="37" spans="1:16">
      <c r="A37" t="s">
        <v>96</v>
      </c>
      <c r="B37" t="s">
        <v>109</v>
      </c>
      <c r="C37" s="15" t="s">
        <v>98</v>
      </c>
      <c r="D37" s="5">
        <v>34.253225744801099</v>
      </c>
      <c r="E37" s="5">
        <v>13.16347671970999</v>
      </c>
      <c r="F37" s="5">
        <v>2.2923094301701741</v>
      </c>
      <c r="G37" s="5">
        <v>0</v>
      </c>
      <c r="H37" s="5">
        <v>8.0054357371154587</v>
      </c>
      <c r="I37" s="5">
        <v>1.0566850723132239</v>
      </c>
      <c r="J37" s="71" t="s">
        <v>110</v>
      </c>
      <c r="K37" s="71" t="s">
        <v>110</v>
      </c>
      <c r="L37" s="71" t="s">
        <v>110</v>
      </c>
      <c r="M37" s="71" t="s">
        <v>110</v>
      </c>
      <c r="N37" s="71" t="s">
        <v>110</v>
      </c>
      <c r="O37" s="71" t="s">
        <v>110</v>
      </c>
      <c r="P37" s="71" t="s">
        <v>110</v>
      </c>
    </row>
    <row r="38" spans="1:16">
      <c r="A38" t="s">
        <v>96</v>
      </c>
      <c r="B38" t="s">
        <v>109</v>
      </c>
      <c r="C38" s="15" t="s">
        <v>98</v>
      </c>
      <c r="D38" s="5">
        <v>35.423503883103123</v>
      </c>
      <c r="E38" s="5">
        <v>10.153420115898275</v>
      </c>
      <c r="F38" s="5">
        <v>2.3184374441073148</v>
      </c>
      <c r="G38" s="5">
        <v>0</v>
      </c>
      <c r="H38" s="5">
        <v>7.8543932640830985</v>
      </c>
      <c r="I38" s="5">
        <v>1.0173181751897722</v>
      </c>
      <c r="J38" s="71" t="s">
        <v>110</v>
      </c>
      <c r="K38" s="71" t="s">
        <v>110</v>
      </c>
      <c r="L38" s="71" t="s">
        <v>110</v>
      </c>
      <c r="M38" s="71" t="s">
        <v>110</v>
      </c>
      <c r="N38" s="71" t="s">
        <v>110</v>
      </c>
      <c r="O38" s="71" t="s">
        <v>110</v>
      </c>
      <c r="P38" s="71" t="s">
        <v>110</v>
      </c>
    </row>
    <row r="39" spans="1:16">
      <c r="A39" s="4" t="s">
        <v>96</v>
      </c>
      <c r="B39" t="s">
        <v>109</v>
      </c>
      <c r="C39" s="15" t="s">
        <v>99</v>
      </c>
      <c r="D39" s="5">
        <v>63.212842179587021</v>
      </c>
      <c r="E39" s="5">
        <v>20.90257025362919</v>
      </c>
      <c r="F39" s="5">
        <v>4.9611955143886037</v>
      </c>
      <c r="G39" s="5">
        <v>0</v>
      </c>
      <c r="H39" s="5">
        <v>13.522760792249301</v>
      </c>
      <c r="I39" s="5">
        <v>2.062492691969636</v>
      </c>
      <c r="J39" s="71" t="s">
        <v>110</v>
      </c>
      <c r="K39" s="71" t="s">
        <v>110</v>
      </c>
      <c r="L39" s="71" t="s">
        <v>110</v>
      </c>
      <c r="M39" s="71" t="s">
        <v>110</v>
      </c>
      <c r="N39" s="71" t="s">
        <v>110</v>
      </c>
      <c r="O39" s="71" t="s">
        <v>110</v>
      </c>
      <c r="P39" s="71" t="s">
        <v>110</v>
      </c>
    </row>
    <row r="40" spans="1:16">
      <c r="A40" s="4" t="s">
        <v>96</v>
      </c>
      <c r="B40" t="s">
        <v>109</v>
      </c>
      <c r="C40" s="15" t="s">
        <v>99</v>
      </c>
      <c r="D40" s="5">
        <v>62.354752779782821</v>
      </c>
      <c r="E40" s="5">
        <v>18.663762901843867</v>
      </c>
      <c r="F40" s="5">
        <v>4.9931766511156148</v>
      </c>
      <c r="G40" s="5">
        <v>0</v>
      </c>
      <c r="H40" s="5">
        <v>12.631115690371553</v>
      </c>
      <c r="I40" s="5">
        <v>1.9255841518178187</v>
      </c>
      <c r="J40" s="71" t="s">
        <v>110</v>
      </c>
      <c r="K40" s="71" t="s">
        <v>110</v>
      </c>
      <c r="L40" s="71" t="s">
        <v>110</v>
      </c>
      <c r="M40" s="71" t="s">
        <v>110</v>
      </c>
      <c r="N40" s="71" t="s">
        <v>110</v>
      </c>
      <c r="O40" s="71" t="s">
        <v>110</v>
      </c>
      <c r="P40" s="71" t="s">
        <v>110</v>
      </c>
    </row>
    <row r="41" spans="1:16">
      <c r="A41" s="4" t="s">
        <v>96</v>
      </c>
      <c r="B41" t="s">
        <v>109</v>
      </c>
      <c r="C41" s="15" t="s">
        <v>99</v>
      </c>
      <c r="D41" s="5">
        <v>65.313574032181734</v>
      </c>
      <c r="E41" s="5">
        <v>21.148276867923105</v>
      </c>
      <c r="F41" s="5">
        <v>5.1663995615839173</v>
      </c>
      <c r="G41" s="5">
        <v>0</v>
      </c>
      <c r="H41" s="5">
        <v>13.559013260104042</v>
      </c>
      <c r="I41" s="5">
        <v>2.0849580392156866</v>
      </c>
      <c r="J41" s="71" t="s">
        <v>110</v>
      </c>
      <c r="K41" s="71" t="s">
        <v>110</v>
      </c>
      <c r="L41" s="71" t="s">
        <v>110</v>
      </c>
      <c r="M41" s="71" t="s">
        <v>110</v>
      </c>
      <c r="N41" s="71" t="s">
        <v>110</v>
      </c>
      <c r="O41" s="71" t="s">
        <v>110</v>
      </c>
      <c r="P41" s="71" t="s">
        <v>110</v>
      </c>
    </row>
    <row r="42" spans="1:16">
      <c r="A42" s="4" t="s">
        <v>96</v>
      </c>
      <c r="B42" t="s">
        <v>109</v>
      </c>
      <c r="C42" s="15" t="s">
        <v>99</v>
      </c>
      <c r="D42" s="5">
        <v>64.144550209602869</v>
      </c>
      <c r="E42" s="5">
        <v>19.497398398217104</v>
      </c>
      <c r="F42" s="5">
        <v>5.0564792115096386</v>
      </c>
      <c r="G42" s="5">
        <v>0</v>
      </c>
      <c r="H42" s="5">
        <v>13.282518710915637</v>
      </c>
      <c r="I42" s="5">
        <v>2.0296121919232313</v>
      </c>
      <c r="J42" s="71" t="s">
        <v>110</v>
      </c>
      <c r="K42" s="71" t="s">
        <v>110</v>
      </c>
      <c r="L42" s="71" t="s">
        <v>110</v>
      </c>
      <c r="M42" s="71" t="s">
        <v>110</v>
      </c>
      <c r="N42" s="71" t="s">
        <v>110</v>
      </c>
      <c r="O42" s="71" t="s">
        <v>110</v>
      </c>
      <c r="P42" s="71" t="s">
        <v>110</v>
      </c>
    </row>
    <row r="43" spans="1:16">
      <c r="A43" s="4" t="s">
        <v>96</v>
      </c>
      <c r="B43" t="s">
        <v>109</v>
      </c>
      <c r="C43" s="15" t="s">
        <v>99</v>
      </c>
      <c r="D43" s="5">
        <v>73.166345341756951</v>
      </c>
      <c r="E43" s="5">
        <v>18.921708804258163</v>
      </c>
      <c r="F43" s="5">
        <v>4.2332200986915112</v>
      </c>
      <c r="G43" s="5">
        <v>0</v>
      </c>
      <c r="H43" s="5">
        <v>14.083981318254605</v>
      </c>
      <c r="I43" s="5">
        <v>2.297235341873499</v>
      </c>
      <c r="J43" s="71" t="s">
        <v>110</v>
      </c>
      <c r="K43" s="71" t="s">
        <v>110</v>
      </c>
      <c r="L43" s="71" t="s">
        <v>110</v>
      </c>
      <c r="M43" s="71" t="s">
        <v>110</v>
      </c>
      <c r="N43" s="71" t="s">
        <v>110</v>
      </c>
      <c r="O43" s="71" t="s">
        <v>110</v>
      </c>
      <c r="P43" s="71" t="s">
        <v>110</v>
      </c>
    </row>
    <row r="44" spans="1:16">
      <c r="A44" s="4" t="s">
        <v>96</v>
      </c>
      <c r="B44" t="s">
        <v>109</v>
      </c>
      <c r="C44" s="15" t="s">
        <v>99</v>
      </c>
      <c r="D44" s="5">
        <v>71.363992355650524</v>
      </c>
      <c r="E44" s="5">
        <v>20.592888998620996</v>
      </c>
      <c r="F44" s="5">
        <v>4.3496977611740961</v>
      </c>
      <c r="G44" s="5">
        <v>0</v>
      </c>
      <c r="H44" s="5">
        <v>14.004303382094328</v>
      </c>
      <c r="I44" s="5">
        <v>2.3120704468425264</v>
      </c>
      <c r="J44" s="71" t="s">
        <v>110</v>
      </c>
      <c r="K44" s="71" t="s">
        <v>110</v>
      </c>
      <c r="L44" s="71" t="s">
        <v>110</v>
      </c>
      <c r="M44" s="71" t="s">
        <v>110</v>
      </c>
      <c r="N44" s="71" t="s">
        <v>110</v>
      </c>
      <c r="O44" s="71" t="s">
        <v>110</v>
      </c>
      <c r="P44" s="71" t="s">
        <v>110</v>
      </c>
    </row>
    <row r="45" spans="1:16">
      <c r="A45" t="s">
        <v>96</v>
      </c>
      <c r="B45" t="s">
        <v>111</v>
      </c>
      <c r="C45" s="15" t="s">
        <v>101</v>
      </c>
      <c r="D45" s="5">
        <v>163.18390506767321</v>
      </c>
      <c r="E45" s="5">
        <v>15.466899936823388</v>
      </c>
      <c r="F45" s="5">
        <v>5.7391203684597105</v>
      </c>
      <c r="G45" s="5">
        <v>64.606285206765421</v>
      </c>
      <c r="H45" s="5">
        <v>17.168620662930348</v>
      </c>
      <c r="I45" s="5">
        <v>0.40552349879903926</v>
      </c>
      <c r="J45" s="5">
        <v>0.86450738831064855</v>
      </c>
      <c r="K45" s="5">
        <v>5.9777481082866295</v>
      </c>
      <c r="L45" s="5">
        <v>9.6919797708166531</v>
      </c>
      <c r="M45" s="5">
        <v>2.4295785828662932</v>
      </c>
      <c r="N45" s="5">
        <v>33.424294990392312</v>
      </c>
      <c r="O45" s="5">
        <v>3.4943836208967176</v>
      </c>
      <c r="P45" s="5">
        <v>8.7237927451961568</v>
      </c>
    </row>
    <row r="46" spans="1:16">
      <c r="A46" t="s">
        <v>96</v>
      </c>
      <c r="B46" t="s">
        <v>111</v>
      </c>
      <c r="C46" s="15" t="s">
        <v>101</v>
      </c>
      <c r="D46" s="5">
        <v>158.31479675930731</v>
      </c>
      <c r="E46" s="5">
        <v>17.707394729572584</v>
      </c>
      <c r="F46" s="5">
        <v>5.7800523770876211</v>
      </c>
      <c r="G46" s="5">
        <v>71.784922599520399</v>
      </c>
      <c r="H46" s="5">
        <v>18.448425569144689</v>
      </c>
      <c r="I46" s="5">
        <v>0.48598523261390897</v>
      </c>
      <c r="J46" s="5">
        <v>1.0143062621902479</v>
      </c>
      <c r="K46" s="5">
        <v>7.1761326093125497</v>
      </c>
      <c r="L46" s="5">
        <v>11.746123380295764</v>
      </c>
      <c r="M46" s="5">
        <v>3.2648379736211037</v>
      </c>
      <c r="N46" s="5">
        <v>35.865814385291777</v>
      </c>
      <c r="O46" s="5">
        <v>3.6454190051958437</v>
      </c>
      <c r="P46" s="5">
        <v>9.0722889836131113</v>
      </c>
    </row>
    <row r="47" spans="1:16">
      <c r="A47" t="s">
        <v>96</v>
      </c>
      <c r="B47" t="s">
        <v>111</v>
      </c>
      <c r="C47" s="15" t="s">
        <v>101</v>
      </c>
      <c r="D47" s="5">
        <v>162.34948646666891</v>
      </c>
      <c r="E47" s="5">
        <v>11.48405439799399</v>
      </c>
      <c r="F47" s="5">
        <v>6.645260576333536</v>
      </c>
      <c r="G47" s="5">
        <v>76.025432132600002</v>
      </c>
      <c r="H47" s="5">
        <v>18.250237646000002</v>
      </c>
      <c r="I47" s="5">
        <v>0.43755925680000002</v>
      </c>
      <c r="J47" s="5">
        <v>1.3075686711999999</v>
      </c>
      <c r="K47" s="5">
        <v>7.7627000389999994</v>
      </c>
      <c r="L47" s="5">
        <v>13.014306205999997</v>
      </c>
      <c r="M47" s="5">
        <v>3.3917639360000003</v>
      </c>
      <c r="N47" s="5">
        <v>37.265623703200006</v>
      </c>
      <c r="O47" s="5">
        <v>3.7964559368000002</v>
      </c>
      <c r="P47" s="5">
        <v>9.4870136404000007</v>
      </c>
    </row>
    <row r="48" spans="1:16">
      <c r="A48" t="s">
        <v>96</v>
      </c>
      <c r="B48" t="s">
        <v>111</v>
      </c>
      <c r="C48" s="15" t="s">
        <v>101</v>
      </c>
      <c r="D48" s="5">
        <v>148.36402754392063</v>
      </c>
      <c r="E48" s="5">
        <v>15.026916630540073</v>
      </c>
      <c r="F48" s="5">
        <v>6.8971786483887501</v>
      </c>
      <c r="G48" s="5">
        <v>67.914914417400013</v>
      </c>
      <c r="H48" s="5">
        <v>16.983089838800002</v>
      </c>
      <c r="I48" s="5">
        <v>0.4031850736</v>
      </c>
      <c r="J48" s="5">
        <v>1.0049068320000001</v>
      </c>
      <c r="K48" s="5">
        <v>6.6965599177999993</v>
      </c>
      <c r="L48" s="5">
        <v>10.993311251</v>
      </c>
      <c r="M48" s="5">
        <v>3.084024704</v>
      </c>
      <c r="N48" s="5">
        <v>34.039382684800003</v>
      </c>
      <c r="O48" s="5">
        <v>3.3466762535999997</v>
      </c>
      <c r="P48" s="5">
        <v>8.7500527742000003</v>
      </c>
    </row>
    <row r="49" spans="1:16">
      <c r="A49" t="s">
        <v>96</v>
      </c>
      <c r="B49" t="s">
        <v>111</v>
      </c>
      <c r="C49" s="15" t="s">
        <v>101</v>
      </c>
      <c r="D49" s="5">
        <v>154.4358376970246</v>
      </c>
      <c r="E49" s="5">
        <v>16.798127163969035</v>
      </c>
      <c r="F49" s="5">
        <v>5.9103390155035491</v>
      </c>
      <c r="G49" s="5">
        <v>78.888169913903312</v>
      </c>
      <c r="H49" s="5">
        <v>18.446798665201758</v>
      </c>
      <c r="I49" s="5">
        <v>0.48223311705952848</v>
      </c>
      <c r="J49" s="5">
        <v>1.2825338777467037</v>
      </c>
      <c r="K49" s="5">
        <v>7.7929131815821</v>
      </c>
      <c r="L49" s="5">
        <v>14.260568748501797</v>
      </c>
      <c r="M49" s="5">
        <v>3.2742945545345581</v>
      </c>
      <c r="N49" s="5">
        <v>38.199162394726329</v>
      </c>
      <c r="O49" s="5">
        <v>4.053508663603675</v>
      </c>
      <c r="P49" s="5">
        <v>10.025188493208148</v>
      </c>
    </row>
    <row r="50" spans="1:16">
      <c r="A50" t="s">
        <v>96</v>
      </c>
      <c r="B50" t="s">
        <v>111</v>
      </c>
      <c r="C50" s="15" t="s">
        <v>101</v>
      </c>
      <c r="D50" s="5">
        <v>159.16694270561203</v>
      </c>
      <c r="E50" s="5">
        <v>14.681445737455018</v>
      </c>
      <c r="F50" s="5">
        <v>5.891978025019319</v>
      </c>
      <c r="G50" s="5">
        <v>74.997627405912894</v>
      </c>
      <c r="H50" s="5">
        <v>17.950501223332004</v>
      </c>
      <c r="I50" s="5">
        <v>0.46352332401118657</v>
      </c>
      <c r="J50" s="5">
        <v>1.0037594798242107</v>
      </c>
      <c r="K50" s="5">
        <v>6.9399155481422277</v>
      </c>
      <c r="L50" s="5">
        <v>11.6444045844986</v>
      </c>
      <c r="M50" s="5">
        <v>3.274830954854175</v>
      </c>
      <c r="N50" s="5">
        <v>38.35926120255693</v>
      </c>
      <c r="O50" s="5">
        <v>3.8738823635637232</v>
      </c>
      <c r="P50" s="5">
        <v>9.9015732724730334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workbookViewId="0">
      <pane xSplit="1" topLeftCell="B1" activePane="topRight" state="frozen"/>
      <selection activeCell="D27" sqref="D27"/>
      <selection pane="topRight" activeCell="R3" activeCellId="2" sqref="H3:H26 M3:M26 R3:R26"/>
    </sheetView>
  </sheetViews>
  <sheetFormatPr defaultColWidth="8.88671875" defaultRowHeight="16.2"/>
  <cols>
    <col min="1" max="1" width="8.88671875" style="15"/>
    <col min="2" max="4" width="8.88671875" style="15" customWidth="1"/>
    <col min="5" max="5" width="9.109375" style="15" customWidth="1"/>
    <col min="6" max="6" width="11.21875" style="15" customWidth="1"/>
    <col min="7" max="7" width="9.109375" style="15" customWidth="1"/>
    <col min="8" max="8" width="11.21875" style="15" customWidth="1"/>
    <col min="9" max="10" width="8.88671875" style="16" customWidth="1"/>
    <col min="11" max="11" width="10.109375" style="15" customWidth="1"/>
    <col min="12" max="12" width="9.109375" style="17" customWidth="1"/>
    <col min="13" max="13" width="9.109375" style="15" customWidth="1"/>
    <col min="14" max="15" width="8.88671875" style="16" customWidth="1"/>
    <col min="16" max="16" width="11.21875" style="15" customWidth="1"/>
    <col min="17" max="17" width="9.109375" style="15" customWidth="1"/>
    <col min="18" max="18" width="10.109375" style="15" customWidth="1"/>
    <col min="19" max="20" width="8.88671875" style="16" customWidth="1"/>
    <col min="21" max="16384" width="8.88671875" style="15"/>
  </cols>
  <sheetData>
    <row r="1" spans="1:20">
      <c r="A1" s="78" t="s">
        <v>68</v>
      </c>
      <c r="B1" s="79" t="s">
        <v>67</v>
      </c>
      <c r="C1" s="80" t="s">
        <v>66</v>
      </c>
      <c r="D1" s="82" t="s">
        <v>65</v>
      </c>
      <c r="E1" s="83" t="s">
        <v>64</v>
      </c>
      <c r="F1" s="72" t="s">
        <v>63</v>
      </c>
      <c r="G1" s="73"/>
      <c r="H1" s="73"/>
      <c r="I1" s="73"/>
      <c r="J1" s="74"/>
      <c r="K1" s="72" t="s">
        <v>62</v>
      </c>
      <c r="L1" s="73"/>
      <c r="M1" s="73"/>
      <c r="N1" s="73"/>
      <c r="O1" s="74"/>
      <c r="P1" s="75" t="s">
        <v>61</v>
      </c>
      <c r="Q1" s="76"/>
      <c r="R1" s="76"/>
      <c r="S1" s="76"/>
      <c r="T1" s="77"/>
    </row>
    <row r="2" spans="1:20" ht="32.4">
      <c r="A2" s="78"/>
      <c r="B2" s="79"/>
      <c r="C2" s="81"/>
      <c r="D2" s="82"/>
      <c r="E2" s="84"/>
      <c r="F2" s="53" t="s">
        <v>57</v>
      </c>
      <c r="G2" s="53" t="s">
        <v>55</v>
      </c>
      <c r="H2" s="53" t="s">
        <v>58</v>
      </c>
      <c r="I2" s="53" t="s">
        <v>52</v>
      </c>
      <c r="J2" s="52" t="s">
        <v>51</v>
      </c>
      <c r="K2" s="53" t="s">
        <v>57</v>
      </c>
      <c r="L2" s="56" t="s">
        <v>55</v>
      </c>
      <c r="M2" s="53" t="s">
        <v>54</v>
      </c>
      <c r="N2" s="53" t="s">
        <v>52</v>
      </c>
      <c r="O2" s="52" t="s">
        <v>51</v>
      </c>
      <c r="P2" s="55" t="s">
        <v>56</v>
      </c>
      <c r="Q2" s="54" t="s">
        <v>55</v>
      </c>
      <c r="R2" s="54" t="s">
        <v>54</v>
      </c>
      <c r="S2" s="53" t="s">
        <v>52</v>
      </c>
      <c r="T2" s="52" t="s">
        <v>51</v>
      </c>
    </row>
    <row r="3" spans="1:20">
      <c r="A3" s="15" t="s">
        <v>50</v>
      </c>
      <c r="B3" s="51">
        <v>1</v>
      </c>
      <c r="C3" s="50">
        <v>0.25040000000000001</v>
      </c>
      <c r="D3" s="49">
        <v>50</v>
      </c>
      <c r="E3" s="48">
        <f>'[1]含水量 '!F2</f>
        <v>7.3407340734072877</v>
      </c>
      <c r="F3" s="16">
        <v>262.32842704099198</v>
      </c>
      <c r="G3" s="27">
        <v>1</v>
      </c>
      <c r="H3" s="19">
        <f t="shared" ref="H3:H26" si="0">((F3*G3)*D3*0.001*1.5)/(C3*(1-(E3*0.01)))</f>
        <v>84.797576181925777</v>
      </c>
      <c r="I3" s="45">
        <f>AVERAGE(H3:H4)</f>
        <v>85.14521124586085</v>
      </c>
      <c r="J3" s="44">
        <f>AVEDEV(H3:H4)</f>
        <v>0.3476350639350656</v>
      </c>
      <c r="K3" s="47">
        <v>56.429810227466398</v>
      </c>
      <c r="L3" s="27">
        <v>1</v>
      </c>
      <c r="M3" s="27">
        <f t="shared" ref="M3:M26" si="1">((K3*L3)*D3*0.001)/(C3*(1-(E3*0.01)))</f>
        <v>12.160611504365518</v>
      </c>
      <c r="N3" s="45">
        <f>AVERAGE(M3:M4)</f>
        <v>11.444938008550771</v>
      </c>
      <c r="O3" s="44">
        <f>AVEDEV(M3:M4)</f>
        <v>0.71567349581474726</v>
      </c>
      <c r="P3" s="46">
        <v>8.2292100000000001</v>
      </c>
      <c r="Q3" s="27">
        <v>2</v>
      </c>
      <c r="R3" s="27">
        <f t="shared" ref="R3:R26" si="2">((P3*Q3)*D3*0.001)/(C3*(1-(E3*0.01)))</f>
        <v>3.5467858351623889</v>
      </c>
      <c r="S3" s="45">
        <f>AVERAGE(R3:R4)</f>
        <v>3.5641102019333588</v>
      </c>
      <c r="T3" s="44">
        <f>AVEDEV(R3:R4)</f>
        <v>1.7324366770969934E-2</v>
      </c>
    </row>
    <row r="4" spans="1:20">
      <c r="B4" s="38">
        <v>2</v>
      </c>
      <c r="C4" s="42">
        <v>0.25030000000000002</v>
      </c>
      <c r="D4" s="37">
        <v>50</v>
      </c>
      <c r="E4" s="36">
        <f>'[1]含水量 '!F3</f>
        <v>7.3607360736076153</v>
      </c>
      <c r="F4" s="16">
        <v>264.31661154451399</v>
      </c>
      <c r="G4" s="19">
        <v>1</v>
      </c>
      <c r="H4" s="19">
        <f t="shared" si="0"/>
        <v>85.492846309795908</v>
      </c>
      <c r="I4" s="39"/>
      <c r="J4" s="34"/>
      <c r="K4" s="33">
        <v>49.757195416587301</v>
      </c>
      <c r="L4" s="19">
        <v>1</v>
      </c>
      <c r="M4" s="19">
        <f t="shared" si="1"/>
        <v>10.729264512736023</v>
      </c>
      <c r="N4" s="39"/>
      <c r="O4" s="34"/>
      <c r="P4" s="35">
        <v>8.3044899999999995</v>
      </c>
      <c r="Q4" s="27">
        <v>2</v>
      </c>
      <c r="R4" s="19">
        <f t="shared" si="2"/>
        <v>3.5814345687043287</v>
      </c>
      <c r="S4" s="39"/>
      <c r="T4" s="34"/>
    </row>
    <row r="5" spans="1:20">
      <c r="A5" s="15" t="s">
        <v>49</v>
      </c>
      <c r="B5" s="38">
        <v>1</v>
      </c>
      <c r="C5" s="42">
        <v>0.25</v>
      </c>
      <c r="D5" s="37">
        <v>50</v>
      </c>
      <c r="E5" s="36">
        <f>'[1]含水量 '!F4</f>
        <v>7.3407340734072877</v>
      </c>
      <c r="F5" s="16">
        <v>257.15914733183502</v>
      </c>
      <c r="G5" s="19">
        <v>1</v>
      </c>
      <c r="H5" s="19">
        <f t="shared" si="0"/>
        <v>83.259610820432286</v>
      </c>
      <c r="I5" s="18">
        <f>AVERAGE(H5:H6)</f>
        <v>83.246229049231317</v>
      </c>
      <c r="J5" s="34">
        <f>AVEDEV(H5:H6)</f>
        <v>1.3381771200961623E-2</v>
      </c>
      <c r="K5" s="33">
        <v>38.747380978636798</v>
      </c>
      <c r="L5" s="19">
        <v>1</v>
      </c>
      <c r="M5" s="19">
        <f t="shared" si="1"/>
        <v>8.3634120324962566</v>
      </c>
      <c r="N5" s="18">
        <f>AVERAGE(M5:M6)</f>
        <v>9.2578775715648547</v>
      </c>
      <c r="O5" s="34">
        <f>AVEDEV(M5:M6)</f>
        <v>0.89446553906859805</v>
      </c>
      <c r="P5" s="35">
        <v>6.3276500000000002</v>
      </c>
      <c r="Q5" s="27">
        <v>2</v>
      </c>
      <c r="R5" s="19">
        <f t="shared" si="2"/>
        <v>2.7315778672423083</v>
      </c>
      <c r="S5" s="18">
        <f>AVERAGE(R5:R6)</f>
        <v>2.7644846122759925</v>
      </c>
      <c r="T5" s="34">
        <f>AVEDEV(R5:R6)</f>
        <v>3.2906745033684182E-2</v>
      </c>
    </row>
    <row r="6" spans="1:20">
      <c r="B6" s="38">
        <v>2</v>
      </c>
      <c r="C6" s="42">
        <v>0.25019999999999998</v>
      </c>
      <c r="D6" s="37">
        <v>50</v>
      </c>
      <c r="E6" s="36">
        <f>'[1]含水量 '!F5</f>
        <v>7.2100000000002495</v>
      </c>
      <c r="F6" s="16">
        <v>257.64514798825201</v>
      </c>
      <c r="G6" s="19">
        <v>1</v>
      </c>
      <c r="H6" s="19">
        <f t="shared" si="0"/>
        <v>83.232847278030363</v>
      </c>
      <c r="I6" s="39"/>
      <c r="J6" s="34"/>
      <c r="K6" s="33">
        <v>47.139477298473203</v>
      </c>
      <c r="L6" s="19">
        <v>1</v>
      </c>
      <c r="M6" s="19">
        <f t="shared" si="1"/>
        <v>10.152343110633453</v>
      </c>
      <c r="N6" s="39"/>
      <c r="O6" s="34"/>
      <c r="P6" s="35">
        <v>6.49444</v>
      </c>
      <c r="Q6" s="27">
        <v>2</v>
      </c>
      <c r="R6" s="19">
        <f t="shared" si="2"/>
        <v>2.7973913573096767</v>
      </c>
      <c r="S6" s="39"/>
      <c r="T6" s="34"/>
    </row>
    <row r="7" spans="1:20">
      <c r="A7" s="15" t="s">
        <v>48</v>
      </c>
      <c r="B7" s="38">
        <v>1</v>
      </c>
      <c r="C7" s="42">
        <v>0.24979999999999999</v>
      </c>
      <c r="D7" s="37">
        <v>50</v>
      </c>
      <c r="E7" s="36">
        <f>'[1]含水量 '!F6</f>
        <v>7.2207220722070922</v>
      </c>
      <c r="F7" s="16">
        <v>250.13422875272499</v>
      </c>
      <c r="G7" s="19">
        <v>1</v>
      </c>
      <c r="H7" s="19">
        <f t="shared" si="0"/>
        <v>80.945175024308355</v>
      </c>
      <c r="I7" s="18">
        <f>AVERAGE(H7:H8)</f>
        <v>79.82797047034876</v>
      </c>
      <c r="J7" s="34">
        <f>AVEDEV(H7:H8)</f>
        <v>1.1172045539595885</v>
      </c>
      <c r="K7" s="33">
        <v>53.529789175045899</v>
      </c>
      <c r="L7" s="19">
        <v>1</v>
      </c>
      <c r="M7" s="19">
        <f t="shared" si="1"/>
        <v>11.54840789655079</v>
      </c>
      <c r="N7" s="18">
        <f>AVERAGE(M7:M8)</f>
        <v>11.142825848575384</v>
      </c>
      <c r="O7" s="34">
        <f>AVEDEV(M7:M8)</f>
        <v>0.40558204797540576</v>
      </c>
      <c r="P7" s="35">
        <v>7.9040699999999999</v>
      </c>
      <c r="Q7" s="27">
        <v>2</v>
      </c>
      <c r="R7" s="19">
        <f t="shared" si="2"/>
        <v>3.4104159874196611</v>
      </c>
      <c r="S7" s="18">
        <f>AVERAGE(R7:R8)</f>
        <v>3.4017708375729909</v>
      </c>
      <c r="T7" s="34">
        <f>AVEDEV(R7:R8)</f>
        <v>8.645149846670197E-3</v>
      </c>
    </row>
    <row r="8" spans="1:20">
      <c r="B8" s="38">
        <v>2</v>
      </c>
      <c r="C8" s="42">
        <v>0.24970000000000001</v>
      </c>
      <c r="D8" s="37">
        <v>50</v>
      </c>
      <c r="E8" s="36">
        <f>'[1]含水量 '!F7</f>
        <v>7.1114222844570181</v>
      </c>
      <c r="F8" s="16">
        <v>243.41858331860601</v>
      </c>
      <c r="G8" s="19">
        <v>1</v>
      </c>
      <c r="H8" s="19">
        <f t="shared" si="0"/>
        <v>78.710765916389178</v>
      </c>
      <c r="I8" s="39"/>
      <c r="J8" s="34"/>
      <c r="K8" s="33">
        <v>49.808523222824803</v>
      </c>
      <c r="L8" s="19">
        <v>1</v>
      </c>
      <c r="M8" s="19">
        <f t="shared" si="1"/>
        <v>10.737243800599979</v>
      </c>
      <c r="N8" s="39"/>
      <c r="O8" s="34"/>
      <c r="P8" s="35">
        <v>7.8701100000000004</v>
      </c>
      <c r="Q8" s="27">
        <v>2</v>
      </c>
      <c r="R8" s="19">
        <f t="shared" si="2"/>
        <v>3.3931256877263207</v>
      </c>
      <c r="S8" s="39"/>
      <c r="T8" s="34"/>
    </row>
    <row r="9" spans="1:20">
      <c r="A9" s="15" t="s">
        <v>23</v>
      </c>
      <c r="B9" s="38">
        <v>1</v>
      </c>
      <c r="C9" s="37">
        <v>0.25009999999999999</v>
      </c>
      <c r="D9" s="37">
        <v>50</v>
      </c>
      <c r="E9" s="36">
        <f>'[1]含水量 '!F20</f>
        <v>7.9007900790079635</v>
      </c>
      <c r="F9" s="16">
        <v>334.03561480134999</v>
      </c>
      <c r="G9" s="19">
        <v>1</v>
      </c>
      <c r="H9" s="19">
        <f t="shared" ref="H9:H14" si="3">((F9*G9)*D9*0.001*1.5)/(C9*(1-(E9*0.01)))</f>
        <v>108.76381706190479</v>
      </c>
      <c r="I9" s="18">
        <f>AVERAGE(H9:H10)</f>
        <v>109.85627568355841</v>
      </c>
      <c r="J9" s="34">
        <f>AVEDEV(H9:H10)</f>
        <v>1.0924586216536127</v>
      </c>
      <c r="K9" s="33">
        <v>73.137011157782894</v>
      </c>
      <c r="L9" s="19">
        <v>1</v>
      </c>
      <c r="M9" s="19">
        <f t="shared" ref="M9:M14" si="4">((K9*L9)*D9*0.001)/(C9*(1-(E9*0.01)))</f>
        <v>15.875873009829007</v>
      </c>
      <c r="N9" s="18">
        <f>AVERAGE(M9:M10)</f>
        <v>13.450093454955198</v>
      </c>
      <c r="O9" s="34">
        <f>AVEDEV(M9:M10)</f>
        <v>2.4257795548738095</v>
      </c>
      <c r="P9" s="35">
        <v>13.507</v>
      </c>
      <c r="Q9" s="27">
        <v>2</v>
      </c>
      <c r="R9" s="19">
        <f t="shared" ref="R9:R14" si="5">((P9*Q9)*D9*0.001)/(C9*(1-(E9*0.01)))</f>
        <v>5.8639371051449158</v>
      </c>
      <c r="S9" s="18">
        <f>AVERAGE(R9:R10)</f>
        <v>5.8147149630032651</v>
      </c>
      <c r="T9" s="34">
        <f>AVEDEV(R9:R10)</f>
        <v>4.9222142141651215E-2</v>
      </c>
    </row>
    <row r="10" spans="1:20">
      <c r="B10" s="38">
        <v>2</v>
      </c>
      <c r="C10" s="37">
        <v>0.25040000000000001</v>
      </c>
      <c r="D10" s="37">
        <v>50</v>
      </c>
      <c r="E10" s="36">
        <f>'[1]含水量 '!F21</f>
        <v>7.8307830783077019</v>
      </c>
      <c r="F10" s="16">
        <v>341.41398840330902</v>
      </c>
      <c r="G10" s="19">
        <v>1</v>
      </c>
      <c r="H10" s="19">
        <f t="shared" si="3"/>
        <v>110.94873430521201</v>
      </c>
      <c r="I10" s="39"/>
      <c r="J10" s="34"/>
      <c r="K10" s="33">
        <v>50.886407153813003</v>
      </c>
      <c r="L10" s="19">
        <v>1</v>
      </c>
      <c r="M10" s="19">
        <f t="shared" si="4"/>
        <v>11.024313900081388</v>
      </c>
      <c r="N10" s="39"/>
      <c r="O10" s="34"/>
      <c r="P10" s="35">
        <v>13.306279999999999</v>
      </c>
      <c r="Q10" s="27">
        <v>2</v>
      </c>
      <c r="R10" s="19">
        <f t="shared" si="5"/>
        <v>5.7654928208616134</v>
      </c>
      <c r="S10" s="39"/>
      <c r="T10" s="34"/>
    </row>
    <row r="11" spans="1:20">
      <c r="A11" s="15" t="s">
        <v>21</v>
      </c>
      <c r="B11" s="38">
        <v>1</v>
      </c>
      <c r="C11" s="37">
        <v>0.25040000000000001</v>
      </c>
      <c r="D11" s="37">
        <v>50</v>
      </c>
      <c r="E11" s="36">
        <f>'[1]含水量 '!F22</f>
        <v>7.9207920792079358</v>
      </c>
      <c r="F11" s="16">
        <v>282.74045461048399</v>
      </c>
      <c r="G11" s="19">
        <v>1</v>
      </c>
      <c r="H11" s="19">
        <f t="shared" si="3"/>
        <v>91.971509828335599</v>
      </c>
      <c r="I11" s="18">
        <f>AVERAGE(H11:H12)</f>
        <v>100.26707536651014</v>
      </c>
      <c r="J11" s="34">
        <f>AVEDEV(H11:H12)</f>
        <v>8.2955655381745359</v>
      </c>
      <c r="K11" s="33">
        <v>79.681306453068103</v>
      </c>
      <c r="L11" s="19">
        <v>1</v>
      </c>
      <c r="M11" s="19">
        <f t="shared" si="4"/>
        <v>17.279475316396731</v>
      </c>
      <c r="N11" s="18">
        <f>AVERAGE(M11:M12)</f>
        <v>16.433974224010441</v>
      </c>
      <c r="O11" s="34">
        <f>AVEDEV(M11:M12)</f>
        <v>0.84550109238628846</v>
      </c>
      <c r="P11" s="35">
        <v>12.47579</v>
      </c>
      <c r="Q11" s="27">
        <v>2</v>
      </c>
      <c r="R11" s="19">
        <f t="shared" si="5"/>
        <v>5.4109330018207435</v>
      </c>
      <c r="S11" s="18">
        <f>AVERAGE(R11:R12)</f>
        <v>5.3713662627072907</v>
      </c>
      <c r="T11" s="34">
        <f>AVEDEV(R11:R12)</f>
        <v>3.9566739113452876E-2</v>
      </c>
    </row>
    <row r="12" spans="1:20">
      <c r="B12" s="38">
        <v>2</v>
      </c>
      <c r="C12" s="37">
        <v>0.25030000000000002</v>
      </c>
      <c r="D12" s="37">
        <v>50</v>
      </c>
      <c r="E12" s="36">
        <f>'[1]含水量 '!F23</f>
        <v>7.8892110788921972</v>
      </c>
      <c r="F12" s="16">
        <v>333.72634165635799</v>
      </c>
      <c r="G12" s="19">
        <v>1</v>
      </c>
      <c r="H12" s="19">
        <f t="shared" si="3"/>
        <v>108.56264090468467</v>
      </c>
      <c r="I12" s="39"/>
      <c r="J12" s="34"/>
      <c r="K12" s="33">
        <v>71.879479904963404</v>
      </c>
      <c r="L12" s="19">
        <v>1</v>
      </c>
      <c r="M12" s="19">
        <f t="shared" si="4"/>
        <v>15.588473131624154</v>
      </c>
      <c r="N12" s="39"/>
      <c r="O12" s="34"/>
      <c r="P12" s="35">
        <v>12.29264</v>
      </c>
      <c r="Q12" s="27">
        <v>2</v>
      </c>
      <c r="R12" s="19">
        <f t="shared" si="5"/>
        <v>5.3317995235938378</v>
      </c>
      <c r="S12" s="39"/>
      <c r="T12" s="34"/>
    </row>
    <row r="13" spans="1:20">
      <c r="A13" s="15" t="s">
        <v>19</v>
      </c>
      <c r="B13" s="38">
        <v>1</v>
      </c>
      <c r="C13" s="37">
        <v>0.253</v>
      </c>
      <c r="D13" s="37">
        <v>50</v>
      </c>
      <c r="E13" s="36">
        <f>'[1]含水量 '!F24</f>
        <v>7.9215843168637434</v>
      </c>
      <c r="F13" s="16">
        <v>351.70836594376698</v>
      </c>
      <c r="G13" s="19">
        <v>1</v>
      </c>
      <c r="H13" s="19">
        <f t="shared" si="3"/>
        <v>113.23106781319569</v>
      </c>
      <c r="I13" s="18">
        <f>AVERAGE(H13:H14)</f>
        <v>114.87169101261276</v>
      </c>
      <c r="J13" s="34">
        <f>AVEDEV(H13:H14)</f>
        <v>1.6406231994170568</v>
      </c>
      <c r="K13" s="33">
        <v>81.837074315044504</v>
      </c>
      <c r="L13" s="19">
        <v>1</v>
      </c>
      <c r="M13" s="19">
        <f t="shared" si="4"/>
        <v>17.56474057994954</v>
      </c>
      <c r="N13" s="18">
        <f>AVERAGE(M13:M14)</f>
        <v>16.302137653751789</v>
      </c>
      <c r="O13" s="34">
        <f>AVEDEV(M13:M14)</f>
        <v>1.2626029261977516</v>
      </c>
      <c r="P13" s="35">
        <v>11.261850000000001</v>
      </c>
      <c r="Q13" s="27">
        <v>2</v>
      </c>
      <c r="R13" s="19">
        <f t="shared" si="5"/>
        <v>4.834275305072584</v>
      </c>
      <c r="S13" s="18">
        <f>AVERAGE(R13:R14)</f>
        <v>4.9113981944043683</v>
      </c>
      <c r="T13" s="34">
        <f>AVEDEV(R13:R14)</f>
        <v>7.7122889331783906E-2</v>
      </c>
    </row>
    <row r="14" spans="1:20">
      <c r="B14" s="32">
        <v>2</v>
      </c>
      <c r="C14" s="31">
        <v>0.24979999999999999</v>
      </c>
      <c r="D14" s="31">
        <v>50</v>
      </c>
      <c r="E14" s="30">
        <f>'[1]含水量 '!F25</f>
        <v>7.8199999999998937</v>
      </c>
      <c r="F14" s="29">
        <v>357.71710133218897</v>
      </c>
      <c r="G14" s="26">
        <v>1</v>
      </c>
      <c r="H14" s="26">
        <f t="shared" si="3"/>
        <v>116.51231421202981</v>
      </c>
      <c r="I14" s="25"/>
      <c r="J14" s="24"/>
      <c r="K14" s="22">
        <v>69.261761786849206</v>
      </c>
      <c r="L14" s="26">
        <v>1</v>
      </c>
      <c r="M14" s="26">
        <f t="shared" si="4"/>
        <v>15.039534727554036</v>
      </c>
      <c r="N14" s="25"/>
      <c r="O14" s="24"/>
      <c r="P14" s="28">
        <v>11.48685</v>
      </c>
      <c r="Q14" s="27">
        <v>2</v>
      </c>
      <c r="R14" s="26">
        <f t="shared" si="5"/>
        <v>4.9885210837361518</v>
      </c>
      <c r="S14" s="25"/>
      <c r="T14" s="24"/>
    </row>
    <row r="15" spans="1:20">
      <c r="A15" s="15" t="s">
        <v>17</v>
      </c>
      <c r="B15" s="38">
        <v>1</v>
      </c>
      <c r="C15" s="40">
        <v>0.25030000000000002</v>
      </c>
      <c r="D15" s="37">
        <v>50</v>
      </c>
      <c r="E15" s="36">
        <f>'[1]含水量 '!F8</f>
        <v>8.3100000000001728</v>
      </c>
      <c r="F15" s="16">
        <v>222.370997611723</v>
      </c>
      <c r="G15" s="19">
        <v>1</v>
      </c>
      <c r="H15" s="19">
        <f t="shared" si="0"/>
        <v>72.670238492211581</v>
      </c>
      <c r="I15" s="18">
        <f>AVERAGE(H15:H16)</f>
        <v>69.914297845924281</v>
      </c>
      <c r="J15" s="34">
        <f>AVEDEV(H15:H16)</f>
        <v>2.7559406462873</v>
      </c>
      <c r="K15" s="33">
        <v>72.238774548626097</v>
      </c>
      <c r="L15" s="19">
        <v>1</v>
      </c>
      <c r="M15" s="19">
        <f t="shared" si="1"/>
        <v>15.73829030828318</v>
      </c>
      <c r="N15" s="18">
        <f>AVERAGE(M15:M16)</f>
        <v>15.835964607852642</v>
      </c>
      <c r="O15" s="34">
        <f>AVEDEV(M15:M16)</f>
        <v>9.7674299569462164E-2</v>
      </c>
      <c r="P15" s="33">
        <v>12.49084</v>
      </c>
      <c r="Q15" s="27">
        <v>2</v>
      </c>
      <c r="R15" s="19">
        <f t="shared" si="2"/>
        <v>5.4426301482173942</v>
      </c>
      <c r="S15" s="18">
        <f>AVERAGE(R15:R16)</f>
        <v>5.4412637576376284</v>
      </c>
      <c r="T15" s="34">
        <f>AVEDEV(R15:R16)</f>
        <v>1.3663905797658416E-3</v>
      </c>
    </row>
    <row r="16" spans="1:20">
      <c r="B16" s="38">
        <v>2</v>
      </c>
      <c r="C16" s="40">
        <v>0.25019999999999998</v>
      </c>
      <c r="D16" s="37">
        <v>50</v>
      </c>
      <c r="E16" s="36">
        <f>'[1]含水量 '!F9</f>
        <v>8.2391760823917419</v>
      </c>
      <c r="F16" s="16">
        <v>205.58120648478001</v>
      </c>
      <c r="G16" s="19">
        <v>1</v>
      </c>
      <c r="H16" s="19">
        <f t="shared" si="0"/>
        <v>67.158357199636981</v>
      </c>
      <c r="I16" s="39"/>
      <c r="J16" s="34"/>
      <c r="K16" s="33">
        <v>73.162675060901606</v>
      </c>
      <c r="L16" s="19">
        <v>1</v>
      </c>
      <c r="M16" s="19">
        <f t="shared" si="1"/>
        <v>15.933638907422104</v>
      </c>
      <c r="N16" s="39"/>
      <c r="O16" s="34"/>
      <c r="P16" s="33">
        <v>12.48922</v>
      </c>
      <c r="Q16" s="27">
        <v>2</v>
      </c>
      <c r="R16" s="19">
        <f t="shared" si="2"/>
        <v>5.4398973670578625</v>
      </c>
      <c r="S16" s="39"/>
      <c r="T16" s="34"/>
    </row>
    <row r="17" spans="1:20">
      <c r="A17" s="15" t="s">
        <v>15</v>
      </c>
      <c r="B17" s="38">
        <v>1</v>
      </c>
      <c r="C17" s="40">
        <v>0.24990000000000001</v>
      </c>
      <c r="D17" s="37">
        <v>50</v>
      </c>
      <c r="E17" s="36">
        <f>'[1]含水量 '!F10</f>
        <v>8.0983803239351637</v>
      </c>
      <c r="F17" s="16">
        <v>223.799916005505</v>
      </c>
      <c r="G17" s="19">
        <v>1</v>
      </c>
      <c r="H17" s="19">
        <f t="shared" si="0"/>
        <v>73.085590629432573</v>
      </c>
      <c r="I17" s="18">
        <f>AVERAGE(H17:H18)</f>
        <v>74.11722836455246</v>
      </c>
      <c r="J17" s="34">
        <f>AVEDEV(H17:H18)</f>
        <v>1.0316377351198938</v>
      </c>
      <c r="K17" s="33">
        <v>56.943088289841697</v>
      </c>
      <c r="L17" s="19">
        <v>1</v>
      </c>
      <c r="M17" s="19">
        <f t="shared" si="1"/>
        <v>12.39714269247726</v>
      </c>
      <c r="N17" s="18">
        <f>AVERAGE(M17:M18)</f>
        <v>14.524515213536146</v>
      </c>
      <c r="O17" s="34">
        <f>AVEDEV(M17:M18)</f>
        <v>2.1273725210588861</v>
      </c>
      <c r="P17" s="33">
        <v>12.278079999999999</v>
      </c>
      <c r="Q17" s="27">
        <v>2</v>
      </c>
      <c r="R17" s="19">
        <f t="shared" si="2"/>
        <v>5.346148736256902</v>
      </c>
      <c r="S17" s="18">
        <f>AVERAGE(R17:R18)</f>
        <v>5.3025310945815853</v>
      </c>
      <c r="T17" s="34">
        <f>AVEDEV(R17:R18)</f>
        <v>4.3617641675316676E-2</v>
      </c>
    </row>
    <row r="18" spans="1:20">
      <c r="B18" s="38">
        <v>2</v>
      </c>
      <c r="C18" s="40">
        <v>0.25019999999999998</v>
      </c>
      <c r="D18" s="37">
        <v>50</v>
      </c>
      <c r="E18" s="36">
        <f>'[1]含水量 '!F11</f>
        <v>8.0391960803920526</v>
      </c>
      <c r="F18" s="16">
        <v>230.54262467616601</v>
      </c>
      <c r="G18" s="19">
        <v>1</v>
      </c>
      <c r="H18" s="19">
        <f t="shared" si="0"/>
        <v>75.148866099672361</v>
      </c>
      <c r="I18" s="39"/>
      <c r="J18" s="34"/>
      <c r="K18" s="33">
        <v>76.627301981935005</v>
      </c>
      <c r="L18" s="19">
        <v>1</v>
      </c>
      <c r="M18" s="19">
        <f t="shared" si="1"/>
        <v>16.651887734595032</v>
      </c>
      <c r="N18" s="39"/>
      <c r="O18" s="34"/>
      <c r="P18" s="33">
        <v>12.100020000000001</v>
      </c>
      <c r="Q18" s="27">
        <v>2</v>
      </c>
      <c r="R18" s="19">
        <f t="shared" si="2"/>
        <v>5.2589134529062687</v>
      </c>
      <c r="S18" s="39"/>
      <c r="T18" s="34"/>
    </row>
    <row r="19" spans="1:20">
      <c r="A19" s="15" t="s">
        <v>13</v>
      </c>
      <c r="B19" s="38">
        <v>1</v>
      </c>
      <c r="C19" s="40">
        <v>0.25030000000000002</v>
      </c>
      <c r="D19" s="37">
        <v>50</v>
      </c>
      <c r="E19" s="36">
        <f>'[1]含水量 '!F12</f>
        <v>8.2100000000000506</v>
      </c>
      <c r="F19" s="16">
        <v>210.85034306185199</v>
      </c>
      <c r="G19" s="19">
        <v>1</v>
      </c>
      <c r="H19" s="19">
        <f t="shared" si="0"/>
        <v>68.830251414345526</v>
      </c>
      <c r="I19" s="18">
        <f>AVERAGE(H19:H20)</f>
        <v>72.266145979684723</v>
      </c>
      <c r="J19" s="34">
        <f>AVEDEV(H19:H20)</f>
        <v>3.4358945653392041</v>
      </c>
      <c r="K19" s="33">
        <v>68.389189080811207</v>
      </c>
      <c r="L19" s="19">
        <v>1</v>
      </c>
      <c r="M19" s="19">
        <f t="shared" si="1"/>
        <v>14.883368649376113</v>
      </c>
      <c r="N19" s="18">
        <f>AVERAGE(M19:M20)</f>
        <v>14.320108939121884</v>
      </c>
      <c r="O19" s="34">
        <f>AVEDEV(M19:M20)</f>
        <v>0.56325971025422916</v>
      </c>
      <c r="P19" s="33">
        <v>10.161799999999999</v>
      </c>
      <c r="Q19" s="27">
        <v>2</v>
      </c>
      <c r="R19" s="19">
        <f t="shared" si="2"/>
        <v>4.422974378670208</v>
      </c>
      <c r="S19" s="18">
        <f>AVERAGE(R19:R20)</f>
        <v>4.4442618576187591</v>
      </c>
      <c r="T19" s="34">
        <f>AVEDEV(R19:R20)</f>
        <v>2.1287478948550653E-2</v>
      </c>
    </row>
    <row r="20" spans="1:20">
      <c r="B20" s="38">
        <v>2</v>
      </c>
      <c r="C20" s="40">
        <v>0.25019999999999998</v>
      </c>
      <c r="D20" s="37">
        <v>50</v>
      </c>
      <c r="E20" s="36">
        <f>'[1]含水量 '!F13</f>
        <v>8.1099999999999284</v>
      </c>
      <c r="F20" s="16">
        <v>232.06085046955999</v>
      </c>
      <c r="G20" s="19">
        <v>1</v>
      </c>
      <c r="H20" s="19">
        <f t="shared" si="0"/>
        <v>75.702040545023934</v>
      </c>
      <c r="I20" s="39"/>
      <c r="J20" s="34"/>
      <c r="K20" s="33">
        <v>63.2564084570581</v>
      </c>
      <c r="L20" s="19">
        <v>1</v>
      </c>
      <c r="M20" s="19">
        <f t="shared" si="1"/>
        <v>13.756849228867654</v>
      </c>
      <c r="N20" s="39"/>
      <c r="O20" s="34"/>
      <c r="P20" s="33">
        <v>10.266690000000001</v>
      </c>
      <c r="Q20" s="27">
        <v>2</v>
      </c>
      <c r="R20" s="19">
        <f t="shared" si="2"/>
        <v>4.4655493365673093</v>
      </c>
      <c r="S20" s="39"/>
      <c r="T20" s="34"/>
    </row>
    <row r="21" spans="1:20">
      <c r="A21" s="15" t="s">
        <v>8</v>
      </c>
      <c r="B21" s="38">
        <v>1</v>
      </c>
      <c r="C21" s="37">
        <v>0.25040000000000001</v>
      </c>
      <c r="D21" s="37">
        <v>50</v>
      </c>
      <c r="E21" s="36">
        <f>'[1]含水量 '!F14</f>
        <v>6.698660267946428</v>
      </c>
      <c r="F21" s="16">
        <v>210.989084972271</v>
      </c>
      <c r="G21" s="19">
        <v>2</v>
      </c>
      <c r="H21" s="19">
        <f t="shared" si="0"/>
        <v>135.46560573117227</v>
      </c>
      <c r="I21" s="18">
        <f>AVERAGE(H21:H22)</f>
        <v>132.65963004052594</v>
      </c>
      <c r="J21" s="34">
        <f>AVEDEV(H21:H22)</f>
        <v>2.8059756906463207</v>
      </c>
      <c r="K21" s="33">
        <v>70.159998396006003</v>
      </c>
      <c r="L21" s="19">
        <v>1</v>
      </c>
      <c r="M21" s="19">
        <f t="shared" si="1"/>
        <v>15.015416053492554</v>
      </c>
      <c r="N21" s="18">
        <f>AVERAGE(M21:M22)</f>
        <v>15.278938783513187</v>
      </c>
      <c r="O21" s="34">
        <f>AVEDEV(M21:M22)</f>
        <v>0.26352273002063153</v>
      </c>
      <c r="P21" s="33">
        <v>20.371189999999999</v>
      </c>
      <c r="Q21" s="27">
        <v>2</v>
      </c>
      <c r="R21" s="19">
        <f t="shared" si="2"/>
        <v>8.7195524614538744</v>
      </c>
      <c r="S21" s="18">
        <f>AVERAGE(R21:R22)</f>
        <v>8.658590364890518</v>
      </c>
      <c r="T21" s="34">
        <f>AVEDEV(R21:R22)</f>
        <v>6.0962096563356383E-2</v>
      </c>
    </row>
    <row r="22" spans="1:20">
      <c r="B22" s="38">
        <v>2</v>
      </c>
      <c r="C22" s="37">
        <v>0.25019999999999998</v>
      </c>
      <c r="D22" s="37">
        <v>50</v>
      </c>
      <c r="E22" s="36">
        <f>'[1]含水量 '!F15</f>
        <v>6.6886622675465315</v>
      </c>
      <c r="F22" s="16">
        <v>202.10852752320599</v>
      </c>
      <c r="G22" s="19">
        <v>2</v>
      </c>
      <c r="H22" s="19">
        <f t="shared" si="0"/>
        <v>129.85365434987963</v>
      </c>
      <c r="I22" s="39"/>
      <c r="J22" s="34"/>
      <c r="K22" s="33">
        <v>72.572405289170007</v>
      </c>
      <c r="L22" s="19">
        <v>1</v>
      </c>
      <c r="M22" s="19">
        <f t="shared" si="1"/>
        <v>15.542461513533818</v>
      </c>
      <c r="N22" s="39"/>
      <c r="O22" s="34"/>
      <c r="P22" s="33">
        <v>20.07245</v>
      </c>
      <c r="Q22" s="27">
        <v>2</v>
      </c>
      <c r="R22" s="19">
        <f t="shared" si="2"/>
        <v>8.5976282683271616</v>
      </c>
      <c r="S22" s="39"/>
      <c r="T22" s="34"/>
    </row>
    <row r="23" spans="1:20">
      <c r="A23" s="15" t="s">
        <v>6</v>
      </c>
      <c r="B23" s="38">
        <v>1</v>
      </c>
      <c r="C23" s="37">
        <v>0.25019999999999998</v>
      </c>
      <c r="D23" s="37">
        <v>50</v>
      </c>
      <c r="E23" s="36">
        <f>'[1]含水量 '!F16</f>
        <v>6.5886822635472093</v>
      </c>
      <c r="F23" s="16">
        <v>205.24544085098501</v>
      </c>
      <c r="G23" s="19">
        <v>2</v>
      </c>
      <c r="H23" s="19">
        <f t="shared" si="0"/>
        <v>131.72796234113324</v>
      </c>
      <c r="I23" s="18">
        <f>AVERAGE(H23:H24)</f>
        <v>132.1621844981758</v>
      </c>
      <c r="J23" s="34">
        <f>AVEDEV(H23:H24)</f>
        <v>0.43422215704256928</v>
      </c>
      <c r="K23" s="33">
        <v>53.016511112670599</v>
      </c>
      <c r="L23" s="19">
        <v>1</v>
      </c>
      <c r="M23" s="19">
        <f t="shared" si="1"/>
        <v>11.342122794302949</v>
      </c>
      <c r="N23" s="18">
        <f>AVERAGE(M23:M24)</f>
        <v>12.350175625603244</v>
      </c>
      <c r="O23" s="34">
        <f>AVEDEV(M23:M24)</f>
        <v>1.0080528313002954</v>
      </c>
      <c r="P23" s="33">
        <v>21.899799999999999</v>
      </c>
      <c r="Q23" s="27">
        <v>2</v>
      </c>
      <c r="R23" s="19">
        <f t="shared" si="2"/>
        <v>9.3702967455854367</v>
      </c>
      <c r="S23" s="18">
        <f>AVERAGE(R23:R24)</f>
        <v>9.3135284048825575</v>
      </c>
      <c r="T23" s="34">
        <f>AVEDEV(R23:R24)</f>
        <v>5.676834070288006E-2</v>
      </c>
    </row>
    <row r="24" spans="1:20">
      <c r="B24" s="38">
        <v>2</v>
      </c>
      <c r="C24" s="37">
        <v>0.25030000000000002</v>
      </c>
      <c r="D24" s="37">
        <v>50</v>
      </c>
      <c r="E24" s="36">
        <f>'[1]含水量 '!F17</f>
        <v>6.518696260747932</v>
      </c>
      <c r="F24" s="16">
        <v>206.835988453803</v>
      </c>
      <c r="G24" s="19">
        <v>2</v>
      </c>
      <c r="H24" s="19">
        <f t="shared" si="0"/>
        <v>132.59640665521837</v>
      </c>
      <c r="I24" s="39"/>
      <c r="J24" s="34"/>
      <c r="K24" s="33">
        <v>62.512155266613902</v>
      </c>
      <c r="L24" s="19">
        <v>1</v>
      </c>
      <c r="M24" s="19">
        <f t="shared" si="1"/>
        <v>13.358228456903539</v>
      </c>
      <c r="N24" s="39"/>
      <c r="O24" s="34"/>
      <c r="P24" s="33">
        <v>21.659310000000001</v>
      </c>
      <c r="Q24" s="27">
        <v>2</v>
      </c>
      <c r="R24" s="19">
        <f t="shared" si="2"/>
        <v>9.2567600641796766</v>
      </c>
      <c r="S24" s="39"/>
      <c r="T24" s="34"/>
    </row>
    <row r="25" spans="1:20">
      <c r="A25" s="15" t="s">
        <v>3</v>
      </c>
      <c r="B25" s="38">
        <v>1</v>
      </c>
      <c r="C25" s="37">
        <v>0.25019999999999998</v>
      </c>
      <c r="D25" s="37">
        <v>50</v>
      </c>
      <c r="E25" s="36">
        <f>'[1]含水量 '!F18</f>
        <v>6.4587082583481958</v>
      </c>
      <c r="F25" s="16">
        <v>216.29091031499601</v>
      </c>
      <c r="G25" s="19">
        <v>2</v>
      </c>
      <c r="H25" s="19">
        <f t="shared" si="0"/>
        <v>138.62413820358339</v>
      </c>
      <c r="I25" s="18">
        <f>AVERAGE(H25:H26)</f>
        <v>139.92528178982786</v>
      </c>
      <c r="J25" s="34">
        <f>AVEDEV(H25:H26)</f>
        <v>1.3011435862444642</v>
      </c>
      <c r="K25" s="33">
        <v>52.246594019107597</v>
      </c>
      <c r="L25" s="19">
        <v>1</v>
      </c>
      <c r="M25" s="19">
        <f t="shared" si="1"/>
        <v>11.161879247758559</v>
      </c>
      <c r="N25" s="18">
        <f>AVERAGE(M25:M26)</f>
        <v>12.273524354049867</v>
      </c>
      <c r="O25" s="34">
        <f>AVEDEV(M25:M26)</f>
        <v>1.1116451062913075</v>
      </c>
      <c r="P25" s="33">
        <v>18.382010000000001</v>
      </c>
      <c r="Q25" s="27">
        <v>2</v>
      </c>
      <c r="R25" s="19">
        <f t="shared" si="2"/>
        <v>7.8542067594321185</v>
      </c>
      <c r="S25" s="18">
        <f>AVERAGE(R25:R26)</f>
        <v>7.9155327997025307</v>
      </c>
      <c r="T25" s="34">
        <f>AVEDEV(R25:R26)</f>
        <v>6.1326040270411664E-2</v>
      </c>
    </row>
    <row r="26" spans="1:20">
      <c r="B26" s="38">
        <v>2</v>
      </c>
      <c r="C26" s="37">
        <v>0.24990000000000001</v>
      </c>
      <c r="D26" s="37">
        <v>50</v>
      </c>
      <c r="E26" s="36">
        <f>'[1]含水量 '!F19</f>
        <v>6.2506250625062503</v>
      </c>
      <c r="F26" s="16">
        <v>220.576552467032</v>
      </c>
      <c r="G26" s="19">
        <v>2</v>
      </c>
      <c r="H26" s="19">
        <f t="shared" si="0"/>
        <v>141.22642537607231</v>
      </c>
      <c r="I26" s="39"/>
      <c r="J26" s="34"/>
      <c r="K26" s="33">
        <v>62.717466491563997</v>
      </c>
      <c r="L26" s="19">
        <v>1</v>
      </c>
      <c r="M26" s="19">
        <f t="shared" si="1"/>
        <v>13.385169460341174</v>
      </c>
      <c r="N26" s="39"/>
      <c r="O26" s="34"/>
      <c r="P26" s="33">
        <v>18.68816</v>
      </c>
      <c r="Q26" s="27">
        <v>2</v>
      </c>
      <c r="R26" s="19">
        <f t="shared" si="2"/>
        <v>7.9768588399729419</v>
      </c>
      <c r="S26" s="39"/>
      <c r="T26" s="34"/>
    </row>
  </sheetData>
  <mergeCells count="8">
    <mergeCell ref="K1:O1"/>
    <mergeCell ref="P1:T1"/>
    <mergeCell ref="A1:A2"/>
    <mergeCell ref="B1:B2"/>
    <mergeCell ref="C1:C2"/>
    <mergeCell ref="D1:D2"/>
    <mergeCell ref="E1:E2"/>
    <mergeCell ref="F1:J1"/>
  </mergeCells>
  <phoneticPr fontId="2" type="noConversion"/>
  <pageMargins left="0.7" right="0.7" top="0.75" bottom="0.75" header="0.3" footer="0.3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"/>
  <sheetViews>
    <sheetView workbookViewId="0">
      <pane xSplit="1" topLeftCell="B1" activePane="topRight" state="frozen"/>
      <selection activeCell="D27" sqref="D27"/>
      <selection pane="topRight" activeCell="D16" sqref="D16"/>
    </sheetView>
  </sheetViews>
  <sheetFormatPr defaultRowHeight="13.2"/>
  <cols>
    <col min="1" max="1" width="8.88671875" style="16"/>
    <col min="2" max="20" width="8.88671875" style="16" customWidth="1"/>
    <col min="21" max="21" width="13.44140625" style="16" bestFit="1" customWidth="1"/>
    <col min="22" max="22" width="10.21875" style="16" bestFit="1" customWidth="1"/>
    <col min="23" max="16384" width="8.88671875" style="16"/>
  </cols>
  <sheetData>
    <row r="1" spans="1:26" s="15" customFormat="1" ht="16.2">
      <c r="A1" s="78" t="s">
        <v>68</v>
      </c>
      <c r="B1" s="79" t="s">
        <v>67</v>
      </c>
      <c r="C1" s="80" t="s">
        <v>66</v>
      </c>
      <c r="D1" s="82" t="s">
        <v>65</v>
      </c>
      <c r="E1" s="83" t="s">
        <v>64</v>
      </c>
      <c r="F1" s="72" t="s">
        <v>63</v>
      </c>
      <c r="G1" s="73"/>
      <c r="H1" s="73"/>
      <c r="I1" s="73"/>
      <c r="J1" s="74"/>
      <c r="K1" s="72" t="s">
        <v>62</v>
      </c>
      <c r="L1" s="73"/>
      <c r="M1" s="73"/>
      <c r="N1" s="73"/>
      <c r="O1" s="74"/>
      <c r="P1" s="75" t="s">
        <v>61</v>
      </c>
      <c r="Q1" s="76"/>
      <c r="R1" s="76"/>
      <c r="S1" s="76"/>
      <c r="T1" s="77"/>
      <c r="U1" s="85" t="s">
        <v>60</v>
      </c>
      <c r="V1" s="85"/>
      <c r="W1" s="85"/>
      <c r="X1" s="85" t="s">
        <v>59</v>
      </c>
      <c r="Y1" s="85"/>
      <c r="Z1" s="85"/>
    </row>
    <row r="2" spans="1:26" s="15" customFormat="1" ht="32.4">
      <c r="A2" s="78"/>
      <c r="B2" s="79"/>
      <c r="C2" s="81"/>
      <c r="D2" s="82"/>
      <c r="E2" s="84"/>
      <c r="F2" s="53" t="s">
        <v>57</v>
      </c>
      <c r="G2" s="56" t="s">
        <v>55</v>
      </c>
      <c r="H2" s="53" t="s">
        <v>58</v>
      </c>
      <c r="I2" s="53" t="s">
        <v>52</v>
      </c>
      <c r="J2" s="52" t="s">
        <v>51</v>
      </c>
      <c r="K2" s="53" t="s">
        <v>57</v>
      </c>
      <c r="L2" s="53" t="s">
        <v>55</v>
      </c>
      <c r="M2" s="53" t="s">
        <v>54</v>
      </c>
      <c r="N2" s="53" t="s">
        <v>52</v>
      </c>
      <c r="O2" s="52" t="s">
        <v>51</v>
      </c>
      <c r="P2" s="55" t="s">
        <v>56</v>
      </c>
      <c r="Q2" s="55" t="s">
        <v>55</v>
      </c>
      <c r="R2" s="55" t="s">
        <v>54</v>
      </c>
      <c r="S2" s="53" t="s">
        <v>52</v>
      </c>
      <c r="T2" s="52" t="s">
        <v>51</v>
      </c>
      <c r="U2" s="53" t="s">
        <v>80</v>
      </c>
      <c r="V2" s="53" t="s">
        <v>52</v>
      </c>
      <c r="W2" s="52" t="s">
        <v>51</v>
      </c>
      <c r="X2" s="53" t="s">
        <v>53</v>
      </c>
      <c r="Y2" s="53" t="s">
        <v>79</v>
      </c>
      <c r="Z2" s="52" t="s">
        <v>51</v>
      </c>
    </row>
    <row r="3" spans="1:26" s="15" customFormat="1" ht="16.2">
      <c r="A3" s="15" t="s">
        <v>78</v>
      </c>
      <c r="B3" s="51">
        <v>1</v>
      </c>
      <c r="C3" s="50">
        <v>0.25019999999999998</v>
      </c>
      <c r="D3" s="49">
        <v>50</v>
      </c>
      <c r="E3" s="48">
        <f>'[1]含水量 '!F26</f>
        <v>3.080924277283112</v>
      </c>
      <c r="F3" s="16">
        <v>115.82726987532401</v>
      </c>
      <c r="G3" s="27">
        <v>1</v>
      </c>
      <c r="H3" s="27">
        <f t="shared" ref="H3:H26" si="0">((F3*G3)*D3*0.001*1.5)/(C3*(1-(E3*0.01)))</f>
        <v>35.824118606145532</v>
      </c>
      <c r="I3" s="45">
        <f>AVERAGE(H3:H4)</f>
        <v>34.587314634986626</v>
      </c>
      <c r="J3" s="44">
        <f>AVEDEV(H3:H4)</f>
        <v>1.2368039711589027</v>
      </c>
      <c r="K3" s="47">
        <v>52.957148059725597</v>
      </c>
      <c r="L3" s="27">
        <v>1</v>
      </c>
      <c r="M3" s="27">
        <f t="shared" ref="M3:M26" si="1">((K3*L3)*D3*0.001)/(C3*(1-(E3*0.01)))</f>
        <v>10.919381104736946</v>
      </c>
      <c r="N3" s="45">
        <f>AVERAGE(M3:M4)</f>
        <v>11.283933847717336</v>
      </c>
      <c r="O3" s="44">
        <f>AVEDEV(M3:M4)</f>
        <v>0.36455274298038987</v>
      </c>
      <c r="P3" s="47">
        <v>5.6228999999999996</v>
      </c>
      <c r="Q3" s="27">
        <v>2</v>
      </c>
      <c r="R3" s="27">
        <f t="shared" ref="R3:R26" si="2">((P3*Q3)*D3*0.001)/(C3*(1-(E3*0.01)))</f>
        <v>2.3188026645460371</v>
      </c>
      <c r="S3" s="45">
        <f>AVERAGE(R3:R4)</f>
        <v>2.3325835576892091</v>
      </c>
      <c r="T3" s="44">
        <f>AVEDEV(R3:R4)</f>
        <v>1.3780893143172213E-2</v>
      </c>
      <c r="U3" s="33">
        <v>0</v>
      </c>
      <c r="V3" s="18">
        <f>AVERAGE(U3:U4)</f>
        <v>0</v>
      </c>
      <c r="W3" s="23">
        <f>AVEDEV(U3:U4)</f>
        <v>0</v>
      </c>
      <c r="X3" s="43">
        <v>8.1098746682653875</v>
      </c>
      <c r="Y3" s="18">
        <f>AVERAGE(X3:X4)</f>
        <v>8.0693499621326943</v>
      </c>
      <c r="Z3" s="23">
        <f>AVEDEV(X3:X4)</f>
        <v>4.0524706132694099E-2</v>
      </c>
    </row>
    <row r="4" spans="1:26" s="15" customFormat="1" ht="16.2">
      <c r="B4" s="38">
        <v>2</v>
      </c>
      <c r="C4" s="40">
        <v>0.25</v>
      </c>
      <c r="D4" s="37">
        <v>50</v>
      </c>
      <c r="E4" s="36">
        <f>'[1]含水量 '!F27</f>
        <v>3.2803280328030966</v>
      </c>
      <c r="F4" s="16">
        <v>107.521681711464</v>
      </c>
      <c r="G4" s="19">
        <v>1</v>
      </c>
      <c r="H4" s="19">
        <f t="shared" si="0"/>
        <v>33.350510663827727</v>
      </c>
      <c r="I4" s="39"/>
      <c r="J4" s="34"/>
      <c r="K4" s="33">
        <v>56.331890098328799</v>
      </c>
      <c r="L4" s="19">
        <v>1</v>
      </c>
      <c r="M4" s="19">
        <f t="shared" si="1"/>
        <v>11.648486590697726</v>
      </c>
      <c r="N4" s="39"/>
      <c r="O4" s="34"/>
      <c r="P4" s="33">
        <v>5.6734900000000001</v>
      </c>
      <c r="Q4" s="27">
        <v>2</v>
      </c>
      <c r="R4" s="19">
        <f t="shared" si="2"/>
        <v>2.3463644508323815</v>
      </c>
      <c r="S4" s="39"/>
      <c r="T4" s="34"/>
      <c r="U4" s="33">
        <v>0</v>
      </c>
      <c r="V4" s="18"/>
      <c r="W4" s="23"/>
      <c r="X4" s="43">
        <v>8.0288252559999993</v>
      </c>
      <c r="Y4" s="18"/>
      <c r="Z4" s="23"/>
    </row>
    <row r="5" spans="1:26" s="15" customFormat="1" ht="16.2">
      <c r="A5" s="15" t="s">
        <v>77</v>
      </c>
      <c r="B5" s="38">
        <v>1</v>
      </c>
      <c r="C5" s="40">
        <v>0.24979999999999999</v>
      </c>
      <c r="D5" s="37">
        <v>50</v>
      </c>
      <c r="E5" s="36">
        <f>'[1]含水量 '!F28</f>
        <v>3.2096790320967696</v>
      </c>
      <c r="F5" s="16">
        <v>109.21852230408</v>
      </c>
      <c r="G5" s="19">
        <v>1</v>
      </c>
      <c r="H5" s="19">
        <f t="shared" si="0"/>
        <v>33.879203824726218</v>
      </c>
      <c r="I5" s="18">
        <f>AVERAGE(H5:H6)</f>
        <v>34.243032185429769</v>
      </c>
      <c r="J5" s="34">
        <f>AVEDEV(H5:H6)</f>
        <v>0.3638283607035504</v>
      </c>
      <c r="K5" s="33">
        <v>52.253065188362399</v>
      </c>
      <c r="L5" s="19">
        <v>1</v>
      </c>
      <c r="M5" s="19">
        <f t="shared" si="1"/>
        <v>10.805812107305931</v>
      </c>
      <c r="N5" s="18">
        <f>AVERAGE(M5:M6)</f>
        <v>10.732768734709918</v>
      </c>
      <c r="O5" s="34">
        <f>AVEDEV(M5:M6)</f>
        <v>7.3043372596013789E-2</v>
      </c>
      <c r="P5" s="33">
        <v>5.7753199999999998</v>
      </c>
      <c r="Q5" s="27">
        <v>2</v>
      </c>
      <c r="R5" s="19">
        <f t="shared" si="2"/>
        <v>2.3886454337023331</v>
      </c>
      <c r="S5" s="18">
        <f>AVERAGE(R5:R6)</f>
        <v>2.3721835001938851</v>
      </c>
      <c r="T5" s="34">
        <f>AVEDEV(R5:R6)</f>
        <v>1.6461933508448157E-2</v>
      </c>
      <c r="U5" s="33">
        <v>0</v>
      </c>
      <c r="V5" s="18">
        <f>AVERAGE(U5:U6)</f>
        <v>0</v>
      </c>
      <c r="W5" s="23">
        <f>AVEDEV(U5:U6)</f>
        <v>0</v>
      </c>
      <c r="X5" s="43">
        <v>7.8700345716573246</v>
      </c>
      <c r="Y5" s="18">
        <f>AVERAGE(X5:X6)</f>
        <v>8.0253172918262639</v>
      </c>
      <c r="Z5" s="23">
        <f>AVEDEV(X5:X6)</f>
        <v>0.15528272016893929</v>
      </c>
    </row>
    <row r="6" spans="1:26" s="15" customFormat="1" ht="16.2">
      <c r="B6" s="38">
        <v>2</v>
      </c>
      <c r="C6" s="40">
        <v>0.25009999999999999</v>
      </c>
      <c r="D6" s="37">
        <v>50</v>
      </c>
      <c r="E6" s="36">
        <f>'[1]含水量 '!F29</f>
        <v>3.2303230323031631</v>
      </c>
      <c r="F6" s="16">
        <v>111.674475793394</v>
      </c>
      <c r="G6" s="19">
        <v>1</v>
      </c>
      <c r="H6" s="19">
        <f t="shared" si="0"/>
        <v>34.606860546133319</v>
      </c>
      <c r="I6" s="39"/>
      <c r="J6" s="34"/>
      <c r="K6" s="33">
        <v>51.597539756403499</v>
      </c>
      <c r="L6" s="19">
        <v>1</v>
      </c>
      <c r="M6" s="19">
        <f t="shared" si="1"/>
        <v>10.659725362113903</v>
      </c>
      <c r="N6" s="39"/>
      <c r="O6" s="34"/>
      <c r="P6" s="33">
        <v>5.7013400000000001</v>
      </c>
      <c r="Q6" s="27">
        <v>2</v>
      </c>
      <c r="R6" s="19">
        <f t="shared" si="2"/>
        <v>2.3557215666854368</v>
      </c>
      <c r="S6" s="39"/>
      <c r="T6" s="34"/>
      <c r="U6" s="33">
        <v>0</v>
      </c>
      <c r="V6" s="18"/>
      <c r="W6" s="23"/>
      <c r="X6" s="41">
        <v>8.1806000119952031</v>
      </c>
      <c r="Y6" s="18"/>
      <c r="Z6" s="23"/>
    </row>
    <row r="7" spans="1:26" s="15" customFormat="1" ht="16.2">
      <c r="A7" s="15" t="s">
        <v>76</v>
      </c>
      <c r="B7" s="38">
        <v>1</v>
      </c>
      <c r="C7" s="40">
        <v>0.25030000000000002</v>
      </c>
      <c r="D7" s="37">
        <v>50</v>
      </c>
      <c r="E7" s="36">
        <f>'[1]含水量 '!F30</f>
        <v>3.1296870312970362</v>
      </c>
      <c r="F7" s="16">
        <v>110.73674809747401</v>
      </c>
      <c r="G7" s="19">
        <v>1</v>
      </c>
      <c r="H7" s="19">
        <f t="shared" si="0"/>
        <v>34.253225744801099</v>
      </c>
      <c r="I7" s="18">
        <f>AVERAGE(H7:H8)</f>
        <v>34.838364813952111</v>
      </c>
      <c r="J7" s="34">
        <f>AVEDEV(H7:H8)</f>
        <v>0.58513906915101188</v>
      </c>
      <c r="K7" s="33">
        <v>63.834014486302799</v>
      </c>
      <c r="L7" s="19">
        <v>1</v>
      </c>
      <c r="M7" s="19">
        <f t="shared" si="1"/>
        <v>13.16347671970999</v>
      </c>
      <c r="N7" s="18">
        <f>AVERAGE(M7:M8)</f>
        <v>11.658448417804133</v>
      </c>
      <c r="O7" s="34">
        <f>AVEDEV(M7:M8)</f>
        <v>1.5050283019058579</v>
      </c>
      <c r="P7" s="33">
        <v>5.5580800000000004</v>
      </c>
      <c r="Q7" s="27">
        <v>2</v>
      </c>
      <c r="R7" s="19">
        <f t="shared" si="2"/>
        <v>2.2923094301701741</v>
      </c>
      <c r="S7" s="18">
        <f>AVERAGE(R7:R8)</f>
        <v>2.3053734371387442</v>
      </c>
      <c r="T7" s="34">
        <f>AVEDEV(R7:R8)</f>
        <v>1.3064006968570352E-2</v>
      </c>
      <c r="U7" s="33">
        <v>0</v>
      </c>
      <c r="V7" s="18">
        <f>AVERAGE(U7:U8)</f>
        <v>0</v>
      </c>
      <c r="W7" s="23">
        <f>AVEDEV(U7:U8)</f>
        <v>0</v>
      </c>
      <c r="X7" s="41">
        <v>8.0054357371154587</v>
      </c>
      <c r="Y7" s="18">
        <f>AVERAGE(X7:X8)</f>
        <v>7.9299145005992786</v>
      </c>
      <c r="Z7" s="23">
        <f>AVEDEV(X7:X8)</f>
        <v>7.5521236516180146E-2</v>
      </c>
    </row>
    <row r="8" spans="1:26" s="15" customFormat="1" ht="16.2">
      <c r="B8" s="38">
        <v>2</v>
      </c>
      <c r="C8" s="40">
        <v>0.25030000000000002</v>
      </c>
      <c r="D8" s="37">
        <v>50</v>
      </c>
      <c r="E8" s="36">
        <f>'[1]含水量 '!F31</f>
        <v>3.1193761247748792</v>
      </c>
      <c r="F8" s="16">
        <v>114.53231258095801</v>
      </c>
      <c r="G8" s="19">
        <v>1</v>
      </c>
      <c r="H8" s="19">
        <f t="shared" si="0"/>
        <v>35.423503883103123</v>
      </c>
      <c r="I8" s="39"/>
      <c r="J8" s="34"/>
      <c r="K8" s="33">
        <v>49.242503945292</v>
      </c>
      <c r="L8" s="19">
        <v>1</v>
      </c>
      <c r="M8" s="19">
        <f t="shared" si="1"/>
        <v>10.153420115898275</v>
      </c>
      <c r="N8" s="39"/>
      <c r="O8" s="34"/>
      <c r="P8" s="33">
        <v>5.6220299999999996</v>
      </c>
      <c r="Q8" s="27">
        <v>2</v>
      </c>
      <c r="R8" s="19">
        <f t="shared" si="2"/>
        <v>2.3184374441073148</v>
      </c>
      <c r="S8" s="39"/>
      <c r="T8" s="34"/>
      <c r="U8" s="33">
        <v>0</v>
      </c>
      <c r="V8" s="18"/>
      <c r="W8" s="23"/>
      <c r="X8" s="41">
        <v>7.8543932640830985</v>
      </c>
      <c r="Y8" s="18"/>
      <c r="Z8" s="23"/>
    </row>
    <row r="9" spans="1:26" s="15" customFormat="1" ht="16.2">
      <c r="A9" s="15" t="s">
        <v>75</v>
      </c>
      <c r="B9" s="38">
        <v>1</v>
      </c>
      <c r="C9" s="37">
        <v>0.25019999999999998</v>
      </c>
      <c r="D9" s="37">
        <v>50</v>
      </c>
      <c r="E9" s="36">
        <f>'[1]含水量 '!F32</f>
        <v>3.5192961407718131</v>
      </c>
      <c r="F9" s="16">
        <v>101.93996923575099</v>
      </c>
      <c r="G9" s="19">
        <v>1</v>
      </c>
      <c r="H9" s="19">
        <f t="shared" si="0"/>
        <v>31.672182636149561</v>
      </c>
      <c r="I9" s="18">
        <f>AVERAGE(H9:H10)</f>
        <v>32.692030772173545</v>
      </c>
      <c r="J9" s="34">
        <f>AVEDEV(H9:H10)</f>
        <v>1.0198481360239828</v>
      </c>
      <c r="K9" s="33">
        <v>74.055355480920994</v>
      </c>
      <c r="L9" s="19">
        <v>1</v>
      </c>
      <c r="M9" s="19">
        <f t="shared" si="1"/>
        <v>15.339058608453582</v>
      </c>
      <c r="N9" s="18">
        <f>AVERAGE(M9:M10)</f>
        <v>14.892936189820373</v>
      </c>
      <c r="O9" s="34">
        <f>AVEDEV(M9:M10)</f>
        <v>0.44612241863320889</v>
      </c>
      <c r="P9" s="33">
        <v>7.5900100000000004</v>
      </c>
      <c r="Q9" s="27">
        <v>2</v>
      </c>
      <c r="R9" s="19">
        <f t="shared" si="2"/>
        <v>3.1442319727637575</v>
      </c>
      <c r="S9" s="18">
        <f>AVERAGE(R9:R10)</f>
        <v>3.1605006691562996</v>
      </c>
      <c r="T9" s="34">
        <f>AVEDEV(R9:R10)</f>
        <v>1.6268696392542026E-2</v>
      </c>
      <c r="U9" s="33">
        <v>0</v>
      </c>
      <c r="V9" s="18">
        <f>AVERAGE(U9:U10)</f>
        <v>0</v>
      </c>
      <c r="W9" s="23">
        <f>AVEDEV(U9:U10)</f>
        <v>0</v>
      </c>
      <c r="X9" s="60">
        <v>6.6083136610711417</v>
      </c>
      <c r="Y9" s="18">
        <f>AVERAGE(X9:X10)</f>
        <v>6.6345285985355709</v>
      </c>
      <c r="Z9" s="23">
        <f>AVEDEV(X9:X10)</f>
        <v>2.6214937464429156E-2</v>
      </c>
    </row>
    <row r="10" spans="1:26" s="15" customFormat="1" ht="16.2">
      <c r="B10" s="38">
        <v>2</v>
      </c>
      <c r="C10" s="37">
        <v>0.25</v>
      </c>
      <c r="D10" s="37">
        <v>50</v>
      </c>
      <c r="E10" s="36">
        <f>'[1]含水量 '!F33</f>
        <v>3.9992001599679217</v>
      </c>
      <c r="F10" s="16">
        <v>107.878911309909</v>
      </c>
      <c r="G10" s="19">
        <v>1</v>
      </c>
      <c r="H10" s="19">
        <f t="shared" si="0"/>
        <v>33.711878908197527</v>
      </c>
      <c r="I10" s="39"/>
      <c r="J10" s="34"/>
      <c r="K10" s="33">
        <v>69.345283858697897</v>
      </c>
      <c r="L10" s="19">
        <v>1</v>
      </c>
      <c r="M10" s="19">
        <f t="shared" si="1"/>
        <v>14.446813771187164</v>
      </c>
      <c r="N10" s="39"/>
      <c r="O10" s="34"/>
      <c r="P10" s="33">
        <v>7.6243100000000004</v>
      </c>
      <c r="Q10" s="27">
        <v>2</v>
      </c>
      <c r="R10" s="19">
        <f t="shared" si="2"/>
        <v>3.1767693655488416</v>
      </c>
      <c r="S10" s="39"/>
      <c r="T10" s="34"/>
      <c r="U10" s="33">
        <v>0</v>
      </c>
      <c r="V10" s="18"/>
      <c r="W10" s="23"/>
      <c r="X10" s="60">
        <v>6.660743536</v>
      </c>
      <c r="Y10" s="18"/>
      <c r="Z10" s="23"/>
    </row>
    <row r="11" spans="1:26" s="15" customFormat="1" ht="16.2">
      <c r="A11" s="15" t="s">
        <v>14</v>
      </c>
      <c r="B11" s="38">
        <v>1</v>
      </c>
      <c r="C11" s="37">
        <v>0.25</v>
      </c>
      <c r="D11" s="37">
        <v>50</v>
      </c>
      <c r="E11" s="36">
        <f>'[1]含水量 '!F34</f>
        <v>3.8100000000000023</v>
      </c>
      <c r="F11" s="16">
        <v>106.985837313795</v>
      </c>
      <c r="G11" s="19">
        <v>1</v>
      </c>
      <c r="H11" s="19">
        <f t="shared" si="0"/>
        <v>33.367035236655056</v>
      </c>
      <c r="I11" s="18">
        <f>AVERAGE(H11:H12)</f>
        <v>33.073323715696574</v>
      </c>
      <c r="J11" s="34">
        <f>AVEDEV(H11:H12)</f>
        <v>0.29371152095848174</v>
      </c>
      <c r="K11" s="33">
        <v>64.975114312305294</v>
      </c>
      <c r="L11" s="19">
        <v>1</v>
      </c>
      <c r="M11" s="19">
        <f t="shared" si="1"/>
        <v>13.50974411317295</v>
      </c>
      <c r="N11" s="18">
        <f>AVERAGE(M11:M12)</f>
        <v>14.372121583732129</v>
      </c>
      <c r="O11" s="34">
        <f>AVEDEV(M11:M12)</f>
        <v>0.86237747055917957</v>
      </c>
      <c r="P11" s="33">
        <v>7.4257200000000001</v>
      </c>
      <c r="Q11" s="27">
        <v>2</v>
      </c>
      <c r="R11" s="19">
        <f t="shared" si="2"/>
        <v>3.0879384551408671</v>
      </c>
      <c r="S11" s="18">
        <f>AVERAGE(R11:R12)</f>
        <v>3.0821896354504843</v>
      </c>
      <c r="T11" s="34">
        <f>AVEDEV(R11:R12)</f>
        <v>5.7488196903827671E-3</v>
      </c>
      <c r="U11" s="33">
        <v>0</v>
      </c>
      <c r="V11" s="18">
        <f>AVERAGE(U11:U12)</f>
        <v>0</v>
      </c>
      <c r="W11" s="23">
        <f>AVEDEV(U11:U12)</f>
        <v>0</v>
      </c>
      <c r="X11" s="60">
        <v>6.7198490919999996</v>
      </c>
      <c r="Y11" s="18">
        <f>AVERAGE(X11:X12)</f>
        <v>6.8259943122804625</v>
      </c>
      <c r="Z11" s="23">
        <f>AVEDEV(X11:X12)</f>
        <v>0.10614522028046292</v>
      </c>
    </row>
    <row r="12" spans="1:26" s="15" customFormat="1" ht="16.2">
      <c r="B12" s="38">
        <v>2</v>
      </c>
      <c r="C12" s="37">
        <v>0.25030000000000002</v>
      </c>
      <c r="D12" s="37">
        <v>50</v>
      </c>
      <c r="E12" s="36">
        <f>'[1]含水量 '!F35</f>
        <v>3.4689593122060671</v>
      </c>
      <c r="F12" s="16">
        <v>105.601572619819</v>
      </c>
      <c r="G12" s="19">
        <v>1</v>
      </c>
      <c r="H12" s="19">
        <f t="shared" si="0"/>
        <v>32.779612194738093</v>
      </c>
      <c r="I12" s="39"/>
      <c r="J12" s="34"/>
      <c r="K12" s="33">
        <v>73.618338526281704</v>
      </c>
      <c r="L12" s="19">
        <v>1</v>
      </c>
      <c r="M12" s="19">
        <f t="shared" si="1"/>
        <v>15.234499054291309</v>
      </c>
      <c r="N12" s="39"/>
      <c r="O12" s="34"/>
      <c r="P12" s="33">
        <v>7.4332099999999999</v>
      </c>
      <c r="Q12" s="27">
        <v>2</v>
      </c>
      <c r="R12" s="19">
        <f t="shared" si="2"/>
        <v>3.0764408157601015</v>
      </c>
      <c r="S12" s="39"/>
      <c r="T12" s="34"/>
      <c r="U12" s="33">
        <v>0</v>
      </c>
      <c r="V12" s="18"/>
      <c r="W12" s="23"/>
      <c r="X12" s="60">
        <v>6.9321395325609254</v>
      </c>
      <c r="Y12" s="18"/>
      <c r="Z12" s="23"/>
    </row>
    <row r="13" spans="1:26" s="15" customFormat="1" ht="16.2">
      <c r="A13" s="15" t="s">
        <v>11</v>
      </c>
      <c r="B13" s="38">
        <v>1</v>
      </c>
      <c r="C13" s="37">
        <v>0.25019999999999998</v>
      </c>
      <c r="D13" s="37">
        <v>50</v>
      </c>
      <c r="E13" s="36">
        <f>'[1]含水量 '!F36</f>
        <v>3.2390282915124557</v>
      </c>
      <c r="F13" s="16">
        <v>98.055097352655295</v>
      </c>
      <c r="G13" s="19">
        <v>1</v>
      </c>
      <c r="H13" s="19">
        <f t="shared" si="0"/>
        <v>30.376932222749858</v>
      </c>
      <c r="I13" s="18">
        <f>AVERAGE(H13:H14)</f>
        <v>31.047385995463195</v>
      </c>
      <c r="J13" s="34">
        <f>AVEDEV(H13:H14)</f>
        <v>0.67045377271333884</v>
      </c>
      <c r="K13" s="33">
        <v>47.615829725245803</v>
      </c>
      <c r="L13" s="19">
        <v>1</v>
      </c>
      <c r="M13" s="19">
        <f t="shared" si="1"/>
        <v>9.8340822071474623</v>
      </c>
      <c r="N13" s="18">
        <f>AVERAGE(M13:M14)</f>
        <v>10.977157750298534</v>
      </c>
      <c r="O13" s="34">
        <f>AVEDEV(M13:M14)</f>
        <v>1.1430755431510722</v>
      </c>
      <c r="P13" s="33">
        <v>5.71854</v>
      </c>
      <c r="Q13" s="27">
        <v>2</v>
      </c>
      <c r="R13" s="19">
        <f t="shared" si="2"/>
        <v>2.3620965040138553</v>
      </c>
      <c r="S13" s="18">
        <f>AVERAGE(R13:R14)</f>
        <v>2.3583048689394173</v>
      </c>
      <c r="T13" s="34">
        <f>AVEDEV(R13:R14)</f>
        <v>3.7916350744380267E-3</v>
      </c>
      <c r="U13" s="33">
        <v>0</v>
      </c>
      <c r="V13" s="18">
        <f>AVERAGE(U13:U14)</f>
        <v>0</v>
      </c>
      <c r="W13" s="23">
        <f>AVEDEV(U13:U14)</f>
        <v>0</v>
      </c>
      <c r="X13" s="60">
        <v>6.3809195243804959</v>
      </c>
      <c r="Y13" s="18">
        <f>AVERAGE(X13:X14)</f>
        <v>6.3756989538669187</v>
      </c>
      <c r="Z13" s="23">
        <f>AVEDEV(X13:X14)</f>
        <v>5.2205705135772718E-3</v>
      </c>
    </row>
    <row r="14" spans="1:26" s="15" customFormat="1" ht="16.2">
      <c r="B14" s="38">
        <v>2</v>
      </c>
      <c r="C14" s="37">
        <v>0.24990000000000001</v>
      </c>
      <c r="D14" s="37">
        <v>50</v>
      </c>
      <c r="E14" s="36">
        <f>'[1]含水量 '!F37</f>
        <v>3.1200000000001893</v>
      </c>
      <c r="F14" s="16">
        <v>102.38650623380801</v>
      </c>
      <c r="G14" s="19">
        <v>1</v>
      </c>
      <c r="H14" s="19">
        <f t="shared" si="0"/>
        <v>31.717839768176535</v>
      </c>
      <c r="I14" s="39"/>
      <c r="J14" s="34"/>
      <c r="K14" s="33">
        <v>58.686925909440397</v>
      </c>
      <c r="L14" s="19">
        <v>1</v>
      </c>
      <c r="M14" s="19">
        <f t="shared" si="1"/>
        <v>12.120233293449607</v>
      </c>
      <c r="N14" s="39"/>
      <c r="O14" s="34"/>
      <c r="P14" s="33">
        <v>5.7003500000000003</v>
      </c>
      <c r="Q14" s="27">
        <v>2</v>
      </c>
      <c r="R14" s="19">
        <f t="shared" si="2"/>
        <v>2.3545132338649792</v>
      </c>
      <c r="S14" s="39"/>
      <c r="T14" s="34"/>
      <c r="U14" s="33">
        <v>0</v>
      </c>
      <c r="V14" s="18"/>
      <c r="W14" s="23"/>
      <c r="X14" s="60">
        <v>6.3704783833533414</v>
      </c>
      <c r="Y14" s="18"/>
      <c r="Z14" s="23"/>
    </row>
    <row r="15" spans="1:26" s="15" customFormat="1" ht="16.2">
      <c r="A15" s="15" t="s">
        <v>74</v>
      </c>
      <c r="B15" s="38">
        <v>1</v>
      </c>
      <c r="C15" s="37">
        <v>0.24979999999999999</v>
      </c>
      <c r="D15" s="37">
        <v>50</v>
      </c>
      <c r="E15" s="36">
        <f>'[1]含水量 '!F38</f>
        <v>2.0202020202019311</v>
      </c>
      <c r="F15" s="16">
        <v>266.26558452072499</v>
      </c>
      <c r="G15" s="19">
        <v>2</v>
      </c>
      <c r="H15" s="19">
        <f t="shared" si="0"/>
        <v>163.18390506767321</v>
      </c>
      <c r="I15" s="18">
        <f>AVERAGE(H15:H16)</f>
        <v>160.74935091349028</v>
      </c>
      <c r="J15" s="34">
        <f>AVEDEV(H15:H16)</f>
        <v>2.4345541541829476</v>
      </c>
      <c r="K15" s="33">
        <v>37.855784404969</v>
      </c>
      <c r="L15" s="19">
        <v>2</v>
      </c>
      <c r="M15" s="19">
        <f t="shared" si="1"/>
        <v>15.466899936823388</v>
      </c>
      <c r="N15" s="18">
        <f>AVERAGE(M15:M16)</f>
        <v>16.587147333197986</v>
      </c>
      <c r="O15" s="34">
        <f>AVEDEV(M15:M16)</f>
        <v>1.120247396374598</v>
      </c>
      <c r="P15" s="33">
        <v>14.0467</v>
      </c>
      <c r="Q15" s="27">
        <v>2</v>
      </c>
      <c r="R15" s="19">
        <f t="shared" si="2"/>
        <v>5.7391203684597105</v>
      </c>
      <c r="S15" s="18">
        <f>AVERAGE(R15:R16)</f>
        <v>5.7595863727736658</v>
      </c>
      <c r="T15" s="34">
        <f>AVEDEV(R15:R16)</f>
        <v>2.0466004313955288E-2</v>
      </c>
      <c r="U15" s="57">
        <v>0</v>
      </c>
      <c r="V15" s="18">
        <f>AVERAGE(U15:U16)</f>
        <v>0</v>
      </c>
      <c r="W15" s="23">
        <f>AVEDEV(U15:U16)</f>
        <v>0</v>
      </c>
      <c r="X15" s="57">
        <v>17.168620662930348</v>
      </c>
      <c r="Y15" s="18">
        <f>AVERAGE(X15:X16)</f>
        <v>17.80852311603752</v>
      </c>
      <c r="Z15" s="23">
        <f>AVEDEV(X15:X16)</f>
        <v>0.63990245310717064</v>
      </c>
    </row>
    <row r="16" spans="1:26" s="15" customFormat="1" ht="16.2">
      <c r="B16" s="38">
        <v>2</v>
      </c>
      <c r="C16" s="37">
        <v>0.25019999999999998</v>
      </c>
      <c r="D16" s="37">
        <v>50</v>
      </c>
      <c r="E16" s="36">
        <f>'[1]含水量 '!F39</f>
        <v>2.0597940205981131</v>
      </c>
      <c r="F16" s="16">
        <v>258.62980185395099</v>
      </c>
      <c r="G16" s="19">
        <v>2</v>
      </c>
      <c r="H16" s="19">
        <f t="shared" si="0"/>
        <v>158.31479675930731</v>
      </c>
      <c r="I16" s="39"/>
      <c r="J16" s="34"/>
      <c r="K16" s="33">
        <v>43.391332497066301</v>
      </c>
      <c r="L16" s="19">
        <v>2</v>
      </c>
      <c r="M16" s="19">
        <f t="shared" si="1"/>
        <v>17.707394729572584</v>
      </c>
      <c r="N16" s="39"/>
      <c r="O16" s="34"/>
      <c r="P16" s="33">
        <v>14.16381</v>
      </c>
      <c r="Q16" s="27">
        <v>2</v>
      </c>
      <c r="R16" s="19">
        <f t="shared" si="2"/>
        <v>5.7800523770876211</v>
      </c>
      <c r="S16" s="39"/>
      <c r="T16" s="34"/>
      <c r="U16" s="57">
        <v>0</v>
      </c>
      <c r="V16" s="18"/>
      <c r="W16" s="23"/>
      <c r="X16" s="57">
        <v>18.448425569144689</v>
      </c>
      <c r="Y16" s="18"/>
      <c r="Z16" s="23"/>
    </row>
    <row r="17" spans="1:26" s="15" customFormat="1" ht="16.2">
      <c r="A17" s="15" t="s">
        <v>73</v>
      </c>
      <c r="B17" s="38">
        <v>1</v>
      </c>
      <c r="C17" s="37">
        <v>0.25</v>
      </c>
      <c r="D17" s="37">
        <v>50</v>
      </c>
      <c r="E17" s="36">
        <f>'[1]含水量 '!F40</f>
        <v>2.1399999999999864</v>
      </c>
      <c r="F17" s="16">
        <v>264.79201242713702</v>
      </c>
      <c r="G17" s="19">
        <v>2</v>
      </c>
      <c r="H17" s="19">
        <f t="shared" si="0"/>
        <v>162.34948646666891</v>
      </c>
      <c r="I17" s="18">
        <f>AVERAGE(H17:H18)</f>
        <v>155.35675700529475</v>
      </c>
      <c r="J17" s="34">
        <f>AVEDEV(H17:H18)</f>
        <v>6.9927294613741395</v>
      </c>
      <c r="K17" s="33">
        <v>28.095739084692301</v>
      </c>
      <c r="L17" s="19">
        <v>2</v>
      </c>
      <c r="M17" s="19">
        <f t="shared" si="1"/>
        <v>11.48405439799399</v>
      </c>
      <c r="N17" s="18">
        <f>AVERAGE(M17:M18)</f>
        <v>13.255485514267033</v>
      </c>
      <c r="O17" s="34">
        <f>AVEDEV(M17:M18)</f>
        <v>1.7714311162730416</v>
      </c>
      <c r="P17" s="33">
        <v>16.257629999999999</v>
      </c>
      <c r="Q17" s="27">
        <v>2</v>
      </c>
      <c r="R17" s="19">
        <f t="shared" si="2"/>
        <v>6.645260576333536</v>
      </c>
      <c r="S17" s="18">
        <f>AVERAGE(R17:R18)</f>
        <v>6.7712196123611434</v>
      </c>
      <c r="T17" s="34">
        <f>AVEDEV(R17:R18)</f>
        <v>0.12595903602760705</v>
      </c>
      <c r="U17" s="57">
        <v>0</v>
      </c>
      <c r="V17" s="18">
        <f>AVERAGE(U17:U18)</f>
        <v>0</v>
      </c>
      <c r="W17" s="23">
        <f>AVEDEV(U17:U18)</f>
        <v>0</v>
      </c>
      <c r="X17" s="57">
        <v>18.250237646000002</v>
      </c>
      <c r="Y17" s="18">
        <f>AVERAGE(X17:X18)</f>
        <v>17.6166637424</v>
      </c>
      <c r="Z17" s="23">
        <f>AVEDEV(X17:X18)</f>
        <v>0.63357390360000032</v>
      </c>
    </row>
    <row r="18" spans="1:26" s="15" customFormat="1" ht="16.2">
      <c r="B18" s="38">
        <v>2</v>
      </c>
      <c r="C18" s="37">
        <v>0.25</v>
      </c>
      <c r="D18" s="37">
        <v>50</v>
      </c>
      <c r="E18" s="36">
        <f>'[1]含水量 '!F41</f>
        <v>2.2695460907818825</v>
      </c>
      <c r="F18" s="59">
        <v>241.66139592778501</v>
      </c>
      <c r="G18" s="19">
        <v>2</v>
      </c>
      <c r="H18" s="19">
        <f t="shared" si="0"/>
        <v>148.36402754392063</v>
      </c>
      <c r="I18" s="39"/>
      <c r="J18" s="34"/>
      <c r="K18" s="33">
        <v>36.714684578966498</v>
      </c>
      <c r="L18" s="19">
        <v>2</v>
      </c>
      <c r="M18" s="19">
        <f t="shared" si="1"/>
        <v>15.026916630540073</v>
      </c>
      <c r="N18" s="39"/>
      <c r="O18" s="34"/>
      <c r="P18" s="33">
        <v>16.851610000000001</v>
      </c>
      <c r="Q18" s="27">
        <v>2</v>
      </c>
      <c r="R18" s="19">
        <f t="shared" si="2"/>
        <v>6.8971786483887501</v>
      </c>
      <c r="S18" s="39"/>
      <c r="T18" s="34"/>
      <c r="U18" s="57">
        <v>0</v>
      </c>
      <c r="V18" s="18"/>
      <c r="W18" s="23"/>
      <c r="X18" s="57">
        <v>16.983089838800002</v>
      </c>
      <c r="Y18" s="18"/>
      <c r="Z18" s="23"/>
    </row>
    <row r="19" spans="1:26" s="15" customFormat="1" ht="16.2">
      <c r="A19" s="15" t="s">
        <v>72</v>
      </c>
      <c r="B19" s="38">
        <v>1</v>
      </c>
      <c r="C19" s="37">
        <v>0.25030000000000002</v>
      </c>
      <c r="D19" s="37">
        <v>50</v>
      </c>
      <c r="E19" s="36">
        <f>'[1]含水量 '!F42</f>
        <v>2.1697830216977469</v>
      </c>
      <c r="F19" s="59">
        <v>252.110361682319</v>
      </c>
      <c r="G19" s="19">
        <v>2</v>
      </c>
      <c r="H19" s="19">
        <f t="shared" si="0"/>
        <v>154.4358376970246</v>
      </c>
      <c r="I19" s="18">
        <f>AVERAGE(H19:H20)</f>
        <v>156.80139020131833</v>
      </c>
      <c r="J19" s="34">
        <f>AVEDEV(H19:H20)</f>
        <v>2.3655525042937171</v>
      </c>
      <c r="K19" s="33">
        <v>41.133411564763499</v>
      </c>
      <c r="L19" s="19">
        <v>2</v>
      </c>
      <c r="M19" s="19">
        <f t="shared" si="1"/>
        <v>16.798127163969035</v>
      </c>
      <c r="N19" s="18">
        <f>AVERAGE(M19:M20)</f>
        <v>15.739786450712026</v>
      </c>
      <c r="O19" s="34">
        <f>AVEDEV(M19:M20)</f>
        <v>1.0583407132570084</v>
      </c>
      <c r="P19" s="33">
        <v>14.47259</v>
      </c>
      <c r="Q19" s="27">
        <v>2</v>
      </c>
      <c r="R19" s="19">
        <f t="shared" si="2"/>
        <v>5.9103390155035491</v>
      </c>
      <c r="S19" s="18">
        <f>AVERAGE(R19:R20)</f>
        <v>5.9011585202614345</v>
      </c>
      <c r="T19" s="34">
        <f>AVEDEV(R19:R20)</f>
        <v>9.180495242115061E-3</v>
      </c>
      <c r="U19" s="57">
        <v>0</v>
      </c>
      <c r="V19" s="18">
        <f>AVERAGE(U19:U20)</f>
        <v>0</v>
      </c>
      <c r="W19" s="23">
        <f>AVEDEV(U19:U20)</f>
        <v>0</v>
      </c>
      <c r="X19" s="57">
        <v>18.446798665201758</v>
      </c>
      <c r="Y19" s="18">
        <f>AVERAGE(X19:X20)</f>
        <v>18.198649944266883</v>
      </c>
      <c r="Z19" s="23">
        <f>AVEDEV(X19:X20)</f>
        <v>0.24814872093487672</v>
      </c>
    </row>
    <row r="20" spans="1:26" s="15" customFormat="1" ht="16.2">
      <c r="B20" s="38">
        <v>2</v>
      </c>
      <c r="C20" s="37">
        <v>0.25030000000000002</v>
      </c>
      <c r="D20" s="37">
        <v>50</v>
      </c>
      <c r="E20" s="36">
        <f>'[1]含水量 '!F43</f>
        <v>2.2700000000000387</v>
      </c>
      <c r="F20" s="59">
        <v>259.56752954987002</v>
      </c>
      <c r="G20" s="19">
        <v>2</v>
      </c>
      <c r="H20" s="19">
        <f t="shared" si="0"/>
        <v>159.16694270561203</v>
      </c>
      <c r="I20" s="39"/>
      <c r="J20" s="34"/>
      <c r="K20" s="33">
        <v>35.913486828794603</v>
      </c>
      <c r="L20" s="19">
        <v>2</v>
      </c>
      <c r="M20" s="19">
        <f t="shared" si="1"/>
        <v>14.681445737455018</v>
      </c>
      <c r="N20" s="39"/>
      <c r="O20" s="34"/>
      <c r="P20" s="33">
        <v>14.412850000000001</v>
      </c>
      <c r="Q20" s="27">
        <v>2</v>
      </c>
      <c r="R20" s="19">
        <f t="shared" si="2"/>
        <v>5.891978025019319</v>
      </c>
      <c r="S20" s="39"/>
      <c r="T20" s="34"/>
      <c r="U20" s="57">
        <v>0</v>
      </c>
      <c r="V20" s="18"/>
      <c r="W20" s="23"/>
      <c r="X20" s="57">
        <v>17.950501223332004</v>
      </c>
      <c r="Y20" s="18"/>
      <c r="Z20" s="23"/>
    </row>
    <row r="21" spans="1:26" s="15" customFormat="1" ht="16.2">
      <c r="A21" s="15" t="s">
        <v>71</v>
      </c>
      <c r="B21" s="38">
        <v>1</v>
      </c>
      <c r="C21" s="37">
        <v>0.25030000000000002</v>
      </c>
      <c r="D21" s="37">
        <v>50</v>
      </c>
      <c r="E21" s="36">
        <f>'[1]含水量 '!F44</f>
        <v>2.9105821164232526</v>
      </c>
      <c r="F21" s="59">
        <v>204.82209358808299</v>
      </c>
      <c r="G21" s="19">
        <v>1</v>
      </c>
      <c r="H21" s="19">
        <f t="shared" si="0"/>
        <v>63.212842179587021</v>
      </c>
      <c r="I21" s="18">
        <f>AVERAGE(H21:H22)</f>
        <v>62.783797479684921</v>
      </c>
      <c r="J21" s="34">
        <f>AVEDEV(H21:H22)</f>
        <v>0.42904469990210004</v>
      </c>
      <c r="K21" s="33">
        <v>50.796342006231498</v>
      </c>
      <c r="L21" s="19">
        <v>2</v>
      </c>
      <c r="M21" s="19">
        <f t="shared" si="1"/>
        <v>20.90257025362919</v>
      </c>
      <c r="N21" s="18">
        <f>AVERAGE(M21:M22)</f>
        <v>19.78316657773653</v>
      </c>
      <c r="O21" s="34">
        <f>AVEDEV(M21:M22)</f>
        <v>1.1194036758926611</v>
      </c>
      <c r="P21" s="33">
        <v>12.05644</v>
      </c>
      <c r="Q21" s="27">
        <v>2</v>
      </c>
      <c r="R21" s="19">
        <f t="shared" si="2"/>
        <v>4.9611955143886037</v>
      </c>
      <c r="S21" s="18">
        <f>AVERAGE(R21:R22)</f>
        <v>4.9771860827521088</v>
      </c>
      <c r="T21" s="34">
        <f>AVEDEV(R21:R22)</f>
        <v>1.5990568363505542E-2</v>
      </c>
      <c r="U21" s="33">
        <v>64.606285206765421</v>
      </c>
      <c r="V21" s="18">
        <f>AVERAGE(U21:U22)</f>
        <v>68.19560390314291</v>
      </c>
      <c r="W21" s="23">
        <f>AVEDEV(U21:U22)</f>
        <v>3.5893186963774895</v>
      </c>
      <c r="X21" s="57">
        <v>13.522760792249301</v>
      </c>
      <c r="Y21" s="18">
        <f>AVERAGE(X21:X22)</f>
        <v>13.076938241310426</v>
      </c>
      <c r="Z21" s="23">
        <f>AVEDEV(X21:X22)</f>
        <v>0.4458225509388738</v>
      </c>
    </row>
    <row r="22" spans="1:26" s="15" customFormat="1" ht="16.2">
      <c r="B22" s="38">
        <v>2</v>
      </c>
      <c r="C22" s="37">
        <v>0.25030000000000002</v>
      </c>
      <c r="D22" s="37">
        <v>50</v>
      </c>
      <c r="E22" s="36">
        <f>'[1]含水量 '!F45</f>
        <v>3.2696730326965699</v>
      </c>
      <c r="F22" s="59">
        <v>201.29445130343299</v>
      </c>
      <c r="G22" s="19">
        <v>1</v>
      </c>
      <c r="H22" s="19">
        <f t="shared" si="0"/>
        <v>62.354752779782821</v>
      </c>
      <c r="I22" s="39"/>
      <c r="J22" s="34"/>
      <c r="K22" s="33">
        <v>45.187957755027703</v>
      </c>
      <c r="L22" s="19">
        <v>2</v>
      </c>
      <c r="M22" s="19">
        <f t="shared" si="1"/>
        <v>18.663762901843867</v>
      </c>
      <c r="N22" s="39"/>
      <c r="O22" s="34"/>
      <c r="P22" s="33">
        <v>12.08928</v>
      </c>
      <c r="Q22" s="27">
        <v>2</v>
      </c>
      <c r="R22" s="19">
        <f t="shared" si="2"/>
        <v>4.9931766511156148</v>
      </c>
      <c r="S22" s="39"/>
      <c r="T22" s="34"/>
      <c r="U22" s="33">
        <v>71.784922599520399</v>
      </c>
      <c r="V22" s="18"/>
      <c r="W22" s="23"/>
      <c r="X22" s="57">
        <v>12.631115690371553</v>
      </c>
      <c r="Y22" s="18"/>
      <c r="Z22" s="23"/>
    </row>
    <row r="23" spans="1:26" s="15" customFormat="1" ht="16.2">
      <c r="A23" s="15" t="s">
        <v>70</v>
      </c>
      <c r="B23" s="38">
        <v>1</v>
      </c>
      <c r="C23" s="37">
        <v>0.24990000000000001</v>
      </c>
      <c r="D23" s="37">
        <v>50</v>
      </c>
      <c r="E23" s="36">
        <f>'[1]含水量 '!F46</f>
        <v>3.3796620337965591</v>
      </c>
      <c r="F23" s="59">
        <v>210.269844964378</v>
      </c>
      <c r="G23" s="19">
        <v>1</v>
      </c>
      <c r="H23" s="19">
        <f t="shared" si="0"/>
        <v>65.313574032181734</v>
      </c>
      <c r="I23" s="18">
        <f>AVERAGE(H23:H24)</f>
        <v>64.729062120892308</v>
      </c>
      <c r="J23" s="34">
        <f>AVEDEV(H23:H24)</f>
        <v>0.58451191128943236</v>
      </c>
      <c r="K23" s="33">
        <v>51.063407922955498</v>
      </c>
      <c r="L23" s="19">
        <v>2</v>
      </c>
      <c r="M23" s="19">
        <f t="shared" si="1"/>
        <v>21.148276867923105</v>
      </c>
      <c r="N23" s="18">
        <f>AVERAGE(M23:M24)</f>
        <v>20.322837633070105</v>
      </c>
      <c r="O23" s="34">
        <f>AVEDEV(M23:M24)</f>
        <v>0.82543923485300041</v>
      </c>
      <c r="P23" s="33">
        <v>12.474489999999999</v>
      </c>
      <c r="Q23" s="27">
        <v>2</v>
      </c>
      <c r="R23" s="19">
        <f t="shared" si="2"/>
        <v>5.1663995615839173</v>
      </c>
      <c r="S23" s="18">
        <f>AVERAGE(R23:R24)</f>
        <v>5.1114393865467775</v>
      </c>
      <c r="T23" s="34">
        <f>AVEDEV(R23:R24)</f>
        <v>5.4960175037139347E-2</v>
      </c>
      <c r="U23" s="33">
        <v>76.025432132600002</v>
      </c>
      <c r="V23" s="18">
        <f>AVERAGE(U23:U24)</f>
        <v>71.970173275000008</v>
      </c>
      <c r="W23" s="23">
        <f>AVEDEV(U23:U24)</f>
        <v>4.0552588575999948</v>
      </c>
      <c r="X23" s="57">
        <v>13.559013260104042</v>
      </c>
      <c r="Y23" s="18">
        <f>AVERAGE(X23:X24)</f>
        <v>13.420765985509838</v>
      </c>
      <c r="Z23" s="23">
        <f>AVEDEV(X23:X24)</f>
        <v>0.13824727459420227</v>
      </c>
    </row>
    <row r="24" spans="1:26" s="15" customFormat="1" ht="16.2">
      <c r="B24" s="38">
        <v>2</v>
      </c>
      <c r="C24" s="37">
        <v>0.25009999999999999</v>
      </c>
      <c r="D24" s="37">
        <v>50</v>
      </c>
      <c r="E24" s="36">
        <f>'[1]含水量 '!F47</f>
        <v>2.9500000000002302</v>
      </c>
      <c r="F24" s="59">
        <v>207.590622976036</v>
      </c>
      <c r="G24" s="19">
        <v>1</v>
      </c>
      <c r="H24" s="19">
        <f t="shared" si="0"/>
        <v>64.144550209602869</v>
      </c>
      <c r="I24" s="39"/>
      <c r="J24" s="34"/>
      <c r="K24" s="33">
        <v>47.3244850888196</v>
      </c>
      <c r="L24" s="19">
        <v>2</v>
      </c>
      <c r="M24" s="19">
        <f t="shared" si="1"/>
        <v>19.497398398217104</v>
      </c>
      <c r="N24" s="39"/>
      <c r="O24" s="34"/>
      <c r="P24" s="33">
        <v>12.27319</v>
      </c>
      <c r="Q24" s="27">
        <v>2</v>
      </c>
      <c r="R24" s="19">
        <f t="shared" si="2"/>
        <v>5.0564792115096386</v>
      </c>
      <c r="S24" s="39"/>
      <c r="T24" s="34"/>
      <c r="U24" s="33">
        <v>67.914914417400013</v>
      </c>
      <c r="V24" s="18"/>
      <c r="W24" s="23"/>
      <c r="X24" s="57">
        <v>13.282518710915637</v>
      </c>
      <c r="Y24" s="18"/>
      <c r="Z24" s="23"/>
    </row>
    <row r="25" spans="1:26" s="15" customFormat="1" ht="16.2">
      <c r="A25" s="15" t="s">
        <v>69</v>
      </c>
      <c r="B25" s="38">
        <v>1</v>
      </c>
      <c r="C25" s="37">
        <v>0.24979999999999999</v>
      </c>
      <c r="D25" s="37">
        <v>50</v>
      </c>
      <c r="E25" s="36">
        <f>'[1]含水量 '!F48</f>
        <v>2.9591122663203109</v>
      </c>
      <c r="F25" s="59">
        <v>236.48156675032399</v>
      </c>
      <c r="G25" s="19">
        <v>1</v>
      </c>
      <c r="H25" s="19">
        <f t="shared" si="0"/>
        <v>73.166345341756951</v>
      </c>
      <c r="I25" s="18">
        <f>AVERAGE(H25:H26)</f>
        <v>72.265168848703738</v>
      </c>
      <c r="J25" s="34">
        <f>AVEDEV(H25:H26)</f>
        <v>0.90117649305321379</v>
      </c>
      <c r="K25" s="33">
        <v>45.867761906688798</v>
      </c>
      <c r="L25" s="19">
        <v>2</v>
      </c>
      <c r="M25" s="19">
        <f t="shared" si="1"/>
        <v>18.921708804258163</v>
      </c>
      <c r="N25" s="18">
        <f>AVERAGE(M25:M26)</f>
        <v>19.757298901439579</v>
      </c>
      <c r="O25" s="34">
        <f>AVEDEV(M25:M26)</f>
        <v>0.83559009718141652</v>
      </c>
      <c r="P25" s="33">
        <v>10.261670000000001</v>
      </c>
      <c r="Q25" s="27">
        <v>2</v>
      </c>
      <c r="R25" s="19">
        <f t="shared" si="2"/>
        <v>4.2332200986915112</v>
      </c>
      <c r="S25" s="18">
        <f>AVERAGE(R25:R26)</f>
        <v>4.2914589299328032</v>
      </c>
      <c r="T25" s="34">
        <f>AVEDEV(R25:R26)</f>
        <v>5.8238831241292477E-2</v>
      </c>
      <c r="U25" s="33">
        <v>78.888169913903312</v>
      </c>
      <c r="V25" s="18">
        <f>AVERAGE(U25:U26)</f>
        <v>76.94289865990811</v>
      </c>
      <c r="W25" s="23">
        <f>AVEDEV(U25:U26)</f>
        <v>1.9452712539952088</v>
      </c>
      <c r="X25" s="57">
        <v>14.083981318254605</v>
      </c>
      <c r="Y25" s="18">
        <f>AVERAGE(X25:X26)</f>
        <v>14.044142350174466</v>
      </c>
      <c r="Z25" s="23">
        <f>AVEDEV(X25:X26)</f>
        <v>3.9838968080138315E-2</v>
      </c>
    </row>
    <row r="26" spans="1:26" s="15" customFormat="1" ht="16.2">
      <c r="B26" s="32">
        <v>2</v>
      </c>
      <c r="C26" s="31">
        <v>0.25019999999999998</v>
      </c>
      <c r="D26" s="31">
        <v>50</v>
      </c>
      <c r="E26" s="30">
        <f>'[1]含水量 '!F49</f>
        <v>2.7305461092218768</v>
      </c>
      <c r="F26" s="58">
        <v>231.56965977169699</v>
      </c>
      <c r="G26" s="26">
        <v>1</v>
      </c>
      <c r="H26" s="26">
        <f t="shared" si="0"/>
        <v>71.363992355650524</v>
      </c>
      <c r="I26" s="25"/>
      <c r="J26" s="24"/>
      <c r="K26" s="22">
        <v>50.116537854570502</v>
      </c>
      <c r="L26" s="26">
        <v>2</v>
      </c>
      <c r="M26" s="26">
        <f t="shared" si="1"/>
        <v>20.592888998620996</v>
      </c>
      <c r="N26" s="25"/>
      <c r="O26" s="24"/>
      <c r="P26" s="22">
        <v>10.58578</v>
      </c>
      <c r="Q26" s="27">
        <v>2</v>
      </c>
      <c r="R26" s="26">
        <f t="shared" si="2"/>
        <v>4.3496977611740961</v>
      </c>
      <c r="S26" s="25"/>
      <c r="T26" s="24"/>
      <c r="U26" s="22">
        <v>74.997627405912894</v>
      </c>
      <c r="V26" s="18"/>
      <c r="W26" s="20"/>
      <c r="X26" s="57">
        <v>14.004303382094328</v>
      </c>
      <c r="Y26" s="21"/>
      <c r="Z26" s="20"/>
    </row>
  </sheetData>
  <mergeCells count="10">
    <mergeCell ref="K1:O1"/>
    <mergeCell ref="P1:T1"/>
    <mergeCell ref="U1:W1"/>
    <mergeCell ref="X1:Z1"/>
    <mergeCell ref="A1:A2"/>
    <mergeCell ref="B1:B2"/>
    <mergeCell ref="C1:C2"/>
    <mergeCell ref="D1:D2"/>
    <mergeCell ref="E1:E2"/>
    <mergeCell ref="F1:J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6"/>
  <sheetViews>
    <sheetView workbookViewId="0">
      <selection activeCell="M3" sqref="M3"/>
    </sheetView>
  </sheetViews>
  <sheetFormatPr defaultRowHeight="16.2"/>
  <cols>
    <col min="16" max="16" width="10.109375" bestFit="1" customWidth="1"/>
  </cols>
  <sheetData>
    <row r="1" spans="1:26">
      <c r="A1" s="14">
        <v>1.0613245271782574</v>
      </c>
      <c r="N1" t="s">
        <v>47</v>
      </c>
    </row>
    <row r="2" spans="1:26">
      <c r="A2" s="13" t="s">
        <v>39</v>
      </c>
      <c r="B2" s="12"/>
      <c r="C2" s="11" t="s">
        <v>38</v>
      </c>
      <c r="D2" s="11" t="s">
        <v>45</v>
      </c>
      <c r="F2" s="11" t="s">
        <v>46</v>
      </c>
      <c r="G2" s="11" t="s">
        <v>44</v>
      </c>
      <c r="H2" s="11" t="s">
        <v>43</v>
      </c>
      <c r="I2" s="11" t="s">
        <v>33</v>
      </c>
      <c r="J2" s="11" t="s">
        <v>42</v>
      </c>
      <c r="K2" s="11" t="s">
        <v>41</v>
      </c>
      <c r="L2" s="10" t="s">
        <v>40</v>
      </c>
      <c r="M2" s="12"/>
      <c r="N2" s="13" t="s">
        <v>39</v>
      </c>
      <c r="O2" s="12"/>
      <c r="P2" s="11" t="s">
        <v>38</v>
      </c>
      <c r="Q2" s="11" t="s">
        <v>36</v>
      </c>
      <c r="S2" s="11" t="s">
        <v>37</v>
      </c>
      <c r="T2" s="11" t="s">
        <v>35</v>
      </c>
      <c r="U2" s="11" t="s">
        <v>34</v>
      </c>
      <c r="V2" s="11" t="s">
        <v>33</v>
      </c>
      <c r="W2" s="11" t="s">
        <v>32</v>
      </c>
      <c r="X2" s="11" t="s">
        <v>31</v>
      </c>
      <c r="Y2" s="10" t="s">
        <v>30</v>
      </c>
    </row>
    <row r="3" spans="1:26">
      <c r="A3" s="8" t="s">
        <v>29</v>
      </c>
      <c r="B3" s="6" t="s">
        <v>4</v>
      </c>
      <c r="C3" s="2">
        <v>14.482698477635784</v>
      </c>
      <c r="D3" s="1">
        <v>1.006078412539936</v>
      </c>
      <c r="F3" s="9">
        <v>0.70797214616613424</v>
      </c>
      <c r="G3" s="1">
        <v>10.396858357827474</v>
      </c>
      <c r="H3" s="1">
        <v>19.724650670926518</v>
      </c>
      <c r="I3" s="1">
        <v>3.7332053274760382</v>
      </c>
      <c r="J3" s="1">
        <v>38.741660373202876</v>
      </c>
      <c r="K3" s="1">
        <v>3.485386911940894</v>
      </c>
      <c r="L3" s="1">
        <v>7.4584092268370599</v>
      </c>
      <c r="M3" s="5">
        <f>SUM(F3:L3)</f>
        <v>84.248143014376993</v>
      </c>
      <c r="N3" s="8" t="s">
        <v>28</v>
      </c>
      <c r="O3" s="6" t="s">
        <v>1</v>
      </c>
      <c r="P3" s="5">
        <v>8.1098746682653875</v>
      </c>
      <c r="Q3" s="5">
        <v>1.065016965427658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5">
        <f>SUM(S3:Y3)</f>
        <v>0</v>
      </c>
    </row>
    <row r="4" spans="1:26">
      <c r="B4" s="6" t="s">
        <v>0</v>
      </c>
      <c r="C4" s="2">
        <v>14.6256829029165</v>
      </c>
      <c r="D4" s="1">
        <v>1.0028193887335195</v>
      </c>
      <c r="F4" s="9">
        <v>0.71314505613264079</v>
      </c>
      <c r="G4" s="1">
        <v>10.423645099480622</v>
      </c>
      <c r="H4" s="1">
        <v>19.908688206552139</v>
      </c>
      <c r="I4" s="1">
        <v>3.752176212544946</v>
      </c>
      <c r="J4" s="1">
        <v>40.424494600079903</v>
      </c>
      <c r="K4" s="1">
        <v>3.6831847944466638</v>
      </c>
      <c r="L4" s="1">
        <v>7.8453170435477411</v>
      </c>
      <c r="M4" s="5">
        <f t="shared" ref="M4:M26" si="0">SUM(F4:L4)</f>
        <v>86.750651012784644</v>
      </c>
      <c r="O4" s="6" t="s">
        <v>0</v>
      </c>
      <c r="P4" s="5">
        <v>8.0288252559999993</v>
      </c>
      <c r="Q4" s="5">
        <v>1.0602763159999999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5">
        <f t="shared" ref="Z4:Z26" si="1">SUM(S4:Y4)</f>
        <v>0</v>
      </c>
    </row>
    <row r="5" spans="1:26">
      <c r="A5" s="8" t="s">
        <v>27</v>
      </c>
      <c r="B5" s="6" t="s">
        <v>4</v>
      </c>
      <c r="C5" s="2">
        <v>13.1408630238</v>
      </c>
      <c r="D5" s="2">
        <v>0.90935447400000002</v>
      </c>
      <c r="F5" s="2">
        <v>0.79470941980000009</v>
      </c>
      <c r="G5" s="2">
        <v>9.3512225271999974</v>
      </c>
      <c r="H5" s="2">
        <v>18.959392120000004</v>
      </c>
      <c r="I5" s="2">
        <v>3.8969715560000004</v>
      </c>
      <c r="J5" s="2">
        <v>39.699952246999999</v>
      </c>
      <c r="K5" s="2">
        <v>3.7790577912000005</v>
      </c>
      <c r="L5" s="2">
        <v>7.8351674639999995</v>
      </c>
      <c r="M5" s="5">
        <f t="shared" si="0"/>
        <v>84.316473125200005</v>
      </c>
      <c r="N5" s="8" t="s">
        <v>26</v>
      </c>
      <c r="O5" s="6" t="s">
        <v>4</v>
      </c>
      <c r="P5" s="5">
        <v>7.8700345716573246</v>
      </c>
      <c r="Q5" s="5">
        <v>1.0676385290232184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5">
        <f t="shared" si="1"/>
        <v>0</v>
      </c>
    </row>
    <row r="6" spans="1:26">
      <c r="B6" s="6" t="s">
        <v>0</v>
      </c>
      <c r="C6" s="2">
        <v>13.22864318365308</v>
      </c>
      <c r="D6" s="2">
        <v>0.91485083133493206</v>
      </c>
      <c r="F6" s="2">
        <v>0.79650040267785782</v>
      </c>
      <c r="G6" s="2">
        <v>9.5023284500399665</v>
      </c>
      <c r="H6" s="2">
        <v>19.232811344524386</v>
      </c>
      <c r="I6" s="2">
        <v>3.943004728217427</v>
      </c>
      <c r="J6" s="2">
        <v>40.43750475639488</v>
      </c>
      <c r="K6" s="2">
        <v>3.8791154282573945</v>
      </c>
      <c r="L6" s="2">
        <v>7.9690654148681066</v>
      </c>
      <c r="M6" s="5">
        <f t="shared" si="0"/>
        <v>85.76033052498002</v>
      </c>
      <c r="O6" s="6" t="s">
        <v>0</v>
      </c>
      <c r="P6" s="5">
        <v>8.1806000119952031</v>
      </c>
      <c r="Q6" s="5">
        <v>1.0838570579768092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5">
        <f t="shared" si="1"/>
        <v>0</v>
      </c>
    </row>
    <row r="7" spans="1:26">
      <c r="A7" s="8" t="s">
        <v>25</v>
      </c>
      <c r="B7" s="6" t="s">
        <v>4</v>
      </c>
      <c r="C7" s="2">
        <v>14.190227218574863</v>
      </c>
      <c r="D7" s="1">
        <v>0.80487563050440358</v>
      </c>
      <c r="F7" s="9">
        <v>0.71039611489191357</v>
      </c>
      <c r="G7" s="1">
        <v>10.393235117694154</v>
      </c>
      <c r="H7" s="1">
        <v>19.159565040032028</v>
      </c>
      <c r="I7" s="1">
        <v>3.6611519935948755</v>
      </c>
      <c r="J7" s="1">
        <v>39.217932376501196</v>
      </c>
      <c r="K7" s="1">
        <v>3.7507650080064052</v>
      </c>
      <c r="L7" s="1">
        <v>7.4829315708566853</v>
      </c>
      <c r="M7" s="5">
        <f t="shared" si="0"/>
        <v>84.375977221577273</v>
      </c>
      <c r="N7" s="8" t="s">
        <v>24</v>
      </c>
      <c r="O7" s="6" t="s">
        <v>1</v>
      </c>
      <c r="P7" s="5">
        <v>8.0054357371154587</v>
      </c>
      <c r="Q7" s="5">
        <v>1.0566850723132239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5">
        <f t="shared" si="1"/>
        <v>0</v>
      </c>
    </row>
    <row r="8" spans="1:26">
      <c r="A8" s="8"/>
      <c r="B8" s="6" t="s">
        <v>9</v>
      </c>
      <c r="C8" s="2">
        <v>14.05247313796556</v>
      </c>
      <c r="D8" s="2">
        <v>0.80279633560272323</v>
      </c>
      <c r="F8" s="2">
        <v>0.74150749179014819</v>
      </c>
      <c r="G8" s="2">
        <v>10.379478813776529</v>
      </c>
      <c r="H8" s="1">
        <v>19.156763558269926</v>
      </c>
      <c r="I8" s="1">
        <v>3.5708212174609528</v>
      </c>
      <c r="J8" s="1">
        <v>36.490304246896272</v>
      </c>
      <c r="K8" s="1">
        <v>3.4754263914697638</v>
      </c>
      <c r="L8" s="1">
        <v>6.9186259367240686</v>
      </c>
      <c r="M8" s="5">
        <f t="shared" si="0"/>
        <v>80.732927656387673</v>
      </c>
      <c r="O8" s="6" t="s">
        <v>0</v>
      </c>
      <c r="P8" s="5">
        <v>7.8543932640830985</v>
      </c>
      <c r="Q8" s="5">
        <v>1.0173181751897722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5">
        <f t="shared" si="1"/>
        <v>0</v>
      </c>
    </row>
    <row r="9" spans="1:26">
      <c r="A9" s="8" t="s">
        <v>23</v>
      </c>
      <c r="B9" s="6" t="s">
        <v>1</v>
      </c>
      <c r="C9" s="2">
        <v>22.474900407237108</v>
      </c>
      <c r="D9" s="2">
        <v>1.3686385205917633</v>
      </c>
      <c r="F9" s="2">
        <v>0.80455805977608974</v>
      </c>
      <c r="G9" s="2">
        <v>7.8188790747700914</v>
      </c>
      <c r="H9" s="1">
        <v>14.221986656537386</v>
      </c>
      <c r="I9" s="1">
        <v>2.2919669612155138</v>
      </c>
      <c r="J9" s="1">
        <v>57.160684604558178</v>
      </c>
      <c r="K9" s="1">
        <v>4.7277224598160732</v>
      </c>
      <c r="L9" s="1">
        <v>9.23102169212315</v>
      </c>
      <c r="M9" s="5">
        <f t="shared" si="0"/>
        <v>96.256819508796482</v>
      </c>
      <c r="N9" s="7" t="s">
        <v>22</v>
      </c>
      <c r="O9" s="3" t="s">
        <v>1</v>
      </c>
      <c r="P9" s="2">
        <v>13.522760792249301</v>
      </c>
      <c r="Q9" s="1">
        <v>2.062492691969636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5">
        <f t="shared" si="1"/>
        <v>0</v>
      </c>
    </row>
    <row r="10" spans="1:26">
      <c r="B10" s="6" t="s">
        <v>9</v>
      </c>
      <c r="C10" s="2">
        <v>22.413629690894567</v>
      </c>
      <c r="D10" s="2">
        <v>1.3605988358626198</v>
      </c>
      <c r="F10" s="2">
        <v>0.80819810203674125</v>
      </c>
      <c r="G10" s="2">
        <v>7.8884077539936097</v>
      </c>
      <c r="H10" s="2">
        <v>14.318303528354635</v>
      </c>
      <c r="I10" s="2">
        <v>2.2275973522364216</v>
      </c>
      <c r="J10" s="2">
        <v>59.434696788738009</v>
      </c>
      <c r="K10" s="2">
        <v>5.0287545065894568</v>
      </c>
      <c r="L10" s="2">
        <v>9.8659827076677313</v>
      </c>
      <c r="M10" s="5">
        <f t="shared" si="0"/>
        <v>99.571940739616593</v>
      </c>
      <c r="N10" s="4"/>
      <c r="O10" s="3" t="s">
        <v>0</v>
      </c>
      <c r="P10" s="2">
        <v>12.631115690371553</v>
      </c>
      <c r="Q10" s="1">
        <v>1.9255841518178187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5">
        <f t="shared" si="1"/>
        <v>0</v>
      </c>
    </row>
    <row r="11" spans="1:26">
      <c r="A11" s="8" t="s">
        <v>21</v>
      </c>
      <c r="B11" s="6" t="s">
        <v>1</v>
      </c>
      <c r="C11" s="2">
        <v>21.153418492012783</v>
      </c>
      <c r="D11" s="2">
        <v>1.5402249800319487</v>
      </c>
      <c r="F11" s="2">
        <v>0.81624060842651758</v>
      </c>
      <c r="G11" s="2">
        <v>7.5922361325878578</v>
      </c>
      <c r="H11" s="2">
        <v>17.952407850638981</v>
      </c>
      <c r="I11" s="2">
        <v>2.2789513777955266</v>
      </c>
      <c r="J11" s="2">
        <v>56.797758688099044</v>
      </c>
      <c r="K11" s="2">
        <v>4.8829773973642174</v>
      </c>
      <c r="L11" s="2">
        <v>9.4907822108626192</v>
      </c>
      <c r="M11" s="5">
        <f t="shared" si="0"/>
        <v>99.811354265774753</v>
      </c>
      <c r="N11" s="7" t="s">
        <v>20</v>
      </c>
      <c r="O11" s="3" t="s">
        <v>4</v>
      </c>
      <c r="P11" s="2">
        <v>13.559013260104042</v>
      </c>
      <c r="Q11" s="2">
        <v>2.0849580392156866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5">
        <f t="shared" si="1"/>
        <v>0</v>
      </c>
    </row>
    <row r="12" spans="1:26">
      <c r="B12" s="6" t="s">
        <v>0</v>
      </c>
      <c r="C12" s="2">
        <v>20.992899348182181</v>
      </c>
      <c r="D12" s="1">
        <v>1.5369652956452255</v>
      </c>
      <c r="F12" s="9">
        <v>0.8287653090291649</v>
      </c>
      <c r="G12" s="1">
        <v>7.6239235221733903</v>
      </c>
      <c r="H12" s="1">
        <v>18.232940647223334</v>
      </c>
      <c r="I12" s="1">
        <v>2.1566235517379142</v>
      </c>
      <c r="J12" s="1">
        <v>52.379198532361166</v>
      </c>
      <c r="K12" s="1">
        <v>4.3551861274470633</v>
      </c>
      <c r="L12" s="1">
        <v>8.3691204186975607</v>
      </c>
      <c r="M12" s="5">
        <f t="shared" si="0"/>
        <v>93.945758108669608</v>
      </c>
      <c r="N12" s="4"/>
      <c r="O12" s="3" t="s">
        <v>9</v>
      </c>
      <c r="P12" s="2">
        <v>13.282518710915637</v>
      </c>
      <c r="Q12" s="2">
        <v>2.0296121919232313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5">
        <f t="shared" si="1"/>
        <v>0</v>
      </c>
    </row>
    <row r="13" spans="1:26">
      <c r="A13" s="8" t="s">
        <v>19</v>
      </c>
      <c r="B13" s="6" t="s">
        <v>1</v>
      </c>
      <c r="C13" s="2">
        <v>22.533104792292491</v>
      </c>
      <c r="D13" s="1">
        <v>1.1172767094861658</v>
      </c>
      <c r="F13" s="2">
        <v>0.92913424130434796</v>
      </c>
      <c r="G13" s="1">
        <v>8.1342842529644255</v>
      </c>
      <c r="H13" s="1">
        <v>16.447937271146248</v>
      </c>
      <c r="I13" s="1">
        <v>2.5761763320158102</v>
      </c>
      <c r="J13" s="1">
        <v>60.409981388339915</v>
      </c>
      <c r="K13" s="1">
        <v>4.9741306065217392</v>
      </c>
      <c r="L13" s="1">
        <v>9.508633048221343</v>
      </c>
      <c r="M13" s="5">
        <f t="shared" si="0"/>
        <v>102.98027714051383</v>
      </c>
      <c r="N13" s="7" t="s">
        <v>18</v>
      </c>
      <c r="O13" s="3" t="s">
        <v>1</v>
      </c>
      <c r="P13" s="2">
        <v>14.083981318254605</v>
      </c>
      <c r="Q13" s="1">
        <v>2.297235341873499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5">
        <f t="shared" si="1"/>
        <v>0</v>
      </c>
    </row>
    <row r="14" spans="1:26">
      <c r="A14" s="8"/>
      <c r="B14" s="6" t="s">
        <v>9</v>
      </c>
      <c r="C14" s="2">
        <v>22.732480156725384</v>
      </c>
      <c r="D14" s="2">
        <v>1.1349097377902322</v>
      </c>
      <c r="F14" s="2">
        <v>0.91073587209767815</v>
      </c>
      <c r="G14" s="2">
        <v>8.2425646565252197</v>
      </c>
      <c r="H14" s="1">
        <v>16.500994264611695</v>
      </c>
      <c r="I14" s="1">
        <v>2.5403452562049638</v>
      </c>
      <c r="J14" s="1">
        <v>62.18802777682145</v>
      </c>
      <c r="K14" s="1">
        <v>5.1537414371497192</v>
      </c>
      <c r="L14" s="1">
        <v>9.9596739391513207</v>
      </c>
      <c r="M14" s="5">
        <f t="shared" si="0"/>
        <v>105.49608320256205</v>
      </c>
      <c r="N14" s="7"/>
      <c r="O14" s="3" t="s">
        <v>0</v>
      </c>
      <c r="P14" s="2">
        <v>14.004303382094328</v>
      </c>
      <c r="Q14" s="2">
        <v>2.3120704468425264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5">
        <f t="shared" si="1"/>
        <v>0</v>
      </c>
    </row>
    <row r="15" spans="1:26">
      <c r="A15" t="s">
        <v>17</v>
      </c>
      <c r="B15" t="s">
        <v>12</v>
      </c>
      <c r="C15" s="2">
        <v>13.320928127846583</v>
      </c>
      <c r="D15" s="2">
        <v>0.83594565421494182</v>
      </c>
      <c r="F15" s="9">
        <v>0.28981272094706073</v>
      </c>
      <c r="G15" s="1">
        <v>6.34388295165801</v>
      </c>
      <c r="H15" s="1">
        <v>19.824835248901319</v>
      </c>
      <c r="I15" s="1">
        <v>4.2675960233719534</v>
      </c>
      <c r="J15" s="1">
        <v>27.371689950059928</v>
      </c>
      <c r="K15" s="1">
        <v>3.2305999424690368</v>
      </c>
      <c r="L15" s="1">
        <v>6.2486752882540939</v>
      </c>
      <c r="M15" s="5">
        <f t="shared" si="0"/>
        <v>67.577092125661409</v>
      </c>
      <c r="N15" s="8" t="s">
        <v>16</v>
      </c>
      <c r="O15" s="6" t="s">
        <v>1</v>
      </c>
      <c r="P15" s="5">
        <v>6.6083136610711417</v>
      </c>
      <c r="Q15" s="5">
        <v>1.0613245271782574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5">
        <f t="shared" si="1"/>
        <v>0</v>
      </c>
    </row>
    <row r="16" spans="1:26">
      <c r="B16" t="s">
        <v>10</v>
      </c>
      <c r="C16" s="2">
        <v>11.66779562509992</v>
      </c>
      <c r="D16" s="2">
        <v>0.72434289768185456</v>
      </c>
      <c r="F16" s="9">
        <v>0.29199713926972753</v>
      </c>
      <c r="G16" s="1">
        <v>5.4028325307753802</v>
      </c>
      <c r="H16" s="1">
        <v>16.998349743405278</v>
      </c>
      <c r="I16" s="1">
        <v>3.6813760703437248</v>
      </c>
      <c r="J16" s="1">
        <v>23.217107138289375</v>
      </c>
      <c r="K16" s="1">
        <v>2.5909100883293368</v>
      </c>
      <c r="L16" s="1">
        <v>5.4318092418065556</v>
      </c>
      <c r="M16" s="5">
        <f t="shared" si="0"/>
        <v>57.614381952219382</v>
      </c>
      <c r="O16" s="6" t="s">
        <v>0</v>
      </c>
      <c r="P16" s="5">
        <v>6.660743536</v>
      </c>
      <c r="Q16" s="5">
        <v>1.0426880396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5">
        <f t="shared" si="1"/>
        <v>0</v>
      </c>
    </row>
    <row r="17" spans="1:26">
      <c r="A17" t="s">
        <v>15</v>
      </c>
      <c r="B17" t="s">
        <v>12</v>
      </c>
      <c r="C17" s="2">
        <v>14.26999331772709</v>
      </c>
      <c r="D17" s="2">
        <v>0.85107297619047595</v>
      </c>
      <c r="F17" s="2">
        <v>0.2920979468622214</v>
      </c>
      <c r="G17" s="2">
        <v>6.2099104329731887</v>
      </c>
      <c r="H17" s="2">
        <v>20.376840045618248</v>
      </c>
      <c r="I17" s="2">
        <v>4.012982850940376</v>
      </c>
      <c r="J17" s="2">
        <v>29.519988291316523</v>
      </c>
      <c r="K17" s="2">
        <v>3.1858571724689875</v>
      </c>
      <c r="L17" s="2">
        <v>6.5081218203281308</v>
      </c>
      <c r="M17" s="5">
        <f t="shared" si="0"/>
        <v>70.105798560507665</v>
      </c>
      <c r="N17" s="8" t="s">
        <v>14</v>
      </c>
      <c r="O17" s="6" t="s">
        <v>1</v>
      </c>
      <c r="P17" s="5">
        <v>6.7198490919999996</v>
      </c>
      <c r="Q17" s="5">
        <v>1.0393579885999999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5">
        <f t="shared" si="1"/>
        <v>0</v>
      </c>
    </row>
    <row r="18" spans="1:26">
      <c r="B18" t="s">
        <v>10</v>
      </c>
      <c r="C18" s="2">
        <v>13.731030448641089</v>
      </c>
      <c r="D18" s="2">
        <v>0.79054901478816952</v>
      </c>
      <c r="F18" s="2">
        <v>0.29100787855505816</v>
      </c>
      <c r="G18" s="2">
        <v>6.0383295875299776</v>
      </c>
      <c r="H18" s="2">
        <v>19.446002898081538</v>
      </c>
      <c r="I18" s="2">
        <v>4.0278712591926462</v>
      </c>
      <c r="J18" s="2">
        <v>28.217907208233413</v>
      </c>
      <c r="K18" s="2">
        <v>3.2214325379696245</v>
      </c>
      <c r="L18" s="2">
        <v>6.2657020383693052</v>
      </c>
      <c r="M18" s="5">
        <f t="shared" si="0"/>
        <v>67.508253407931562</v>
      </c>
      <c r="O18" s="6" t="s">
        <v>9</v>
      </c>
      <c r="P18" s="5">
        <v>6.9321395325609254</v>
      </c>
      <c r="Q18" s="5">
        <v>1.0837621266480222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5">
        <f t="shared" si="1"/>
        <v>0</v>
      </c>
    </row>
    <row r="19" spans="1:26">
      <c r="A19" t="s">
        <v>13</v>
      </c>
      <c r="B19" t="s">
        <v>12</v>
      </c>
      <c r="C19" s="2">
        <v>12.382632235717137</v>
      </c>
      <c r="D19" s="2">
        <v>0.87262916600079887</v>
      </c>
      <c r="F19" s="9">
        <v>0.29546570864986649</v>
      </c>
      <c r="G19" s="1">
        <v>4.8276124994007183</v>
      </c>
      <c r="H19" s="1">
        <v>15.416621865761085</v>
      </c>
      <c r="I19" s="1">
        <v>3.3441967586895722</v>
      </c>
      <c r="J19" s="1">
        <v>25.201862331202552</v>
      </c>
      <c r="K19" s="1">
        <v>2.872020184178985</v>
      </c>
      <c r="L19" s="1">
        <v>5.9358390367558922</v>
      </c>
      <c r="M19" s="5">
        <f t="shared" si="0"/>
        <v>57.893618384638678</v>
      </c>
      <c r="N19" s="8" t="s">
        <v>11</v>
      </c>
      <c r="O19" s="6" t="s">
        <v>4</v>
      </c>
      <c r="P19" s="5">
        <v>6.3809195243804959</v>
      </c>
      <c r="Q19" s="5">
        <v>1.0459412268185453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5">
        <f t="shared" si="1"/>
        <v>0</v>
      </c>
    </row>
    <row r="20" spans="1:26">
      <c r="B20" t="s">
        <v>10</v>
      </c>
      <c r="C20" s="2">
        <v>13.391259065547564</v>
      </c>
      <c r="D20" s="2">
        <v>0.94281055855315743</v>
      </c>
      <c r="F20" s="2">
        <v>0.29388693851543229</v>
      </c>
      <c r="G20" s="2">
        <v>5.2236104084732222</v>
      </c>
      <c r="H20" s="1">
        <v>17.085541782973625</v>
      </c>
      <c r="I20" s="1">
        <v>3.6983729922062345</v>
      </c>
      <c r="J20" s="1">
        <v>27.79008572741807</v>
      </c>
      <c r="K20" s="1">
        <v>3.0661823760991211</v>
      </c>
      <c r="L20" s="1">
        <v>6.4088258625099925</v>
      </c>
      <c r="M20" s="5">
        <f t="shared" si="0"/>
        <v>63.566506088195702</v>
      </c>
      <c r="N20" s="8"/>
      <c r="O20" s="6" t="s">
        <v>9</v>
      </c>
      <c r="P20" s="5">
        <v>6.3704783833533414</v>
      </c>
      <c r="Q20" s="5">
        <v>1.0386710284113645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5">
        <f t="shared" si="1"/>
        <v>0</v>
      </c>
    </row>
    <row r="21" spans="1:26">
      <c r="A21" s="8" t="s">
        <v>8</v>
      </c>
      <c r="B21" s="6" t="s">
        <v>1</v>
      </c>
      <c r="C21" s="2">
        <v>28.375762860023961</v>
      </c>
      <c r="D21" s="2">
        <v>1.7686837420127799</v>
      </c>
      <c r="F21" s="2">
        <v>2.218699237819489</v>
      </c>
      <c r="G21" s="2">
        <v>13.804744496805109</v>
      </c>
      <c r="H21" s="2">
        <v>20.070772370207667</v>
      </c>
      <c r="I21" s="2">
        <v>5.5979687300319485</v>
      </c>
      <c r="J21" s="2">
        <v>64.212198529952076</v>
      </c>
      <c r="K21" s="2">
        <v>7.2456329061501599</v>
      </c>
      <c r="L21" s="2">
        <v>14.217377865814695</v>
      </c>
      <c r="M21" s="5">
        <f t="shared" si="0"/>
        <v>127.36739413678114</v>
      </c>
      <c r="N21" s="7" t="s">
        <v>7</v>
      </c>
      <c r="O21" s="3" t="s">
        <v>1</v>
      </c>
      <c r="P21" s="2">
        <v>17.168620662930348</v>
      </c>
      <c r="Q21" s="2">
        <v>0.40552349879903926</v>
      </c>
      <c r="S21" s="2">
        <v>0.86450738831064855</v>
      </c>
      <c r="T21" s="2">
        <v>5.9777481082866295</v>
      </c>
      <c r="U21" s="1">
        <v>9.6919797708166531</v>
      </c>
      <c r="V21" s="1">
        <v>2.4295785828662932</v>
      </c>
      <c r="W21" s="1">
        <v>33.424294990392312</v>
      </c>
      <c r="X21" s="1">
        <v>3.4943836208967176</v>
      </c>
      <c r="Y21" s="1">
        <v>8.7237927451961568</v>
      </c>
      <c r="Z21" s="5">
        <f t="shared" si="1"/>
        <v>64.606285206765421</v>
      </c>
    </row>
    <row r="22" spans="1:26">
      <c r="B22" s="6" t="s">
        <v>0</v>
      </c>
      <c r="C22" s="2">
        <v>28.080161128697046</v>
      </c>
      <c r="D22" s="2">
        <v>1.7662778896882498</v>
      </c>
      <c r="F22" s="2">
        <v>2.1829837657873701</v>
      </c>
      <c r="G22" s="2">
        <v>13.562472713828933</v>
      </c>
      <c r="H22" s="2">
        <v>19.765776306954439</v>
      </c>
      <c r="I22" s="2">
        <v>5.4692046083133503</v>
      </c>
      <c r="J22" s="2">
        <v>60.414541329536377</v>
      </c>
      <c r="K22" s="2">
        <v>6.766496865107916</v>
      </c>
      <c r="L22" s="2">
        <v>13.193319673860914</v>
      </c>
      <c r="M22" s="5">
        <f t="shared" si="0"/>
        <v>121.35479526338929</v>
      </c>
      <c r="N22" s="4"/>
      <c r="O22" s="3" t="s">
        <v>0</v>
      </c>
      <c r="P22" s="2">
        <v>18.448425569144689</v>
      </c>
      <c r="Q22" s="2">
        <v>0.48598523261390897</v>
      </c>
      <c r="S22" s="2">
        <v>1.0143062621902479</v>
      </c>
      <c r="T22" s="2">
        <v>7.1761326093125497</v>
      </c>
      <c r="U22" s="2">
        <v>11.746123380295764</v>
      </c>
      <c r="V22" s="2">
        <v>3.2648379736211037</v>
      </c>
      <c r="W22" s="2">
        <v>35.865814385291777</v>
      </c>
      <c r="X22" s="2">
        <v>3.6454190051958437</v>
      </c>
      <c r="Y22" s="2">
        <v>9.0722889836131113</v>
      </c>
      <c r="Z22" s="5">
        <f t="shared" si="1"/>
        <v>71.784922599520399</v>
      </c>
    </row>
    <row r="23" spans="1:26">
      <c r="A23" s="8" t="s">
        <v>6</v>
      </c>
      <c r="B23" s="6" t="s">
        <v>1</v>
      </c>
      <c r="C23" s="2">
        <v>27.112481016786575</v>
      </c>
      <c r="D23" s="1">
        <v>1.6090360311750602</v>
      </c>
      <c r="F23" s="9">
        <v>2.1168522300159873</v>
      </c>
      <c r="G23" s="1">
        <v>13.607422970423659</v>
      </c>
      <c r="H23" s="1">
        <v>19.326060896882499</v>
      </c>
      <c r="I23" s="1">
        <v>5.1581094484412473</v>
      </c>
      <c r="J23" s="1">
        <v>59.742354524580328</v>
      </c>
      <c r="K23" s="1">
        <v>6.6665351237010402</v>
      </c>
      <c r="L23" s="1">
        <v>12.577628201438849</v>
      </c>
      <c r="M23" s="5">
        <f t="shared" si="0"/>
        <v>119.1949633954836</v>
      </c>
      <c r="N23" s="7" t="s">
        <v>5</v>
      </c>
      <c r="O23" s="3" t="s">
        <v>4</v>
      </c>
      <c r="P23" s="2">
        <v>18.250237646000002</v>
      </c>
      <c r="Q23" s="2">
        <v>0.43755925680000002</v>
      </c>
      <c r="S23" s="2">
        <v>1.3075686711999999</v>
      </c>
      <c r="T23" s="2">
        <v>7.7627000389999994</v>
      </c>
      <c r="U23" s="2">
        <v>13.014306205999997</v>
      </c>
      <c r="V23" s="2">
        <v>3.3917639360000003</v>
      </c>
      <c r="W23" s="2">
        <v>37.265623703200006</v>
      </c>
      <c r="X23" s="2">
        <v>3.7964559368000002</v>
      </c>
      <c r="Y23" s="2">
        <v>9.4870136404000007</v>
      </c>
      <c r="Z23" s="5">
        <f t="shared" si="1"/>
        <v>76.025432132600002</v>
      </c>
    </row>
    <row r="24" spans="1:26">
      <c r="B24" s="6" t="s">
        <v>0</v>
      </c>
      <c r="C24" s="2">
        <v>27.390946030363562</v>
      </c>
      <c r="D24" s="2">
        <v>1.6120628525769081</v>
      </c>
      <c r="F24" s="2">
        <v>2.1633867107471034</v>
      </c>
      <c r="G24" s="2">
        <v>13.643337916100679</v>
      </c>
      <c r="H24" s="1">
        <v>19.57079084418698</v>
      </c>
      <c r="I24" s="1">
        <v>5.3166192648821413</v>
      </c>
      <c r="J24" s="1">
        <v>63.662564580703147</v>
      </c>
      <c r="K24" s="1">
        <v>7.2033908931282458</v>
      </c>
      <c r="L24" s="1">
        <v>13.743048867758686</v>
      </c>
      <c r="M24" s="5">
        <f t="shared" si="0"/>
        <v>125.30313907750698</v>
      </c>
      <c r="N24" s="4"/>
      <c r="O24" s="3" t="s">
        <v>0</v>
      </c>
      <c r="P24" s="2">
        <v>16.983089838800002</v>
      </c>
      <c r="Q24" s="1">
        <v>0.4031850736</v>
      </c>
      <c r="S24" s="9">
        <v>1.0049068320000001</v>
      </c>
      <c r="T24" s="1">
        <v>6.6965599177999993</v>
      </c>
      <c r="U24" s="1">
        <v>10.993311251</v>
      </c>
      <c r="V24" s="1">
        <v>3.084024704</v>
      </c>
      <c r="W24" s="1">
        <v>34.039382684800003</v>
      </c>
      <c r="X24" s="1">
        <v>3.3466762535999997</v>
      </c>
      <c r="Y24" s="1">
        <v>8.7500527742000003</v>
      </c>
      <c r="Z24" s="5">
        <f t="shared" si="1"/>
        <v>67.914914417400013</v>
      </c>
    </row>
    <row r="25" spans="1:26">
      <c r="A25" s="8" t="s">
        <v>3</v>
      </c>
      <c r="B25" s="6" t="s">
        <v>1</v>
      </c>
      <c r="C25" s="2">
        <v>27.804000016986414</v>
      </c>
      <c r="D25" s="2">
        <v>1.3929551898481216</v>
      </c>
      <c r="F25" s="2">
        <v>2.1919975871302966</v>
      </c>
      <c r="G25" s="2">
        <v>13.008560649080735</v>
      </c>
      <c r="H25" s="1">
        <v>20.64712201798562</v>
      </c>
      <c r="I25" s="1">
        <v>5.3549233932853717</v>
      </c>
      <c r="J25" s="1">
        <v>67.590197585131904</v>
      </c>
      <c r="K25" s="1">
        <v>7.0721422104316556</v>
      </c>
      <c r="L25" s="1">
        <v>14.33830748681055</v>
      </c>
      <c r="M25" s="5">
        <f t="shared" si="0"/>
        <v>130.20325092985613</v>
      </c>
      <c r="N25" s="7" t="s">
        <v>2</v>
      </c>
      <c r="O25" s="3" t="s">
        <v>1</v>
      </c>
      <c r="P25" s="2">
        <v>18.446798665201758</v>
      </c>
      <c r="Q25" s="1">
        <v>0.48223311705952848</v>
      </c>
      <c r="S25" s="2">
        <v>1.2825338777467037</v>
      </c>
      <c r="T25" s="1">
        <v>7.7929131815821</v>
      </c>
      <c r="U25" s="1">
        <v>14.260568748501797</v>
      </c>
      <c r="V25" s="1">
        <v>3.2742945545345581</v>
      </c>
      <c r="W25" s="1">
        <v>38.199162394726329</v>
      </c>
      <c r="X25" s="1">
        <v>4.053508663603675</v>
      </c>
      <c r="Y25" s="1">
        <v>10.025188493208148</v>
      </c>
      <c r="Z25" s="5">
        <f t="shared" si="1"/>
        <v>78.888169913903312</v>
      </c>
    </row>
    <row r="26" spans="1:26">
      <c r="B26" s="6" t="s">
        <v>0</v>
      </c>
      <c r="C26" s="2">
        <v>28.640176217687074</v>
      </c>
      <c r="D26" s="2">
        <v>1.4746813845538214</v>
      </c>
      <c r="F26" s="2">
        <v>2.3116834047619048</v>
      </c>
      <c r="G26" s="2">
        <v>13.726964025610243</v>
      </c>
      <c r="H26" s="2">
        <v>21.764649568227295</v>
      </c>
      <c r="I26" s="2">
        <v>5.5190634733893562</v>
      </c>
      <c r="J26" s="2">
        <v>66.543260455582228</v>
      </c>
      <c r="K26" s="2">
        <v>6.9188694311724692</v>
      </c>
      <c r="L26" s="2">
        <v>13.528337675870349</v>
      </c>
      <c r="M26" s="5">
        <f t="shared" si="0"/>
        <v>130.31282803461386</v>
      </c>
      <c r="N26" s="4"/>
      <c r="O26" s="3" t="s">
        <v>0</v>
      </c>
      <c r="P26" s="2">
        <v>17.950501223332004</v>
      </c>
      <c r="Q26" s="2">
        <v>0.46352332401118657</v>
      </c>
      <c r="S26" s="2">
        <v>1.0037594798242107</v>
      </c>
      <c r="T26" s="2">
        <v>6.9399155481422277</v>
      </c>
      <c r="U26" s="1">
        <v>11.6444045844986</v>
      </c>
      <c r="V26" s="1">
        <v>3.274830954854175</v>
      </c>
      <c r="W26" s="1">
        <v>38.35926120255693</v>
      </c>
      <c r="X26" s="1">
        <v>3.8738823635637232</v>
      </c>
      <c r="Y26" s="1">
        <v>9.9015732724730334</v>
      </c>
      <c r="Z26" s="5">
        <f t="shared" si="1"/>
        <v>74.997627405912894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統計</vt:lpstr>
      <vt:lpstr>第5水茶菁含量總整理</vt:lpstr>
      <vt:lpstr>第五水含量總整理</vt:lpstr>
      <vt:lpstr>第五水個別兒茶素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504</dc:creator>
  <cp:lastModifiedBy>和本科</cp:lastModifiedBy>
  <dcterms:created xsi:type="dcterms:W3CDTF">2020-04-09T07:52:20Z</dcterms:created>
  <dcterms:modified xsi:type="dcterms:W3CDTF">2022-03-02T01:14:33Z</dcterms:modified>
</cp:coreProperties>
</file>