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FB00AD72-C043-43DD-A964-9C0E1DE94407}" xr6:coauthVersionLast="36" xr6:coauthVersionMax="36" xr10:uidLastSave="{00000000-0000-0000-0000-000000000000}"/>
  <bookViews>
    <workbookView xWindow="-12" yWindow="-12" windowWidth="11520" windowHeight="9576" tabRatio="368" xr2:uid="{00000000-000D-0000-FFFF-FFFF00000000}"/>
  </bookViews>
  <sheets>
    <sheet name="統計" sheetId="9" r:id="rId1"/>
    <sheet name="第1水茶菁" sheetId="3" r:id="rId2"/>
    <sheet name="第1水茶乾" sheetId="7" r:id="rId3"/>
    <sheet name="含水量 " sheetId="5" r:id="rId4"/>
    <sheet name="含量總整理" sheetId="8" r:id="rId5"/>
  </sheets>
  <definedNames>
    <definedName name="_AMO_UniqueIdentifier" hidden="1">"'dbe8ff19-458f-4ee6-9e46-34ebe56e4562'"</definedName>
  </definedNames>
  <calcPr calcId="191029"/>
</workbook>
</file>

<file path=xl/calcChain.xml><?xml version="1.0" encoding="utf-8"?>
<calcChain xmlns="http://schemas.openxmlformats.org/spreadsheetml/2006/main">
  <c r="V3" i="3" l="1"/>
  <c r="W3" i="3"/>
  <c r="Y3" i="3"/>
  <c r="Z3" i="3"/>
  <c r="V5" i="3"/>
  <c r="W5" i="3"/>
  <c r="Y5" i="3"/>
  <c r="Z5" i="3"/>
  <c r="V7" i="3"/>
  <c r="W7" i="3"/>
  <c r="Y7" i="3"/>
  <c r="Z7" i="3"/>
  <c r="Z13" i="7" l="1"/>
  <c r="Y13" i="7"/>
  <c r="W13" i="7"/>
  <c r="V13" i="7"/>
  <c r="Z11" i="7"/>
  <c r="Y11" i="7"/>
  <c r="W11" i="7"/>
  <c r="V11" i="7"/>
  <c r="Z9" i="7"/>
  <c r="Y9" i="7"/>
  <c r="W9" i="7"/>
  <c r="V9" i="7"/>
  <c r="Z7" i="7"/>
  <c r="Y7" i="7"/>
  <c r="W7" i="7"/>
  <c r="V7" i="7"/>
  <c r="Z5" i="7"/>
  <c r="Y5" i="7"/>
  <c r="W5" i="7"/>
  <c r="V5" i="7"/>
  <c r="Z3" i="7"/>
  <c r="Y3" i="7"/>
  <c r="W3" i="7"/>
  <c r="V3" i="7"/>
  <c r="Z13" i="3"/>
  <c r="Y13" i="3"/>
  <c r="W13" i="3"/>
  <c r="V13" i="3"/>
  <c r="Z11" i="3"/>
  <c r="Y11" i="3"/>
  <c r="W11" i="3"/>
  <c r="V11" i="3"/>
  <c r="Z9" i="3"/>
  <c r="Y9" i="3"/>
  <c r="W9" i="3"/>
  <c r="V9" i="3"/>
  <c r="F9" i="5" l="1"/>
  <c r="E10" i="3" l="1"/>
  <c r="M10" i="3" l="1"/>
  <c r="H10" i="3"/>
  <c r="F25" i="5"/>
  <c r="E14" i="7" s="1"/>
  <c r="F24" i="5"/>
  <c r="E13" i="7" s="1"/>
  <c r="F23" i="5"/>
  <c r="E12" i="7" s="1"/>
  <c r="F22" i="5"/>
  <c r="E11" i="7" s="1"/>
  <c r="F21" i="5"/>
  <c r="E10" i="7" s="1"/>
  <c r="F20" i="5"/>
  <c r="E9" i="7" s="1"/>
  <c r="F19" i="5"/>
  <c r="E8" i="7" s="1"/>
  <c r="F18" i="5"/>
  <c r="E7" i="7" s="1"/>
  <c r="F17" i="5"/>
  <c r="E6" i="7" s="1"/>
  <c r="F16" i="5"/>
  <c r="E5" i="7" s="1"/>
  <c r="F15" i="5"/>
  <c r="E4" i="7" s="1"/>
  <c r="F14" i="5"/>
  <c r="E3" i="7" s="1"/>
  <c r="F13" i="5"/>
  <c r="F12" i="5"/>
  <c r="F11" i="5"/>
  <c r="F10" i="5"/>
  <c r="F8" i="5"/>
  <c r="F7" i="5"/>
  <c r="E8" i="3" s="1"/>
  <c r="F6" i="5"/>
  <c r="E7" i="3" s="1"/>
  <c r="F5" i="5"/>
  <c r="E6" i="3" s="1"/>
  <c r="F4" i="5"/>
  <c r="E5" i="3" s="1"/>
  <c r="F3" i="5"/>
  <c r="E4" i="3" s="1"/>
  <c r="F2" i="5"/>
  <c r="E3" i="3" s="1"/>
  <c r="M7" i="7" l="1"/>
  <c r="H7" i="7"/>
  <c r="M5" i="3"/>
  <c r="H5" i="3"/>
  <c r="H12" i="7"/>
  <c r="M12" i="7"/>
  <c r="M7" i="3"/>
  <c r="H7" i="3"/>
  <c r="M8" i="7"/>
  <c r="H8" i="7"/>
  <c r="H14" i="7"/>
  <c r="M14" i="7"/>
  <c r="M4" i="3"/>
  <c r="H4" i="3"/>
  <c r="H11" i="7"/>
  <c r="M11" i="7"/>
  <c r="H13" i="7"/>
  <c r="M13" i="7"/>
  <c r="M8" i="3"/>
  <c r="H8" i="3"/>
  <c r="M3" i="7"/>
  <c r="H3" i="7"/>
  <c r="H9" i="7"/>
  <c r="M9" i="7"/>
  <c r="M5" i="7"/>
  <c r="H5" i="7"/>
  <c r="M6" i="7"/>
  <c r="H6" i="7"/>
  <c r="M6" i="3"/>
  <c r="H6" i="3"/>
  <c r="M3" i="3"/>
  <c r="H3" i="3"/>
  <c r="I3" i="3" s="1"/>
  <c r="M4" i="7"/>
  <c r="H4" i="7"/>
  <c r="H10" i="7"/>
  <c r="M10" i="7"/>
  <c r="R5" i="3"/>
  <c r="R3" i="3"/>
  <c r="R7" i="3"/>
  <c r="R4" i="3"/>
  <c r="R8" i="3"/>
  <c r="R6" i="3"/>
  <c r="E13" i="3"/>
  <c r="E14" i="3"/>
  <c r="E11" i="3"/>
  <c r="E12" i="3"/>
  <c r="E9" i="3"/>
  <c r="R4" i="7"/>
  <c r="R8" i="7"/>
  <c r="R12" i="7"/>
  <c r="R5" i="7"/>
  <c r="R9" i="7"/>
  <c r="R13" i="7"/>
  <c r="R6" i="7"/>
  <c r="R10" i="7"/>
  <c r="R14" i="7"/>
  <c r="R3" i="7"/>
  <c r="R7" i="7"/>
  <c r="R11" i="7"/>
  <c r="R10" i="3"/>
  <c r="M9" i="3" l="1"/>
  <c r="H9" i="3"/>
  <c r="H11" i="3"/>
  <c r="M11" i="3"/>
  <c r="R13" i="3"/>
  <c r="T13" i="3" s="1"/>
  <c r="M13" i="3"/>
  <c r="H13" i="3"/>
  <c r="M12" i="3"/>
  <c r="N11" i="3" s="1"/>
  <c r="H12" i="3"/>
  <c r="R14" i="3"/>
  <c r="M14" i="3"/>
  <c r="H14" i="3"/>
  <c r="T5" i="3"/>
  <c r="S3" i="3"/>
  <c r="J7" i="3"/>
  <c r="N7" i="3"/>
  <c r="O7" i="3"/>
  <c r="J3" i="3"/>
  <c r="I5" i="3"/>
  <c r="J5" i="3"/>
  <c r="I7" i="3"/>
  <c r="T3" i="3"/>
  <c r="O5" i="3"/>
  <c r="N5" i="3"/>
  <c r="T7" i="3"/>
  <c r="S7" i="3"/>
  <c r="O3" i="3"/>
  <c r="N3" i="3"/>
  <c r="S5" i="3"/>
  <c r="R12" i="3"/>
  <c r="I9" i="3"/>
  <c r="R9" i="3"/>
  <c r="T9" i="3" s="1"/>
  <c r="O9" i="3"/>
  <c r="N9" i="3"/>
  <c r="R11" i="3"/>
  <c r="I11" i="3"/>
  <c r="T11" i="7"/>
  <c r="I9" i="7"/>
  <c r="O3" i="7"/>
  <c r="N3" i="7"/>
  <c r="T13" i="7"/>
  <c r="S13" i="7"/>
  <c r="S11" i="7"/>
  <c r="I11" i="7"/>
  <c r="J11" i="7"/>
  <c r="O7" i="7"/>
  <c r="N7" i="7"/>
  <c r="I5" i="7"/>
  <c r="J5" i="7"/>
  <c r="O11" i="7"/>
  <c r="N11" i="7"/>
  <c r="T3" i="7"/>
  <c r="S3" i="7"/>
  <c r="S9" i="7"/>
  <c r="T9" i="7"/>
  <c r="S5" i="7"/>
  <c r="T5" i="7"/>
  <c r="I7" i="7"/>
  <c r="J7" i="7"/>
  <c r="O9" i="7"/>
  <c r="N9" i="7"/>
  <c r="N13" i="7"/>
  <c r="O13" i="7"/>
  <c r="S7" i="7"/>
  <c r="T7" i="7"/>
  <c r="I3" i="7"/>
  <c r="J3" i="7"/>
  <c r="I13" i="7"/>
  <c r="J13" i="7"/>
  <c r="J9" i="7"/>
  <c r="O5" i="7"/>
  <c r="N5" i="7"/>
  <c r="S13" i="3" l="1"/>
  <c r="N13" i="3"/>
  <c r="I13" i="3"/>
  <c r="O13" i="3"/>
  <c r="O11" i="3"/>
  <c r="J11" i="3"/>
  <c r="J9" i="3"/>
  <c r="S9" i="3"/>
  <c r="J13" i="3"/>
  <c r="S11" i="3"/>
  <c r="T11" i="3"/>
</calcChain>
</file>

<file path=xl/sharedStrings.xml><?xml version="1.0" encoding="utf-8"?>
<sst xmlns="http://schemas.openxmlformats.org/spreadsheetml/2006/main" count="192" uniqueCount="77">
  <si>
    <t>ppm</t>
  </si>
  <si>
    <t xml:space="preserve">mg/g </t>
  </si>
  <si>
    <t>mg/g</t>
  </si>
  <si>
    <t>樣品編號</t>
  </si>
  <si>
    <t>重複</t>
  </si>
  <si>
    <t>polyphenol多元酚</t>
  </si>
  <si>
    <t>FAA游離胺基酸</t>
  </si>
  <si>
    <t>稀釋倍率</t>
  </si>
  <si>
    <t>鍋重</t>
    <phoneticPr fontId="6" type="noConversion"/>
  </si>
  <si>
    <t>樣品重</t>
    <phoneticPr fontId="6" type="noConversion"/>
  </si>
  <si>
    <t>烘乾重</t>
    <phoneticPr fontId="6" type="noConversion"/>
  </si>
  <si>
    <t>T12-B-1</t>
  </si>
  <si>
    <t>T12-1</t>
  </si>
  <si>
    <t>T12-2</t>
  </si>
  <si>
    <t>T12-3</t>
  </si>
  <si>
    <t>T12-B-2</t>
  </si>
  <si>
    <t>T12-B-3</t>
  </si>
  <si>
    <t>茶胺酸</t>
  </si>
  <si>
    <t>Amount[ng/ul]</t>
  </si>
  <si>
    <t>含水量(%)</t>
    <phoneticPr fontId="5" type="noConversion"/>
  </si>
  <si>
    <t>體積(ml)</t>
    <phoneticPr fontId="5" type="noConversion"/>
  </si>
  <si>
    <t>茶樣克數(g)</t>
    <phoneticPr fontId="4" type="noConversion"/>
  </si>
  <si>
    <t>平均</t>
    <phoneticPr fontId="11" type="noConversion"/>
  </si>
  <si>
    <t>stdev(需&lt;0.6)</t>
  </si>
  <si>
    <t>含水量</t>
    <phoneticPr fontId="6" type="noConversion"/>
  </si>
  <si>
    <t>兒茶素</t>
    <phoneticPr fontId="6" type="noConversion"/>
  </si>
  <si>
    <t>咖啡因</t>
    <phoneticPr fontId="6" type="noConversion"/>
  </si>
  <si>
    <t>平均</t>
    <phoneticPr fontId="11" type="noConversion"/>
  </si>
  <si>
    <t>mg/g</t>
    <phoneticPr fontId="11" type="noConversion"/>
  </si>
  <si>
    <t>DP-1</t>
    <phoneticPr fontId="6" type="noConversion"/>
  </si>
  <si>
    <t>DP-2</t>
    <phoneticPr fontId="6" type="noConversion"/>
  </si>
  <si>
    <t>DP-3</t>
    <phoneticPr fontId="6" type="noConversion"/>
  </si>
  <si>
    <t>DP-B-1</t>
    <phoneticPr fontId="6" type="noConversion"/>
  </si>
  <si>
    <t>DP-B-2</t>
    <phoneticPr fontId="6" type="noConversion"/>
  </si>
  <si>
    <t>DP-B-3</t>
    <phoneticPr fontId="6" type="noConversion"/>
  </si>
  <si>
    <t>DP-1</t>
  </si>
  <si>
    <t>DP-2</t>
  </si>
  <si>
    <t>DP-3</t>
  </si>
  <si>
    <t>109年屏東農林公司-第一水</t>
  </si>
  <si>
    <t>Gallic acid</t>
  </si>
  <si>
    <t>Catechin</t>
  </si>
  <si>
    <t>GC</t>
  </si>
  <si>
    <t>EGC</t>
  </si>
  <si>
    <t>EC</t>
  </si>
  <si>
    <t>EGCG</t>
  </si>
  <si>
    <t>GCG</t>
  </si>
  <si>
    <t>ECG</t>
  </si>
  <si>
    <t>編號</t>
  </si>
  <si>
    <t>Caf</t>
  </si>
  <si>
    <t>GA</t>
  </si>
  <si>
    <t>C</t>
  </si>
  <si>
    <t>總兒茶素</t>
  </si>
  <si>
    <t>DP-B-1</t>
  </si>
  <si>
    <t>DP-B-2</t>
  </si>
  <si>
    <t>DP-B-3</t>
  </si>
  <si>
    <t>含水量(%)</t>
  </si>
  <si>
    <t>polyphenol多元酚</t>
    <phoneticPr fontId="6" type="noConversion"/>
  </si>
  <si>
    <t>DP</t>
    <phoneticPr fontId="6" type="noConversion"/>
  </si>
  <si>
    <t>T12</t>
    <phoneticPr fontId="6" type="noConversion"/>
  </si>
  <si>
    <t>DP-B</t>
    <phoneticPr fontId="6" type="noConversion"/>
  </si>
  <si>
    <t>T12-B</t>
    <phoneticPr fontId="6" type="noConversion"/>
  </si>
  <si>
    <t>季節</t>
    <phoneticPr fontId="6" type="noConversion"/>
  </si>
  <si>
    <t>第一水</t>
    <phoneticPr fontId="6" type="noConversion"/>
  </si>
  <si>
    <r>
      <t>polyphenol</t>
    </r>
    <r>
      <rPr>
        <sz val="10"/>
        <rFont val="細明體"/>
        <family val="3"/>
        <charset val="136"/>
      </rPr>
      <t>多元酚</t>
    </r>
    <r>
      <rPr>
        <sz val="10"/>
        <rFont val="Arial"/>
        <family val="2"/>
      </rPr>
      <t>mg/g</t>
    </r>
    <phoneticPr fontId="6" type="noConversion"/>
  </si>
  <si>
    <r>
      <rPr>
        <sz val="10"/>
        <rFont val="細明體"/>
        <family val="3"/>
        <charset val="136"/>
      </rPr>
      <t>茶胺酸</t>
    </r>
    <r>
      <rPr>
        <sz val="10"/>
        <rFont val="Arial"/>
        <family val="2"/>
      </rPr>
      <t>mg/g</t>
    </r>
    <phoneticPr fontId="6" type="noConversion"/>
  </si>
  <si>
    <r>
      <rPr>
        <sz val="10"/>
        <rFont val="細明體"/>
        <family val="3"/>
        <charset val="136"/>
      </rPr>
      <t>咖啡因</t>
    </r>
    <r>
      <rPr>
        <sz val="10"/>
        <rFont val="Arial"/>
        <family val="2"/>
      </rPr>
      <t>mg/g</t>
    </r>
    <phoneticPr fontId="6" type="noConversion"/>
  </si>
  <si>
    <t>Gallic acidmg/g</t>
    <phoneticPr fontId="6" type="noConversion"/>
  </si>
  <si>
    <t>Catechinmg/g</t>
    <phoneticPr fontId="6" type="noConversion"/>
  </si>
  <si>
    <t>GCmg/g</t>
    <phoneticPr fontId="6" type="noConversion"/>
  </si>
  <si>
    <t>EGCmg/g</t>
    <phoneticPr fontId="6" type="noConversion"/>
  </si>
  <si>
    <t>ECmg/g</t>
    <phoneticPr fontId="6" type="noConversion"/>
  </si>
  <si>
    <t>EGCGmg/g</t>
    <phoneticPr fontId="6" type="noConversion"/>
  </si>
  <si>
    <t>GCGmg/g</t>
    <phoneticPr fontId="6" type="noConversion"/>
  </si>
  <si>
    <t>ECGmg/g</t>
    <phoneticPr fontId="6" type="noConversion"/>
  </si>
  <si>
    <r>
      <rPr>
        <sz val="10"/>
        <rFont val="細明體"/>
        <family val="3"/>
        <charset val="136"/>
      </rPr>
      <t>總兒茶素</t>
    </r>
    <r>
      <rPr>
        <sz val="10"/>
        <rFont val="Arial"/>
        <family val="2"/>
      </rPr>
      <t>mg/g</t>
    </r>
    <phoneticPr fontId="6" type="noConversion"/>
  </si>
  <si>
    <t>DP-青心大冇茶菁</t>
    <phoneticPr fontId="6" type="noConversion"/>
  </si>
  <si>
    <r>
      <t>DP-B</t>
    </r>
    <r>
      <rPr>
        <sz val="10"/>
        <rFont val="細明體"/>
        <family val="3"/>
        <charset val="136"/>
      </rPr>
      <t>青心大冇紅茶茶乾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</si>
</sst>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0.000_);[Red]\(0.000\)"/>
    <numFmt numFmtId="178" formatCode="0.00_);[Red]\(0.00\)"/>
    <numFmt numFmtId="179" formatCode="0.00_ "/>
    <numFmt numFmtId="180" formatCode="0.000_ "/>
    <numFmt numFmtId="181" formatCode="0.0000_);[Red]\(0.0000\)"/>
  </numFmts>
  <fonts count="21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新細明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indexed="8"/>
      <name val="Times New Roman"/>
      <family val="1"/>
    </font>
    <font>
      <b/>
      <sz val="12"/>
      <color rgb="FF0033CC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1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/>
    <xf numFmtId="0" fontId="7" fillId="0" borderId="0" xfId="0" applyFont="1"/>
    <xf numFmtId="0" fontId="9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9" fillId="2" borderId="1" xfId="1" applyNumberFormat="1" applyFont="1" applyFill="1" applyBorder="1" applyAlignment="1">
      <alignment horizontal="center" vertical="center"/>
    </xf>
    <xf numFmtId="178" fontId="7" fillId="2" borderId="1" xfId="1" applyNumberFormat="1" applyFont="1" applyFill="1" applyBorder="1" applyAlignment="1">
      <alignment horizontal="center" vertical="center"/>
    </xf>
    <xf numFmtId="178" fontId="7" fillId="0" borderId="0" xfId="0" applyNumberFormat="1" applyFont="1"/>
    <xf numFmtId="0" fontId="7" fillId="2" borderId="1" xfId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0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2" fontId="7" fillId="0" borderId="7" xfId="0" applyNumberFormat="1" applyFont="1" applyBorder="1" applyAlignment="1">
      <alignment horizontal="right"/>
    </xf>
    <xf numFmtId="2" fontId="7" fillId="0" borderId="7" xfId="0" applyNumberFormat="1" applyFont="1" applyBorder="1" applyAlignment="1">
      <alignment horizontal="right" vertical="center"/>
    </xf>
    <xf numFmtId="2" fontId="7" fillId="0" borderId="7" xfId="0" applyNumberFormat="1" applyFont="1" applyFill="1" applyBorder="1" applyAlignment="1">
      <alignment horizontal="right" vertical="center"/>
    </xf>
    <xf numFmtId="2" fontId="7" fillId="0" borderId="0" xfId="0" applyNumberFormat="1" applyFont="1" applyBorder="1"/>
    <xf numFmtId="2" fontId="7" fillId="0" borderId="0" xfId="0" applyNumberFormat="1" applyFont="1" applyBorder="1" applyAlignment="1">
      <alignment horizontal="right" vertical="center"/>
    </xf>
    <xf numFmtId="2" fontId="7" fillId="0" borderId="9" xfId="0" applyNumberFormat="1" applyFont="1" applyBorder="1"/>
    <xf numFmtId="2" fontId="7" fillId="0" borderId="10" xfId="0" applyNumberFormat="1" applyFont="1" applyBorder="1"/>
    <xf numFmtId="2" fontId="7" fillId="0" borderId="10" xfId="0" applyNumberFormat="1" applyFont="1" applyBorder="1" applyAlignment="1">
      <alignment horizontal="right"/>
    </xf>
    <xf numFmtId="179" fontId="7" fillId="0" borderId="1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79" fontId="7" fillId="0" borderId="8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0" fontId="7" fillId="0" borderId="9" xfId="0" applyFont="1" applyBorder="1"/>
    <xf numFmtId="176" fontId="8" fillId="0" borderId="10" xfId="2" applyNumberFormat="1" applyBorder="1" applyAlignment="1">
      <alignment horizontal="right" vertical="center"/>
    </xf>
    <xf numFmtId="0" fontId="7" fillId="0" borderId="10" xfId="0" applyFont="1" applyBorder="1"/>
    <xf numFmtId="2" fontId="7" fillId="0" borderId="11" xfId="0" applyNumberFormat="1" applyFont="1" applyBorder="1"/>
    <xf numFmtId="0" fontId="7" fillId="0" borderId="7" xfId="0" applyFont="1" applyBorder="1"/>
    <xf numFmtId="176" fontId="8" fillId="0" borderId="0" xfId="2" applyNumberFormat="1" applyFill="1" applyBorder="1" applyAlignment="1">
      <alignment horizontal="right" vertical="center"/>
    </xf>
    <xf numFmtId="0" fontId="7" fillId="0" borderId="0" xfId="0" applyFont="1" applyBorder="1"/>
    <xf numFmtId="2" fontId="7" fillId="0" borderId="8" xfId="0" applyNumberFormat="1" applyFont="1" applyBorder="1"/>
    <xf numFmtId="176" fontId="8" fillId="0" borderId="0" xfId="2" applyNumberFormat="1" applyBorder="1" applyAlignment="1">
      <alignment horizontal="right" vertical="center"/>
    </xf>
    <xf numFmtId="178" fontId="7" fillId="2" borderId="2" xfId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3" fillId="3" borderId="0" xfId="2" applyFont="1" applyFill="1" applyAlignment="1"/>
    <xf numFmtId="0" fontId="8" fillId="3" borderId="0" xfId="2" applyFill="1">
      <alignment vertical="center"/>
    </xf>
    <xf numFmtId="0" fontId="1" fillId="0" borderId="0" xfId="4">
      <alignment vertical="center"/>
    </xf>
    <xf numFmtId="0" fontId="14" fillId="4" borderId="10" xfId="2" applyFont="1" applyFill="1" applyBorder="1" applyAlignment="1"/>
    <xf numFmtId="0" fontId="14" fillId="0" borderId="10" xfId="2" applyFont="1" applyFill="1" applyBorder="1" applyAlignment="1"/>
    <xf numFmtId="0" fontId="14" fillId="0" borderId="0" xfId="2" applyFont="1" applyFill="1" applyBorder="1" applyAlignment="1"/>
    <xf numFmtId="0" fontId="15" fillId="0" borderId="2" xfId="2" applyFont="1" applyFill="1" applyBorder="1">
      <alignment vertical="center"/>
    </xf>
    <xf numFmtId="0" fontId="8" fillId="0" borderId="2" xfId="2" applyFont="1" applyFill="1" applyBorder="1">
      <alignment vertical="center"/>
    </xf>
    <xf numFmtId="0" fontId="8" fillId="5" borderId="2" xfId="2" applyFill="1" applyBorder="1" applyAlignment="1"/>
    <xf numFmtId="0" fontId="8" fillId="5" borderId="2" xfId="2" applyFill="1" applyBorder="1">
      <alignment vertical="center"/>
    </xf>
    <xf numFmtId="0" fontId="8" fillId="5" borderId="0" xfId="2" applyFill="1" applyBorder="1">
      <alignment vertical="center"/>
    </xf>
    <xf numFmtId="0" fontId="7" fillId="0" borderId="0" xfId="4" applyFont="1" applyAlignment="1"/>
    <xf numFmtId="0" fontId="7" fillId="0" borderId="9" xfId="4" applyFont="1" applyBorder="1" applyAlignment="1"/>
    <xf numFmtId="179" fontId="7" fillId="0" borderId="0" xfId="4" applyNumberFormat="1" applyFont="1" applyBorder="1" applyAlignment="1">
      <alignment horizontal="right"/>
    </xf>
    <xf numFmtId="179" fontId="7" fillId="0" borderId="0" xfId="4" applyNumberFormat="1" applyFont="1" applyAlignment="1">
      <alignment horizontal="right"/>
    </xf>
    <xf numFmtId="179" fontId="7" fillId="0" borderId="0" xfId="4" applyNumberFormat="1" applyFont="1" applyAlignment="1">
      <alignment horizontal="right" vertical="center"/>
    </xf>
    <xf numFmtId="2" fontId="16" fillId="0" borderId="0" xfId="4" applyNumberFormat="1" applyFont="1">
      <alignment vertical="center"/>
    </xf>
    <xf numFmtId="0" fontId="7" fillId="0" borderId="7" xfId="4" applyFont="1" applyBorder="1" applyAlignment="1"/>
    <xf numFmtId="0" fontId="17" fillId="0" borderId="12" xfId="4" applyFont="1" applyBorder="1" applyAlignment="1">
      <alignment horizontal="center" vertical="center"/>
    </xf>
    <xf numFmtId="49" fontId="8" fillId="0" borderId="13" xfId="2" applyNumberFormat="1" applyFont="1" applyBorder="1">
      <alignment vertical="center"/>
    </xf>
    <xf numFmtId="178" fontId="18" fillId="0" borderId="0" xfId="4" applyNumberFormat="1" applyFont="1" applyBorder="1">
      <alignment vertical="center"/>
    </xf>
    <xf numFmtId="0" fontId="1" fillId="0" borderId="0" xfId="4" applyBorder="1">
      <alignment vertical="center"/>
    </xf>
    <xf numFmtId="178" fontId="1" fillId="0" borderId="0" xfId="4" applyNumberFormat="1" applyBorder="1">
      <alignment vertical="center"/>
    </xf>
    <xf numFmtId="0" fontId="17" fillId="0" borderId="0" xfId="4" applyFont="1" applyBorder="1" applyAlignment="1">
      <alignment horizontal="center" vertical="center"/>
    </xf>
    <xf numFmtId="49" fontId="8" fillId="0" borderId="0" xfId="2" applyNumberFormat="1" applyFont="1" applyBorder="1">
      <alignment vertical="center"/>
    </xf>
    <xf numFmtId="180" fontId="1" fillId="0" borderId="0" xfId="4" applyNumberFormat="1" applyBorder="1" applyAlignment="1"/>
    <xf numFmtId="181" fontId="1" fillId="0" borderId="0" xfId="4" applyNumberFormat="1" applyBorder="1" applyAlignment="1"/>
    <xf numFmtId="178" fontId="16" fillId="0" borderId="0" xfId="4" applyNumberFormat="1" applyFont="1" applyBorder="1">
      <alignment vertical="center"/>
    </xf>
    <xf numFmtId="0" fontId="19" fillId="5" borderId="2" xfId="2" applyFont="1" applyFill="1" applyBorder="1" applyAlignment="1"/>
    <xf numFmtId="0" fontId="20" fillId="0" borderId="0" xfId="0" applyFont="1"/>
    <xf numFmtId="179" fontId="0" fillId="0" borderId="0" xfId="0" applyNumberFormat="1"/>
    <xf numFmtId="0" fontId="7" fillId="0" borderId="1" xfId="0" applyFont="1" applyBorder="1" applyAlignment="1">
      <alignment horizontal="center"/>
    </xf>
    <xf numFmtId="178" fontId="7" fillId="2" borderId="3" xfId="1" applyNumberFormat="1" applyFont="1" applyFill="1" applyBorder="1" applyAlignment="1">
      <alignment horizontal="center" vertical="center"/>
    </xf>
    <xf numFmtId="178" fontId="7" fillId="2" borderId="4" xfId="1" applyNumberFormat="1" applyFont="1" applyFill="1" applyBorder="1" applyAlignment="1">
      <alignment horizontal="center" vertical="center"/>
    </xf>
    <xf numFmtId="178" fontId="7" fillId="2" borderId="6" xfId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176" fontId="7" fillId="2" borderId="2" xfId="1" applyNumberFormat="1" applyFont="1" applyFill="1" applyBorder="1" applyAlignment="1">
      <alignment horizontal="center" vertical="center" wrapText="1"/>
    </xf>
    <xf numFmtId="176" fontId="7" fillId="2" borderId="5" xfId="1" applyNumberFormat="1" applyFont="1" applyFill="1" applyBorder="1" applyAlignment="1">
      <alignment horizontal="center" vertical="center" wrapText="1"/>
    </xf>
    <xf numFmtId="177" fontId="7" fillId="2" borderId="1" xfId="1" applyNumberFormat="1" applyFont="1" applyFill="1" applyBorder="1" applyAlignment="1">
      <alignment horizontal="center" vertical="center"/>
    </xf>
    <xf numFmtId="177" fontId="7" fillId="2" borderId="2" xfId="1" applyNumberFormat="1" applyFont="1" applyFill="1" applyBorder="1" applyAlignment="1">
      <alignment horizontal="center" vertical="center" wrapText="1"/>
    </xf>
    <xf numFmtId="177" fontId="7" fillId="2" borderId="5" xfId="1" applyNumberFormat="1" applyFont="1" applyFill="1" applyBorder="1" applyAlignment="1">
      <alignment horizontal="center" vertical="center" wrapText="1"/>
    </xf>
    <xf numFmtId="0" fontId="18" fillId="0" borderId="0" xfId="4" applyFont="1" applyBorder="1" applyAlignment="1">
      <alignment horizontal="center" vertical="center"/>
    </xf>
    <xf numFmtId="0" fontId="16" fillId="0" borderId="0" xfId="4" applyFont="1" applyBorder="1" applyAlignment="1">
      <alignment horizontal="center" vertical="center"/>
    </xf>
  </cellXfs>
  <cellStyles count="5">
    <cellStyle name="一般" xfId="0" builtinId="0"/>
    <cellStyle name="一般 2" xfId="1" xr:uid="{00000000-0005-0000-0000-000001000000}"/>
    <cellStyle name="一般 3" xfId="3" xr:uid="{00000000-0005-0000-0000-000002000000}"/>
    <cellStyle name="一般 4" xfId="4" xr:uid="{00000000-0005-0000-0000-000003000000}"/>
    <cellStyle name="一般_台茶12號 修剪 OK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tabSelected="1" workbookViewId="0">
      <selection activeCell="C7" sqref="C7"/>
    </sheetView>
  </sheetViews>
  <sheetFormatPr defaultRowHeight="13.2"/>
  <cols>
    <col min="3" max="3" width="8.88671875" style="4"/>
  </cols>
  <sheetData>
    <row r="1" spans="1:18" ht="13.8">
      <c r="A1" s="70" t="s">
        <v>61</v>
      </c>
      <c r="B1" t="s">
        <v>3</v>
      </c>
      <c r="C1" s="4" t="s">
        <v>4</v>
      </c>
      <c r="D1" t="s">
        <v>55</v>
      </c>
      <c r="E1" t="s">
        <v>63</v>
      </c>
      <c r="F1" t="s">
        <v>6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</row>
    <row r="2" spans="1:18" ht="13.8">
      <c r="A2" s="70" t="s">
        <v>62</v>
      </c>
      <c r="B2" t="s">
        <v>57</v>
      </c>
      <c r="C2" s="4">
        <v>1</v>
      </c>
      <c r="D2" s="71">
        <v>6.8534267133566997</v>
      </c>
      <c r="E2" s="71">
        <v>77.214843613651155</v>
      </c>
      <c r="F2" s="71">
        <v>16.598437324471764</v>
      </c>
      <c r="G2" s="71">
        <v>5.852225704337835</v>
      </c>
      <c r="H2" s="71">
        <v>14.852418442315372</v>
      </c>
      <c r="I2" s="71">
        <v>0.53066397205588822</v>
      </c>
      <c r="J2" s="71">
        <v>0.93034855788423143</v>
      </c>
      <c r="K2" s="71">
        <v>6.7041018882235521</v>
      </c>
      <c r="L2" s="71">
        <v>20.811389092614768</v>
      </c>
      <c r="M2" s="71">
        <v>4.5190899544910179</v>
      </c>
      <c r="N2" s="71">
        <v>27.633464078243513</v>
      </c>
      <c r="O2" s="71">
        <v>2.4664426119760479</v>
      </c>
      <c r="P2" s="71">
        <v>4.9413610451097814</v>
      </c>
      <c r="Q2" s="71">
        <v>68.006197228542916</v>
      </c>
      <c r="R2" s="71"/>
    </row>
    <row r="3" spans="1:18" ht="13.8">
      <c r="A3" s="70" t="s">
        <v>62</v>
      </c>
      <c r="B3" t="s">
        <v>57</v>
      </c>
      <c r="C3" s="4">
        <v>2</v>
      </c>
      <c r="D3" s="71">
        <v>6.9586082783444523</v>
      </c>
      <c r="E3" s="71">
        <v>76.28471889299783</v>
      </c>
      <c r="F3" s="71">
        <v>15.401518857562031</v>
      </c>
      <c r="G3" s="71">
        <v>6.4568800768530306</v>
      </c>
      <c r="H3" s="71">
        <v>14.690032740688826</v>
      </c>
      <c r="I3" s="71">
        <v>0.51596571886263498</v>
      </c>
      <c r="J3" s="71">
        <v>0.7713070106127351</v>
      </c>
      <c r="K3" s="71">
        <v>6.4055974239086906</v>
      </c>
      <c r="L3" s="71">
        <v>20.117727795754906</v>
      </c>
      <c r="M3" s="71">
        <v>4.0973479887865443</v>
      </c>
      <c r="N3" s="71">
        <v>27.303846596716056</v>
      </c>
      <c r="O3" s="71">
        <v>2.351119952342811</v>
      </c>
      <c r="P3" s="71">
        <v>4.8807423900680815</v>
      </c>
      <c r="Q3" s="71">
        <v>65.927689158189821</v>
      </c>
      <c r="R3" s="71"/>
    </row>
    <row r="4" spans="1:18" ht="13.8">
      <c r="A4" s="70" t="s">
        <v>62</v>
      </c>
      <c r="B4" t="s">
        <v>57</v>
      </c>
      <c r="C4" s="4">
        <v>1</v>
      </c>
      <c r="D4" s="71">
        <v>6.920692069207135</v>
      </c>
      <c r="E4" s="71">
        <v>74.239719368314724</v>
      </c>
      <c r="F4" s="71">
        <v>17.317124590066605</v>
      </c>
      <c r="G4" s="71">
        <v>6.9285537715800958</v>
      </c>
      <c r="H4" s="71">
        <v>13.437658646307387</v>
      </c>
      <c r="I4" s="71">
        <v>0.52240653493013978</v>
      </c>
      <c r="J4" s="71">
        <v>0.93286292315369246</v>
      </c>
      <c r="K4" s="71">
        <v>6.3841083103792409</v>
      </c>
      <c r="L4" s="71">
        <v>19.474054747704592</v>
      </c>
      <c r="M4" s="71">
        <v>4.1403474970059886</v>
      </c>
      <c r="N4" s="71">
        <v>26.929753172055893</v>
      </c>
      <c r="O4" s="71">
        <v>2.437849540918164</v>
      </c>
      <c r="P4" s="71">
        <v>4.8080192307385223</v>
      </c>
      <c r="Q4" s="71">
        <v>65.1069954219561</v>
      </c>
      <c r="R4" s="71"/>
    </row>
    <row r="5" spans="1:18" ht="13.8">
      <c r="A5" s="70" t="s">
        <v>62</v>
      </c>
      <c r="B5" t="s">
        <v>57</v>
      </c>
      <c r="C5" s="4">
        <v>2</v>
      </c>
      <c r="D5" s="71">
        <v>6.9086182763446136</v>
      </c>
      <c r="E5" s="71">
        <v>74.187606513576583</v>
      </c>
      <c r="F5" s="71">
        <v>16.646732571804833</v>
      </c>
      <c r="G5" s="71">
        <v>7.2154371064551066</v>
      </c>
      <c r="H5" s="71">
        <v>13.565584823153694</v>
      </c>
      <c r="I5" s="71">
        <v>0.52494475049900191</v>
      </c>
      <c r="J5" s="71">
        <v>0.93393737005988009</v>
      </c>
      <c r="K5" s="71">
        <v>6.4297910299401195</v>
      </c>
      <c r="L5" s="71">
        <v>19.741969318962081</v>
      </c>
      <c r="M5" s="71">
        <v>4.3518062339321357</v>
      </c>
      <c r="N5" s="71">
        <v>26.941651453892216</v>
      </c>
      <c r="O5" s="71">
        <v>2.3905646187624745</v>
      </c>
      <c r="P5" s="71">
        <v>4.83632510738523</v>
      </c>
      <c r="Q5" s="71">
        <v>65.626045132934138</v>
      </c>
      <c r="R5" s="71"/>
    </row>
    <row r="6" spans="1:18" ht="13.8">
      <c r="A6" s="70" t="s">
        <v>62</v>
      </c>
      <c r="B6" t="s">
        <v>57</v>
      </c>
      <c r="C6" s="4">
        <v>1</v>
      </c>
      <c r="D6" s="71">
        <v>6.9213842768552301</v>
      </c>
      <c r="E6" s="71">
        <v>74.879185509249837</v>
      </c>
      <c r="F6" s="71">
        <v>16.679711612402158</v>
      </c>
      <c r="G6" s="71">
        <v>6.2927176938132501</v>
      </c>
      <c r="H6" s="71">
        <v>14.052494134384983</v>
      </c>
      <c r="I6" s="71">
        <v>0.49509554313099036</v>
      </c>
      <c r="J6" s="71">
        <v>0.97505807288338642</v>
      </c>
      <c r="K6" s="71">
        <v>6.6631497184504784</v>
      </c>
      <c r="L6" s="71">
        <v>20.485582420127791</v>
      </c>
      <c r="M6" s="71">
        <v>4.4501770638977636</v>
      </c>
      <c r="N6" s="71">
        <v>26.632611619808308</v>
      </c>
      <c r="O6" s="71">
        <v>2.487191467252396</v>
      </c>
      <c r="P6" s="71">
        <v>4.7724391661341858</v>
      </c>
      <c r="Q6" s="71">
        <v>66.466209528554316</v>
      </c>
      <c r="R6" s="71"/>
    </row>
    <row r="7" spans="1:18" ht="13.8">
      <c r="A7" s="70" t="s">
        <v>62</v>
      </c>
      <c r="B7" t="s">
        <v>57</v>
      </c>
      <c r="C7" s="4">
        <v>2</v>
      </c>
      <c r="D7" s="71">
        <v>6.9386122775446593</v>
      </c>
      <c r="E7" s="71">
        <v>73.531552903328603</v>
      </c>
      <c r="F7" s="71">
        <v>16.6905647112387</v>
      </c>
      <c r="G7" s="71">
        <v>6.2201338877895376</v>
      </c>
      <c r="H7" s="71">
        <v>14.057136431137724</v>
      </c>
      <c r="I7" s="71">
        <v>0.5045831217564869</v>
      </c>
      <c r="J7" s="71">
        <v>0.95155793552894197</v>
      </c>
      <c r="K7" s="71">
        <v>6.7078928842315362</v>
      </c>
      <c r="L7" s="71">
        <v>20.233919357285426</v>
      </c>
      <c r="M7" s="71">
        <v>4.4085232606786438</v>
      </c>
      <c r="N7" s="71">
        <v>26.852285202395212</v>
      </c>
      <c r="O7" s="71">
        <v>2.4758035163672654</v>
      </c>
      <c r="P7" s="71">
        <v>4.8477103648702586</v>
      </c>
      <c r="Q7" s="71">
        <v>66.47769252135727</v>
      </c>
      <c r="R7" s="71"/>
    </row>
    <row r="8" spans="1:18" ht="13.8">
      <c r="A8" s="70" t="s">
        <v>62</v>
      </c>
      <c r="B8" t="s">
        <v>58</v>
      </c>
      <c r="C8" s="4">
        <v>1</v>
      </c>
      <c r="D8" s="71">
        <v>7.4562718640679888</v>
      </c>
      <c r="E8" s="71">
        <v>78.193373565168045</v>
      </c>
      <c r="F8" s="71">
        <v>22.803448119048713</v>
      </c>
      <c r="G8" s="71">
        <v>9.2594315625655756</v>
      </c>
      <c r="H8" s="71">
        <v>14.996394587495008</v>
      </c>
      <c r="I8" s="71">
        <v>0.69486120655213734</v>
      </c>
      <c r="J8" s="71">
        <v>0.79786987734718318</v>
      </c>
      <c r="K8" s="71">
        <v>6.3124590970834991</v>
      </c>
      <c r="L8" s="71">
        <v>20.214328776667998</v>
      </c>
      <c r="M8" s="71">
        <v>4.5029141861765876</v>
      </c>
      <c r="N8" s="71">
        <v>26.959146232520975</v>
      </c>
      <c r="O8" s="71">
        <v>2.6298869734318817</v>
      </c>
      <c r="P8" s="71">
        <v>5.1333486971634041</v>
      </c>
      <c r="Q8" s="71">
        <v>66.549953840391524</v>
      </c>
      <c r="R8" s="71"/>
    </row>
    <row r="9" spans="1:18" ht="13.8">
      <c r="A9" s="70" t="s">
        <v>62</v>
      </c>
      <c r="B9" t="s">
        <v>58</v>
      </c>
      <c r="C9" s="4">
        <v>2</v>
      </c>
      <c r="D9" s="71">
        <v>7.5099999999999056</v>
      </c>
      <c r="E9" s="71">
        <v>77.877008288108101</v>
      </c>
      <c r="F9" s="71">
        <v>22.798477891390121</v>
      </c>
      <c r="G9" s="71">
        <v>9.7765178908050387</v>
      </c>
      <c r="H9" s="71">
        <v>15.247320913972057</v>
      </c>
      <c r="I9" s="71">
        <v>0.70851396007984024</v>
      </c>
      <c r="J9" s="71">
        <v>0.77123554990019949</v>
      </c>
      <c r="K9" s="71">
        <v>6.3706328213572849</v>
      </c>
      <c r="L9" s="71">
        <v>20.324674007584825</v>
      </c>
      <c r="M9" s="71">
        <v>4.4434704031936132</v>
      </c>
      <c r="N9" s="71">
        <v>28.228279900998007</v>
      </c>
      <c r="O9" s="71">
        <v>2.7137140077844313</v>
      </c>
      <c r="P9" s="71">
        <v>5.3980982642714581</v>
      </c>
      <c r="Q9" s="71">
        <v>68.25010495508981</v>
      </c>
      <c r="R9" s="71"/>
    </row>
    <row r="10" spans="1:18" ht="13.8">
      <c r="A10" s="70" t="s">
        <v>62</v>
      </c>
      <c r="B10" t="s">
        <v>58</v>
      </c>
      <c r="C10" s="4">
        <v>1</v>
      </c>
      <c r="D10" s="71">
        <v>7.3263368315841779</v>
      </c>
      <c r="E10" s="71">
        <v>90.820424456036164</v>
      </c>
      <c r="F10" s="71">
        <v>15.386788085466758</v>
      </c>
      <c r="G10" s="71">
        <v>5.4267154529767021</v>
      </c>
      <c r="H10" s="71">
        <v>14.318207029200002</v>
      </c>
      <c r="I10" s="71">
        <v>0.61614695599999991</v>
      </c>
      <c r="J10" s="71">
        <v>0.99266237339999996</v>
      </c>
      <c r="K10" s="71">
        <v>8.1279491779999979</v>
      </c>
      <c r="L10" s="71">
        <v>27.905583457600006</v>
      </c>
      <c r="M10" s="71">
        <v>5.9240741984000005</v>
      </c>
      <c r="N10" s="71">
        <v>28.752874788800007</v>
      </c>
      <c r="O10" s="71">
        <v>2.833031911</v>
      </c>
      <c r="P10" s="71">
        <v>5.4028158943999998</v>
      </c>
      <c r="Q10" s="71">
        <v>79.938991801600025</v>
      </c>
      <c r="R10" s="71"/>
    </row>
    <row r="11" spans="1:18" ht="13.8">
      <c r="A11" s="70" t="s">
        <v>62</v>
      </c>
      <c r="B11" t="s">
        <v>58</v>
      </c>
      <c r="C11" s="4">
        <v>2</v>
      </c>
      <c r="D11" s="71">
        <v>7.3363318340825501</v>
      </c>
      <c r="E11" s="71">
        <v>92.500801706428433</v>
      </c>
      <c r="F11" s="71">
        <v>15.197382320471633</v>
      </c>
      <c r="G11" s="71">
        <v>5.2609508003339132</v>
      </c>
      <c r="H11" s="71">
        <v>14.190181444955968</v>
      </c>
      <c r="I11" s="71">
        <v>0.60188080864691762</v>
      </c>
      <c r="J11" s="71">
        <v>0.9014376997598077</v>
      </c>
      <c r="K11" s="71">
        <v>7.9018288090472364</v>
      </c>
      <c r="L11" s="71">
        <v>27.463050343875103</v>
      </c>
      <c r="M11" s="71">
        <v>5.666543004003203</v>
      </c>
      <c r="N11" s="71">
        <v>28.87677539791834</v>
      </c>
      <c r="O11" s="71">
        <v>2.7783282512009606</v>
      </c>
      <c r="P11" s="71">
        <v>5.4269170552441945</v>
      </c>
      <c r="Q11" s="71">
        <v>79.014880561048841</v>
      </c>
      <c r="R11" s="71"/>
    </row>
    <row r="12" spans="1:18" ht="13.8">
      <c r="A12" s="70" t="s">
        <v>62</v>
      </c>
      <c r="B12" t="s">
        <v>58</v>
      </c>
      <c r="C12" s="4">
        <v>1</v>
      </c>
      <c r="D12" s="71">
        <v>7.24782565230411</v>
      </c>
      <c r="E12" s="71">
        <v>88.402024258466312</v>
      </c>
      <c r="F12" s="71">
        <v>16.23076444493525</v>
      </c>
      <c r="G12" s="71">
        <v>6.1686283544142446</v>
      </c>
      <c r="H12" s="71">
        <v>14.782273246107787</v>
      </c>
      <c r="I12" s="71">
        <v>0.86851348103792403</v>
      </c>
      <c r="J12" s="71">
        <v>0.88387477644710566</v>
      </c>
      <c r="K12" s="71">
        <v>7.8269301956087816</v>
      </c>
      <c r="L12" s="71">
        <v>26.527625106986033</v>
      </c>
      <c r="M12" s="71">
        <v>5.3652288191616773</v>
      </c>
      <c r="N12" s="71">
        <v>27.140301085828344</v>
      </c>
      <c r="O12" s="71">
        <v>2.5869550417165668</v>
      </c>
      <c r="P12" s="71">
        <v>4.9765915133732532</v>
      </c>
      <c r="Q12" s="71">
        <v>75.307506539121761</v>
      </c>
      <c r="R12" s="71"/>
    </row>
    <row r="13" spans="1:18" ht="13.8">
      <c r="A13" s="70" t="s">
        <v>62</v>
      </c>
      <c r="B13" t="s">
        <v>58</v>
      </c>
      <c r="C13" s="4">
        <v>2</v>
      </c>
      <c r="D13" s="71">
        <v>7.1807180718071448</v>
      </c>
      <c r="E13" s="71">
        <v>91.444431751029867</v>
      </c>
      <c r="F13" s="71">
        <v>16.48946424221139</v>
      </c>
      <c r="G13" s="71">
        <v>6.0053521040510534</v>
      </c>
      <c r="H13" s="71">
        <v>15.028885255995206</v>
      </c>
      <c r="I13" s="71">
        <v>0.87725457633892889</v>
      </c>
      <c r="J13" s="71">
        <v>0.90243996602717813</v>
      </c>
      <c r="K13" s="71">
        <v>8.036578296362908</v>
      </c>
      <c r="L13" s="71">
        <v>26.943772230615515</v>
      </c>
      <c r="M13" s="71">
        <v>5.449504268585132</v>
      </c>
      <c r="N13" s="71">
        <v>28.700973782573946</v>
      </c>
      <c r="O13" s="71">
        <v>2.5533759084732219</v>
      </c>
      <c r="P13" s="71">
        <v>5.3439631207034379</v>
      </c>
      <c r="Q13" s="71">
        <v>77.930607573341348</v>
      </c>
      <c r="R13" s="71"/>
    </row>
    <row r="14" spans="1:18" ht="13.8">
      <c r="A14" s="70" t="s">
        <v>62</v>
      </c>
      <c r="B14" t="s">
        <v>59</v>
      </c>
      <c r="C14" s="4">
        <v>1</v>
      </c>
      <c r="D14" s="71">
        <v>2.0706211863560564</v>
      </c>
      <c r="E14" s="71">
        <v>33.825789776598555</v>
      </c>
      <c r="F14" s="71">
        <v>14.458104048327559</v>
      </c>
      <c r="G14" s="71">
        <v>3.3459057845493949</v>
      </c>
      <c r="H14" s="71">
        <v>13.815452956886229</v>
      </c>
      <c r="I14" s="71">
        <v>2.2779985948103789</v>
      </c>
      <c r="J14" s="71">
        <v>0.51163929900199601</v>
      </c>
      <c r="K14" s="71">
        <v>2.1589301906187623</v>
      </c>
      <c r="L14" s="71">
        <v>3.2323580578842317</v>
      </c>
      <c r="M14" s="71">
        <v>1.0318252135728545</v>
      </c>
      <c r="N14" s="71">
        <v>6.5371660359281432</v>
      </c>
      <c r="O14" s="71">
        <v>1.2959206201596807</v>
      </c>
      <c r="P14" s="71">
        <v>2.4788709636726542</v>
      </c>
      <c r="Q14" s="71">
        <v>17.246710380838323</v>
      </c>
      <c r="R14" s="71"/>
    </row>
    <row r="15" spans="1:18" ht="13.8">
      <c r="A15" s="70" t="s">
        <v>62</v>
      </c>
      <c r="B15" t="s">
        <v>59</v>
      </c>
      <c r="C15" s="4">
        <v>2</v>
      </c>
      <c r="D15" s="71">
        <v>2.1389305347322649</v>
      </c>
      <c r="E15" s="71">
        <v>32.892949518694088</v>
      </c>
      <c r="F15" s="71">
        <v>14.262432516521237</v>
      </c>
      <c r="G15" s="71">
        <v>3.311068970220103</v>
      </c>
      <c r="H15" s="71">
        <v>13.588812055489024</v>
      </c>
      <c r="I15" s="71">
        <v>2.2415748582834332</v>
      </c>
      <c r="J15" s="71">
        <v>0.43318690499001988</v>
      </c>
      <c r="K15" s="71">
        <v>2.0220391686626749</v>
      </c>
      <c r="L15" s="71">
        <v>2.9145778411177647</v>
      </c>
      <c r="M15" s="71">
        <v>1.0513358083832336</v>
      </c>
      <c r="N15" s="71">
        <v>6.5196256303393216</v>
      </c>
      <c r="O15" s="71">
        <v>1.2950270193612776</v>
      </c>
      <c r="P15" s="71">
        <v>2.4691342522954089</v>
      </c>
      <c r="Q15" s="71">
        <v>16.704926625149703</v>
      </c>
      <c r="R15" s="71"/>
    </row>
    <row r="16" spans="1:18" ht="13.8">
      <c r="A16" s="70" t="s">
        <v>62</v>
      </c>
      <c r="B16" t="s">
        <v>59</v>
      </c>
      <c r="C16" s="4">
        <v>1</v>
      </c>
      <c r="D16" s="71">
        <v>2.3499999999998522</v>
      </c>
      <c r="E16" s="71">
        <v>33.286355259832483</v>
      </c>
      <c r="F16" s="71">
        <v>15.410175957761496</v>
      </c>
      <c r="G16" s="71">
        <v>3.9768992632428697</v>
      </c>
      <c r="H16" s="71">
        <v>14.294264895875051</v>
      </c>
      <c r="I16" s="71">
        <v>2.4614548097717259</v>
      </c>
      <c r="J16" s="71">
        <v>0.46218088966760107</v>
      </c>
      <c r="K16" s="71">
        <v>2.2881589687625148</v>
      </c>
      <c r="L16" s="71">
        <v>2.9950549791750101</v>
      </c>
      <c r="M16" s="71">
        <v>1.1463711878253906</v>
      </c>
      <c r="N16" s="71">
        <v>6.4424902971565867</v>
      </c>
      <c r="O16" s="71">
        <v>1.2982843039647576</v>
      </c>
      <c r="P16" s="71">
        <v>2.2296877769323187</v>
      </c>
      <c r="Q16" s="71">
        <v>16.862228403484181</v>
      </c>
      <c r="R16" s="71"/>
    </row>
    <row r="17" spans="1:18" ht="13.8">
      <c r="A17" s="70" t="s">
        <v>62</v>
      </c>
      <c r="B17" t="s">
        <v>59</v>
      </c>
      <c r="C17" s="4">
        <v>2</v>
      </c>
      <c r="D17" s="71">
        <v>2.4204840968194081</v>
      </c>
      <c r="E17" s="71">
        <v>35.533817429017255</v>
      </c>
      <c r="F17" s="71">
        <v>15.445894531700837</v>
      </c>
      <c r="G17" s="71">
        <v>3.9983868892975809</v>
      </c>
      <c r="H17" s="71">
        <v>14.373781618589746</v>
      </c>
      <c r="I17" s="71">
        <v>2.4790639623397435</v>
      </c>
      <c r="J17" s="71">
        <v>0.45990778385416664</v>
      </c>
      <c r="K17" s="71">
        <v>2.2906021043669873</v>
      </c>
      <c r="L17" s="71">
        <v>3.071350546073718</v>
      </c>
      <c r="M17" s="71">
        <v>1.1315634647435897</v>
      </c>
      <c r="N17" s="71">
        <v>6.5547530592948728</v>
      </c>
      <c r="O17" s="71">
        <v>1.3415271476362178</v>
      </c>
      <c r="P17" s="71">
        <v>2.6792730212339744</v>
      </c>
      <c r="Q17" s="71">
        <v>17.528977127203525</v>
      </c>
      <c r="R17" s="71"/>
    </row>
    <row r="18" spans="1:18" ht="13.8">
      <c r="A18" s="70" t="s">
        <v>62</v>
      </c>
      <c r="B18" t="s">
        <v>59</v>
      </c>
      <c r="C18" s="4">
        <v>1</v>
      </c>
      <c r="D18" s="71">
        <v>2.4090363854458894</v>
      </c>
      <c r="E18" s="71">
        <v>33.469997698851849</v>
      </c>
      <c r="F18" s="71">
        <v>15.061316593034011</v>
      </c>
      <c r="G18" s="71">
        <v>4.2151419869443592</v>
      </c>
      <c r="H18" s="71">
        <v>13.655917230723134</v>
      </c>
      <c r="I18" s="71">
        <v>2.1144346224530559</v>
      </c>
      <c r="J18" s="71">
        <v>0.40110443747502983</v>
      </c>
      <c r="K18" s="71">
        <v>2.0184837754694365</v>
      </c>
      <c r="L18" s="71">
        <v>2.6327047926488212</v>
      </c>
      <c r="M18" s="71">
        <v>0.93680221174590472</v>
      </c>
      <c r="N18" s="71">
        <v>6.2801430827007589</v>
      </c>
      <c r="O18" s="71">
        <v>1.3933355291650018</v>
      </c>
      <c r="P18" s="71">
        <v>2.1959187371154614</v>
      </c>
      <c r="Q18" s="71">
        <v>15.858492566320415</v>
      </c>
      <c r="R18" s="71"/>
    </row>
    <row r="19" spans="1:18" ht="13.8">
      <c r="A19" s="70" t="s">
        <v>62</v>
      </c>
      <c r="B19" t="s">
        <v>59</v>
      </c>
      <c r="C19" s="4">
        <v>2</v>
      </c>
      <c r="D19" s="71">
        <v>2.3388305847075217</v>
      </c>
      <c r="E19" s="71">
        <v>33.094977279650628</v>
      </c>
      <c r="F19" s="71">
        <v>15.553271160497941</v>
      </c>
      <c r="G19" s="71">
        <v>4.15164057434417</v>
      </c>
      <c r="H19" s="71">
        <v>13.512315508785942</v>
      </c>
      <c r="I19" s="71">
        <v>2.1118185223642172</v>
      </c>
      <c r="J19" s="71">
        <v>0.39823991493610217</v>
      </c>
      <c r="K19" s="71">
        <v>1.9705851158146968</v>
      </c>
      <c r="L19" s="71">
        <v>2.5827870063897764</v>
      </c>
      <c r="M19" s="71">
        <v>1.0555126485623005</v>
      </c>
      <c r="N19" s="71">
        <v>6.3693999808306705</v>
      </c>
      <c r="O19" s="71">
        <v>1.3399140621006389</v>
      </c>
      <c r="P19" s="71">
        <v>2.4075355862619805</v>
      </c>
      <c r="Q19" s="71">
        <v>16.123974314896167</v>
      </c>
      <c r="R19" s="71"/>
    </row>
    <row r="20" spans="1:18" ht="13.8">
      <c r="A20" s="70" t="s">
        <v>62</v>
      </c>
      <c r="B20" t="s">
        <v>60</v>
      </c>
      <c r="C20" s="4">
        <v>1</v>
      </c>
      <c r="D20" s="71">
        <v>2.7189124350260454</v>
      </c>
      <c r="E20" s="71">
        <v>38.282726376931066</v>
      </c>
      <c r="F20" s="71">
        <v>19.03144169616926</v>
      </c>
      <c r="G20" s="71">
        <v>4.9415436190915356</v>
      </c>
      <c r="H20" s="71">
        <v>13.979671348381942</v>
      </c>
      <c r="I20" s="71">
        <v>2.4147858010387528</v>
      </c>
      <c r="J20" s="71">
        <v>0.45737572113463837</v>
      </c>
      <c r="K20" s="71">
        <v>2.121473163204155</v>
      </c>
      <c r="L20" s="71">
        <v>2.849201009188973</v>
      </c>
      <c r="M20" s="71">
        <v>1.1921641198561725</v>
      </c>
      <c r="N20" s="71">
        <v>6.4723083627646814</v>
      </c>
      <c r="O20" s="71">
        <v>1.4132172976428286</v>
      </c>
      <c r="P20" s="71">
        <v>2.5679673759488608</v>
      </c>
      <c r="Q20" s="71">
        <v>17.073707049740314</v>
      </c>
      <c r="R20" s="71"/>
    </row>
    <row r="21" spans="1:18" ht="13.8">
      <c r="A21" s="70" t="s">
        <v>62</v>
      </c>
      <c r="B21" t="s">
        <v>60</v>
      </c>
      <c r="C21" s="4">
        <v>2</v>
      </c>
      <c r="D21" s="71">
        <v>2.6886556721640438</v>
      </c>
      <c r="E21" s="71">
        <v>39.757559424356593</v>
      </c>
      <c r="F21" s="71">
        <v>19.258645482357974</v>
      </c>
      <c r="G21" s="71">
        <v>5.253750264466964</v>
      </c>
      <c r="H21" s="71">
        <v>14.564649984031936</v>
      </c>
      <c r="I21" s="71">
        <v>2.5029950738522957</v>
      </c>
      <c r="J21" s="71">
        <v>1.1973647748502994</v>
      </c>
      <c r="K21" s="71">
        <v>2.1315826017964072</v>
      </c>
      <c r="L21" s="71">
        <v>2.5733160483033934</v>
      </c>
      <c r="M21" s="71">
        <v>1.2421511153692615</v>
      </c>
      <c r="N21" s="71">
        <v>6.5570272542914179</v>
      </c>
      <c r="O21" s="71">
        <v>1.4379054255489021</v>
      </c>
      <c r="P21" s="71">
        <v>2.6299193385229538</v>
      </c>
      <c r="Q21" s="71">
        <v>17.769266558682634</v>
      </c>
      <c r="R21" s="71"/>
    </row>
    <row r="22" spans="1:18" ht="13.8">
      <c r="A22" s="70" t="s">
        <v>62</v>
      </c>
      <c r="B22" t="s">
        <v>60</v>
      </c>
      <c r="C22" s="4">
        <v>1</v>
      </c>
      <c r="D22" s="71">
        <v>2.6502650265025136</v>
      </c>
      <c r="E22" s="71">
        <v>38.245632480489832</v>
      </c>
      <c r="F22" s="71">
        <v>18.17690546424063</v>
      </c>
      <c r="G22" s="71">
        <v>4.6682245201364632</v>
      </c>
      <c r="H22" s="71">
        <v>13.803265185325873</v>
      </c>
      <c r="I22" s="71">
        <v>2.2121715073970414</v>
      </c>
      <c r="J22" s="71">
        <v>0.81668318592562961</v>
      </c>
      <c r="K22" s="71">
        <v>1.9798995001999202</v>
      </c>
      <c r="L22" s="71">
        <v>2.6800942495002</v>
      </c>
      <c r="M22" s="71">
        <v>0.96193164654138352</v>
      </c>
      <c r="N22" s="71">
        <v>6.4388069588164738</v>
      </c>
      <c r="O22" s="71">
        <v>1.6921623642542982</v>
      </c>
      <c r="P22" s="71">
        <v>2.4498861095561777</v>
      </c>
      <c r="Q22" s="71">
        <v>17.019464014794085</v>
      </c>
      <c r="R22" s="71"/>
    </row>
    <row r="23" spans="1:18" ht="13.8">
      <c r="A23" s="70" t="s">
        <v>62</v>
      </c>
      <c r="B23" t="s">
        <v>60</v>
      </c>
      <c r="C23" s="4">
        <v>2</v>
      </c>
      <c r="D23" s="71">
        <v>2.6186906546725974</v>
      </c>
      <c r="E23" s="71">
        <v>36.724789890999368</v>
      </c>
      <c r="F23" s="71">
        <v>18.204404151823454</v>
      </c>
      <c r="G23" s="71">
        <v>4.7180724901534914</v>
      </c>
      <c r="H23" s="71">
        <v>14.668462990814694</v>
      </c>
      <c r="I23" s="71">
        <v>2.1299207428115015</v>
      </c>
      <c r="J23" s="71">
        <v>1.3844070788738017</v>
      </c>
      <c r="K23" s="71">
        <v>3.166272210463259</v>
      </c>
      <c r="L23" s="71">
        <v>3.3358303805910543</v>
      </c>
      <c r="M23" s="71">
        <v>2.079929166134185</v>
      </c>
      <c r="N23" s="71">
        <v>6.1232492763578277</v>
      </c>
      <c r="O23" s="71">
        <v>1.5946138402555909</v>
      </c>
      <c r="P23" s="71">
        <v>2.3867143234824275</v>
      </c>
      <c r="Q23" s="71">
        <v>20.071016276158144</v>
      </c>
      <c r="R23" s="71"/>
    </row>
    <row r="24" spans="1:18" ht="13.8">
      <c r="A24" s="70" t="s">
        <v>62</v>
      </c>
      <c r="B24" t="s">
        <v>60</v>
      </c>
      <c r="C24" s="4">
        <v>1</v>
      </c>
      <c r="D24" s="71">
        <v>3.100310031002981</v>
      </c>
      <c r="E24" s="71">
        <v>36.0098179796707</v>
      </c>
      <c r="F24" s="71">
        <v>18.921486299307539</v>
      </c>
      <c r="G24" s="71">
        <v>5.1454168017266619</v>
      </c>
      <c r="H24" s="71">
        <v>13.67787417359169</v>
      </c>
      <c r="I24" s="71">
        <v>2.1960856931681976</v>
      </c>
      <c r="J24" s="71">
        <v>0.91242624430683184</v>
      </c>
      <c r="K24" s="71">
        <v>2.1624106831801835</v>
      </c>
      <c r="L24" s="71">
        <v>2.701918439872153</v>
      </c>
      <c r="M24" s="71">
        <v>1.0752749852177386</v>
      </c>
      <c r="N24" s="71">
        <v>6.3362335725129846</v>
      </c>
      <c r="O24" s="71">
        <v>1.5031314634438671</v>
      </c>
      <c r="P24" s="71">
        <v>2.5446876731921693</v>
      </c>
      <c r="Q24" s="71">
        <v>17.236083061725928</v>
      </c>
      <c r="R24" s="71"/>
    </row>
    <row r="25" spans="1:18" ht="13.8">
      <c r="A25" s="70" t="s">
        <v>62</v>
      </c>
      <c r="B25" t="s">
        <v>60</v>
      </c>
      <c r="C25" s="4">
        <v>2</v>
      </c>
      <c r="D25" s="71">
        <v>2.9685157421287642</v>
      </c>
      <c r="E25" s="71">
        <v>36.332623217072189</v>
      </c>
      <c r="F25" s="71">
        <v>19.872389696256764</v>
      </c>
      <c r="G25" s="71">
        <v>5.0364967901391475</v>
      </c>
      <c r="H25" s="71">
        <v>13.726534069455568</v>
      </c>
      <c r="I25" s="71">
        <v>2.1911660928742993</v>
      </c>
      <c r="J25" s="71">
        <v>0.94800074079263408</v>
      </c>
      <c r="K25" s="71">
        <v>2.1550154663730985</v>
      </c>
      <c r="L25" s="71">
        <v>2.7342338026421138</v>
      </c>
      <c r="M25" s="71">
        <v>1.1054900240192154</v>
      </c>
      <c r="N25" s="71">
        <v>6.3837393995196159</v>
      </c>
      <c r="O25" s="71">
        <v>1.5454801150920736</v>
      </c>
      <c r="P25" s="71">
        <v>2.5610423835068059</v>
      </c>
      <c r="Q25" s="71">
        <v>17.433001931945558</v>
      </c>
      <c r="R25" s="71"/>
    </row>
    <row r="27" spans="1:18" ht="13.8">
      <c r="A27" s="70" t="s">
        <v>75</v>
      </c>
    </row>
    <row r="28" spans="1:18" ht="13.8">
      <c r="A28" t="s">
        <v>76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workbookViewId="0">
      <pane xSplit="1" topLeftCell="B1" activePane="topRight" state="frozen"/>
      <selection pane="topRight" activeCell="G23" sqref="G23"/>
    </sheetView>
  </sheetViews>
  <sheetFormatPr defaultColWidth="8.88671875" defaultRowHeight="16.2"/>
  <cols>
    <col min="1" max="1" width="8.88671875" style="1"/>
    <col min="2" max="4" width="8.88671875" style="1" customWidth="1"/>
    <col min="5" max="5" width="9.109375" style="1" customWidth="1"/>
    <col min="6" max="6" width="11.21875" style="1" customWidth="1"/>
    <col min="7" max="7" width="9.109375" style="1" customWidth="1"/>
    <col min="8" max="8" width="11.21875" style="1" customWidth="1"/>
    <col min="9" max="10" width="8.88671875" customWidth="1"/>
    <col min="11" max="11" width="10.109375" style="1" customWidth="1"/>
    <col min="12" max="12" width="9.109375" style="7" customWidth="1"/>
    <col min="13" max="13" width="9.109375" style="1" customWidth="1"/>
    <col min="14" max="15" width="8.88671875" customWidth="1"/>
    <col min="16" max="16" width="11.21875" style="1" customWidth="1"/>
    <col min="17" max="17" width="9.109375" style="1" customWidth="1"/>
    <col min="18" max="18" width="10.109375" style="1" customWidth="1"/>
    <col min="19" max="20" width="8.88671875" customWidth="1"/>
    <col min="21" max="21" width="9.109375" style="11" bestFit="1" customWidth="1"/>
    <col min="22" max="16384" width="8.88671875" style="1"/>
  </cols>
  <sheetData>
    <row r="1" spans="1:26">
      <c r="A1" s="79" t="s">
        <v>3</v>
      </c>
      <c r="B1" s="80" t="s">
        <v>4</v>
      </c>
      <c r="C1" s="81" t="s">
        <v>21</v>
      </c>
      <c r="D1" s="83" t="s">
        <v>20</v>
      </c>
      <c r="E1" s="84" t="s">
        <v>19</v>
      </c>
      <c r="F1" s="73" t="s">
        <v>56</v>
      </c>
      <c r="G1" s="74"/>
      <c r="H1" s="74"/>
      <c r="I1" s="74"/>
      <c r="J1" s="75"/>
      <c r="K1" s="73" t="s">
        <v>6</v>
      </c>
      <c r="L1" s="74"/>
      <c r="M1" s="74"/>
      <c r="N1" s="74"/>
      <c r="O1" s="75"/>
      <c r="P1" s="76" t="s">
        <v>17</v>
      </c>
      <c r="Q1" s="77"/>
      <c r="R1" s="77"/>
      <c r="S1" s="77"/>
      <c r="T1" s="78"/>
      <c r="U1" s="72" t="s">
        <v>25</v>
      </c>
      <c r="V1" s="72"/>
      <c r="W1" s="72"/>
      <c r="X1" s="72" t="s">
        <v>26</v>
      </c>
      <c r="Y1" s="72"/>
      <c r="Z1" s="72"/>
    </row>
    <row r="2" spans="1:26" ht="32.4">
      <c r="A2" s="79"/>
      <c r="B2" s="80"/>
      <c r="C2" s="82"/>
      <c r="D2" s="83"/>
      <c r="E2" s="85"/>
      <c r="F2" s="6" t="s">
        <v>0</v>
      </c>
      <c r="G2" s="6" t="s">
        <v>7</v>
      </c>
      <c r="H2" s="6" t="s">
        <v>1</v>
      </c>
      <c r="I2" s="6" t="s">
        <v>22</v>
      </c>
      <c r="J2" s="9" t="s">
        <v>23</v>
      </c>
      <c r="K2" s="6" t="s">
        <v>0</v>
      </c>
      <c r="L2" s="39" t="s">
        <v>7</v>
      </c>
      <c r="M2" s="39" t="s">
        <v>2</v>
      </c>
      <c r="N2" s="6" t="s">
        <v>22</v>
      </c>
      <c r="O2" s="9" t="s">
        <v>23</v>
      </c>
      <c r="P2" s="13" t="s">
        <v>18</v>
      </c>
      <c r="Q2" s="12" t="s">
        <v>7</v>
      </c>
      <c r="R2" s="12" t="s">
        <v>2</v>
      </c>
      <c r="S2" s="6" t="s">
        <v>22</v>
      </c>
      <c r="T2" s="9" t="s">
        <v>23</v>
      </c>
      <c r="U2" s="6" t="s">
        <v>28</v>
      </c>
      <c r="V2" s="6" t="s">
        <v>27</v>
      </c>
      <c r="W2" s="9" t="s">
        <v>23</v>
      </c>
      <c r="X2" s="6" t="s">
        <v>28</v>
      </c>
      <c r="Y2" s="6" t="s">
        <v>27</v>
      </c>
      <c r="Z2" s="9" t="s">
        <v>23</v>
      </c>
    </row>
    <row r="3" spans="1:26">
      <c r="A3" s="1" t="s">
        <v>29</v>
      </c>
      <c r="B3" s="30">
        <v>1</v>
      </c>
      <c r="C3" s="31">
        <v>0.2505</v>
      </c>
      <c r="D3" s="32">
        <v>50</v>
      </c>
      <c r="E3" s="33">
        <f>'含水量 '!F2</f>
        <v>6.8534267133566997</v>
      </c>
      <c r="F3" s="1">
        <v>240.22275618848701</v>
      </c>
      <c r="G3" s="23">
        <v>1</v>
      </c>
      <c r="H3" s="20">
        <f>((F3*G3)*D3*0.001*1.5)/(C3*(1-(E3*0.01)))</f>
        <v>77.214843613651155</v>
      </c>
      <c r="I3" s="24">
        <f>AVERAGE(H3:H4)</f>
        <v>76.7497812533245</v>
      </c>
      <c r="J3" s="25">
        <f>AVEDEV(H3:H4)</f>
        <v>0.46506236032666237</v>
      </c>
      <c r="K3" s="1">
        <v>77.458986690252004</v>
      </c>
      <c r="L3" s="23">
        <v>1</v>
      </c>
      <c r="M3" s="23">
        <f>((K3*L3)*D3*0.001)/(C3*(1-(E3*0.01)))</f>
        <v>16.598437324471764</v>
      </c>
      <c r="N3" s="24">
        <f>AVERAGE(M3:M4)</f>
        <v>15.999978091016898</v>
      </c>
      <c r="O3" s="25">
        <f>AVEDEV(M3:M4)</f>
        <v>0.59845923345486618</v>
      </c>
      <c r="P3" s="28">
        <v>27.31025</v>
      </c>
      <c r="Q3" s="23">
        <v>1</v>
      </c>
      <c r="R3" s="23">
        <f t="shared" ref="R3:R14" si="0">((P3*Q3)*D3*0.001)/(C3*(1-(E3*0.01)))</f>
        <v>5.852225704337835</v>
      </c>
      <c r="S3" s="24">
        <f>AVERAGE(R3:R4)</f>
        <v>6.1545528905954328</v>
      </c>
      <c r="T3" s="25">
        <f>AVEDEV(R3:R4)</f>
        <v>0.3023271862575978</v>
      </c>
      <c r="U3" s="14">
        <v>68.006197228542916</v>
      </c>
      <c r="V3" s="15">
        <f>AVERAGE(U3:U4)</f>
        <v>66.966943193366376</v>
      </c>
      <c r="W3" s="16">
        <f>AVEDEV(U3:U4)</f>
        <v>1.0392540351765476</v>
      </c>
      <c r="X3" s="17">
        <v>14.852418442315372</v>
      </c>
      <c r="Y3" s="15">
        <f>AVERAGE(X3:X4)</f>
        <v>14.771225591502098</v>
      </c>
      <c r="Z3" s="16">
        <f>AVEDEV(X3:X4)</f>
        <v>8.1192850813272877E-2</v>
      </c>
    </row>
    <row r="4" spans="1:26">
      <c r="B4" s="34">
        <v>2</v>
      </c>
      <c r="C4" s="35">
        <v>0.24970000000000001</v>
      </c>
      <c r="D4" s="36">
        <v>50</v>
      </c>
      <c r="E4" s="37">
        <f>'含水量 '!F3</f>
        <v>6.9586082783444523</v>
      </c>
      <c r="F4" s="1">
        <v>236.30397497347701</v>
      </c>
      <c r="G4" s="20">
        <v>1</v>
      </c>
      <c r="H4" s="20">
        <f t="shared" ref="H4:H14" si="1">((F4*G4)*D4*0.001*1.5)/(C4*(1-(E4*0.01)))</f>
        <v>76.28471889299783</v>
      </c>
      <c r="I4" s="26"/>
      <c r="J4" s="27"/>
      <c r="K4" s="1">
        <v>71.562958731796598</v>
      </c>
      <c r="L4" s="20">
        <v>1</v>
      </c>
      <c r="M4" s="20">
        <f t="shared" ref="M4:M14" si="2">((K4*L4)*D4*0.001)/(C4*(1-(E4*0.01)))</f>
        <v>15.401518857562031</v>
      </c>
      <c r="N4" s="26"/>
      <c r="O4" s="27"/>
      <c r="P4" s="29">
        <v>30.001809999999999</v>
      </c>
      <c r="Q4" s="20">
        <v>1</v>
      </c>
      <c r="R4" s="20">
        <f t="shared" si="0"/>
        <v>6.4568800768530306</v>
      </c>
      <c r="S4" s="26"/>
      <c r="T4" s="27"/>
      <c r="U4" s="14">
        <v>65.927689158189821</v>
      </c>
      <c r="V4" s="15"/>
      <c r="W4" s="16"/>
      <c r="X4" s="17">
        <v>14.690032740688826</v>
      </c>
      <c r="Y4" s="15"/>
      <c r="Z4" s="16"/>
    </row>
    <row r="5" spans="1:26">
      <c r="A5" s="1" t="s">
        <v>30</v>
      </c>
      <c r="B5" s="34">
        <v>1</v>
      </c>
      <c r="C5" s="35">
        <v>0.2505</v>
      </c>
      <c r="D5" s="36">
        <v>50</v>
      </c>
      <c r="E5" s="37">
        <f>'含水量 '!F4</f>
        <v>6.920692069207135</v>
      </c>
      <c r="F5" s="1">
        <v>230.800068772619</v>
      </c>
      <c r="G5" s="20">
        <v>1</v>
      </c>
      <c r="H5" s="20">
        <f t="shared" si="1"/>
        <v>74.239719368314724</v>
      </c>
      <c r="I5" s="15">
        <f>AVERAGE(H5:H6)</f>
        <v>74.213662940945653</v>
      </c>
      <c r="J5" s="27">
        <f>AVEDEV(H5:H6)</f>
        <v>2.6056427369070434E-2</v>
      </c>
      <c r="K5" s="1">
        <v>80.754485206955195</v>
      </c>
      <c r="L5" s="20">
        <v>1</v>
      </c>
      <c r="M5" s="20">
        <f t="shared" si="2"/>
        <v>17.317124590066605</v>
      </c>
      <c r="N5" s="15">
        <f>AVERAGE(M5:M6)</f>
        <v>16.981928580935719</v>
      </c>
      <c r="O5" s="27">
        <f>AVEDEV(M5:M6)</f>
        <v>0.3351960091308861</v>
      </c>
      <c r="P5" s="29">
        <v>32.309739999999998</v>
      </c>
      <c r="Q5" s="20">
        <v>1</v>
      </c>
      <c r="R5" s="20">
        <f t="shared" si="0"/>
        <v>6.9285537715800958</v>
      </c>
      <c r="S5" s="15">
        <f>AVERAGE(R5:R6)</f>
        <v>7.0719954390176012</v>
      </c>
      <c r="T5" s="27">
        <f>AVEDEV(R5:R6)</f>
        <v>0.14344166743750542</v>
      </c>
      <c r="U5" s="14">
        <v>65.1069954219561</v>
      </c>
      <c r="V5" s="15">
        <f>AVERAGE(U5:U6)</f>
        <v>65.366520277445119</v>
      </c>
      <c r="W5" s="16">
        <f>AVEDEV(U5:U6)</f>
        <v>0.25952485548901905</v>
      </c>
      <c r="X5" s="17">
        <v>13.437658646307387</v>
      </c>
      <c r="Y5" s="15">
        <f>AVERAGE(X5:X6)</f>
        <v>13.501621734730541</v>
      </c>
      <c r="Z5" s="16">
        <f>AVEDEV(X5:X6)</f>
        <v>6.3963088423153458E-2</v>
      </c>
    </row>
    <row r="6" spans="1:26">
      <c r="B6" s="34">
        <v>2</v>
      </c>
      <c r="C6" s="35">
        <v>0.2505</v>
      </c>
      <c r="D6" s="36">
        <v>50</v>
      </c>
      <c r="E6" s="37">
        <f>'含水量 '!F5</f>
        <v>6.9086182763446136</v>
      </c>
      <c r="F6" s="1">
        <v>230.66797502379799</v>
      </c>
      <c r="G6" s="20">
        <v>1</v>
      </c>
      <c r="H6" s="20">
        <f t="shared" si="1"/>
        <v>74.187606513576583</v>
      </c>
      <c r="I6" s="26"/>
      <c r="J6" s="27"/>
      <c r="K6" s="1">
        <v>77.638333548303905</v>
      </c>
      <c r="L6" s="20">
        <v>1</v>
      </c>
      <c r="M6" s="20">
        <f t="shared" si="2"/>
        <v>16.646732571804833</v>
      </c>
      <c r="N6" s="26"/>
      <c r="O6" s="27"/>
      <c r="P6" s="29">
        <v>33.651919999999997</v>
      </c>
      <c r="Q6" s="20">
        <v>1</v>
      </c>
      <c r="R6" s="20">
        <f t="shared" si="0"/>
        <v>7.2154371064551066</v>
      </c>
      <c r="S6" s="26"/>
      <c r="T6" s="27"/>
      <c r="U6" s="14">
        <v>65.626045132934138</v>
      </c>
      <c r="V6" s="15"/>
      <c r="W6" s="16"/>
      <c r="X6" s="18">
        <v>13.565584823153694</v>
      </c>
      <c r="Y6" s="15"/>
      <c r="Z6" s="16"/>
    </row>
    <row r="7" spans="1:26">
      <c r="A7" s="1" t="s">
        <v>31</v>
      </c>
      <c r="B7" s="34">
        <v>1</v>
      </c>
      <c r="C7" s="35">
        <v>0.25040000000000001</v>
      </c>
      <c r="D7" s="36">
        <v>50</v>
      </c>
      <c r="E7" s="37">
        <f>'含水量 '!F6</f>
        <v>6.9213842768552301</v>
      </c>
      <c r="F7" s="1">
        <v>232.69341250571401</v>
      </c>
      <c r="G7" s="20">
        <v>1</v>
      </c>
      <c r="H7" s="20">
        <f t="shared" si="1"/>
        <v>74.879185509249837</v>
      </c>
      <c r="I7" s="15">
        <f>AVERAGE(H7:H8)</f>
        <v>74.20536920628922</v>
      </c>
      <c r="J7" s="27">
        <f>AVEDEV(H7:H8)</f>
        <v>0.67381630296061701</v>
      </c>
      <c r="K7" s="1">
        <v>77.750425334586296</v>
      </c>
      <c r="L7" s="20">
        <v>1</v>
      </c>
      <c r="M7" s="20">
        <f t="shared" si="2"/>
        <v>16.679711612402158</v>
      </c>
      <c r="N7" s="15">
        <f>AVERAGE(M7:M8)</f>
        <v>16.685138161820429</v>
      </c>
      <c r="O7" s="27">
        <f>AVEDEV(M7:M8)</f>
        <v>5.4265494182708096E-3</v>
      </c>
      <c r="P7" s="29">
        <v>29.332730000000002</v>
      </c>
      <c r="Q7" s="20">
        <v>1</v>
      </c>
      <c r="R7" s="20">
        <f t="shared" si="0"/>
        <v>6.2927176938132501</v>
      </c>
      <c r="S7" s="15">
        <f>AVERAGE(R7:R8)</f>
        <v>6.2564257908013943</v>
      </c>
      <c r="T7" s="27">
        <f>AVEDEV(R7:R8)</f>
        <v>3.6291903011856252E-2</v>
      </c>
      <c r="U7" s="14">
        <v>66.466209528554316</v>
      </c>
      <c r="V7" s="15">
        <f>AVERAGE(U7:U8)</f>
        <v>66.471951024955786</v>
      </c>
      <c r="W7" s="16">
        <f>AVEDEV(U7:U8)</f>
        <v>5.7414964014768088E-3</v>
      </c>
      <c r="X7" s="18">
        <v>14.052494134384983</v>
      </c>
      <c r="Y7" s="15">
        <f>AVERAGE(X7:X8)</f>
        <v>14.054815282761354</v>
      </c>
      <c r="Z7" s="16">
        <f>AVEDEV(X7:X8)</f>
        <v>2.321148376370985E-3</v>
      </c>
    </row>
    <row r="8" spans="1:26">
      <c r="B8" s="34">
        <v>2</v>
      </c>
      <c r="C8" s="35">
        <v>0.2505</v>
      </c>
      <c r="D8" s="36">
        <v>50</v>
      </c>
      <c r="E8" s="37">
        <f>'含水量 '!F7</f>
        <v>6.9386122775446593</v>
      </c>
      <c r="F8" s="1">
        <v>228.554475042668</v>
      </c>
      <c r="G8" s="20">
        <v>1</v>
      </c>
      <c r="H8" s="20">
        <f t="shared" si="1"/>
        <v>73.531552903328603</v>
      </c>
      <c r="I8" s="26"/>
      <c r="J8" s="27"/>
      <c r="K8" s="1">
        <v>77.817680406355706</v>
      </c>
      <c r="L8" s="20">
        <v>1</v>
      </c>
      <c r="M8" s="20">
        <f t="shared" si="2"/>
        <v>16.6905647112387</v>
      </c>
      <c r="N8" s="26"/>
      <c r="O8" s="27"/>
      <c r="P8" s="29">
        <v>29.000599999999999</v>
      </c>
      <c r="Q8" s="20">
        <v>1</v>
      </c>
      <c r="R8" s="20">
        <f t="shared" si="0"/>
        <v>6.2201338877895376</v>
      </c>
      <c r="S8" s="26"/>
      <c r="T8" s="27"/>
      <c r="U8" s="14">
        <v>66.47769252135727</v>
      </c>
      <c r="V8" s="15"/>
      <c r="W8" s="16"/>
      <c r="X8" s="18">
        <v>14.057136431137724</v>
      </c>
      <c r="Y8" s="15"/>
      <c r="Z8" s="16"/>
    </row>
    <row r="9" spans="1:26">
      <c r="A9" s="1" t="s">
        <v>12</v>
      </c>
      <c r="B9" s="34">
        <v>1</v>
      </c>
      <c r="C9" s="38">
        <v>0.25030000000000002</v>
      </c>
      <c r="D9" s="36">
        <v>50</v>
      </c>
      <c r="E9" s="37">
        <f>'含水量 '!F8</f>
        <v>7.4562718640679888</v>
      </c>
      <c r="F9" s="1">
        <v>241.49966242708601</v>
      </c>
      <c r="G9" s="20">
        <v>1</v>
      </c>
      <c r="H9" s="20">
        <f t="shared" si="1"/>
        <v>78.193373565168045</v>
      </c>
      <c r="I9" s="15">
        <f>AVERAGE(H9:H10)</f>
        <v>78.03519092663808</v>
      </c>
      <c r="J9" s="27">
        <f>AVEDEV(H9:H10)</f>
        <v>0.15818263852997205</v>
      </c>
      <c r="K9" s="1">
        <v>52.821212065375597</v>
      </c>
      <c r="L9" s="20">
        <v>2</v>
      </c>
      <c r="M9" s="20">
        <f t="shared" si="2"/>
        <v>22.803448119048713</v>
      </c>
      <c r="N9" s="15">
        <f>AVERAGE(M9:M10)</f>
        <v>22.800963005219415</v>
      </c>
      <c r="O9" s="27">
        <f>AVEDEV(M9:M10)</f>
        <v>2.4851138292962816E-3</v>
      </c>
      <c r="P9" s="14">
        <v>42.896529999999998</v>
      </c>
      <c r="Q9" s="20">
        <v>1</v>
      </c>
      <c r="R9" s="20">
        <f t="shared" si="0"/>
        <v>9.2594315625655756</v>
      </c>
      <c r="S9" s="15">
        <f>AVERAGE(R9:R10)</f>
        <v>9.5179747266853063</v>
      </c>
      <c r="T9" s="27">
        <f>AVEDEV(R9:R10)</f>
        <v>0.25854316411973155</v>
      </c>
      <c r="U9" s="14">
        <v>66.549953840391524</v>
      </c>
      <c r="V9" s="15">
        <f>AVERAGE(U9:U10)</f>
        <v>67.400029397740667</v>
      </c>
      <c r="W9" s="16">
        <f>AVEDEV(U9:U10)</f>
        <v>0.8500755573491432</v>
      </c>
      <c r="X9" s="19">
        <v>14.996394587495008</v>
      </c>
      <c r="Y9" s="15">
        <f>AVERAGE(X9:X10)</f>
        <v>15.121857750733533</v>
      </c>
      <c r="Z9" s="16">
        <f>AVEDEV(X9:X10)</f>
        <v>0.1254631632385248</v>
      </c>
    </row>
    <row r="10" spans="1:26">
      <c r="B10" s="34">
        <v>2</v>
      </c>
      <c r="C10" s="38">
        <v>0.2505</v>
      </c>
      <c r="D10" s="36">
        <v>50</v>
      </c>
      <c r="E10" s="37">
        <f>'含水量 '!F9</f>
        <v>7.5099999999999056</v>
      </c>
      <c r="F10" s="1">
        <v>240.575006185342</v>
      </c>
      <c r="G10" s="20">
        <v>1</v>
      </c>
      <c r="H10" s="20">
        <f t="shared" si="1"/>
        <v>77.877008288108101</v>
      </c>
      <c r="I10" s="26"/>
      <c r="J10" s="27"/>
      <c r="K10" s="1">
        <v>52.821212065375597</v>
      </c>
      <c r="L10" s="20">
        <v>2</v>
      </c>
      <c r="M10" s="20">
        <f t="shared" si="2"/>
        <v>22.798477891390121</v>
      </c>
      <c r="N10" s="26"/>
      <c r="O10" s="27"/>
      <c r="P10" s="14">
        <v>45.301929999999999</v>
      </c>
      <c r="Q10" s="20">
        <v>1</v>
      </c>
      <c r="R10" s="20">
        <f t="shared" si="0"/>
        <v>9.7765178908050387</v>
      </c>
      <c r="S10" s="26"/>
      <c r="T10" s="27"/>
      <c r="U10" s="14">
        <v>68.25010495508981</v>
      </c>
      <c r="V10" s="15"/>
      <c r="W10" s="16"/>
      <c r="X10" s="19">
        <v>15.247320913972057</v>
      </c>
      <c r="Y10" s="15"/>
      <c r="Z10" s="16"/>
    </row>
    <row r="11" spans="1:26">
      <c r="A11" s="1" t="s">
        <v>13</v>
      </c>
      <c r="B11" s="34">
        <v>1</v>
      </c>
      <c r="C11" s="38">
        <v>0.25</v>
      </c>
      <c r="D11" s="36">
        <v>50</v>
      </c>
      <c r="E11" s="37">
        <f>'含水量 '!F10</f>
        <v>7.3263368315841779</v>
      </c>
      <c r="F11" s="1">
        <v>280.55538082837501</v>
      </c>
      <c r="G11" s="20">
        <v>1</v>
      </c>
      <c r="H11" s="20">
        <f t="shared" si="1"/>
        <v>90.820424456036164</v>
      </c>
      <c r="I11" s="15">
        <f>AVERAGE(H11:H12)</f>
        <v>91.660613081232299</v>
      </c>
      <c r="J11" s="27">
        <f>AVEDEV(H11:H12)</f>
        <v>0.84018862519613435</v>
      </c>
      <c r="K11" s="1">
        <v>35.648750406908498</v>
      </c>
      <c r="L11" s="20">
        <v>2</v>
      </c>
      <c r="M11" s="20">
        <f t="shared" si="2"/>
        <v>15.386788085466758</v>
      </c>
      <c r="N11" s="15">
        <f>AVERAGE(M11:M12)</f>
        <v>15.292085202969195</v>
      </c>
      <c r="O11" s="27">
        <f>AVEDEV(M11:M12)</f>
        <v>9.4702882497562868E-2</v>
      </c>
      <c r="P11" s="14">
        <v>25.145679999999999</v>
      </c>
      <c r="Q11" s="20">
        <v>1</v>
      </c>
      <c r="R11" s="20">
        <f t="shared" si="0"/>
        <v>5.4267154529767021</v>
      </c>
      <c r="S11" s="15">
        <f>AVERAGE(R11:R12)</f>
        <v>5.3438331266553076</v>
      </c>
      <c r="T11" s="27">
        <f>AVEDEV(R11:R12)</f>
        <v>8.2882326321394473E-2</v>
      </c>
      <c r="U11" s="14">
        <v>79.938991801600025</v>
      </c>
      <c r="V11" s="15">
        <f>AVERAGE(U11:U12)</f>
        <v>79.476936181324433</v>
      </c>
      <c r="W11" s="16">
        <f>AVEDEV(U11:U12)</f>
        <v>0.4620556202755921</v>
      </c>
      <c r="X11" s="19">
        <v>14.318207029200002</v>
      </c>
      <c r="Y11" s="15">
        <f>AVERAGE(X11:X12)</f>
        <v>14.254194237077986</v>
      </c>
      <c r="Z11" s="16">
        <f>AVEDEV(X11:X12)</f>
        <v>6.4012792122016826E-2</v>
      </c>
    </row>
    <row r="12" spans="1:26">
      <c r="B12" s="34">
        <v>2</v>
      </c>
      <c r="C12" s="38">
        <v>0.24979999999999999</v>
      </c>
      <c r="D12" s="36">
        <v>50</v>
      </c>
      <c r="E12" s="37">
        <f>'含水量 '!F11</f>
        <v>7.3363318340825501</v>
      </c>
      <c r="F12" s="1">
        <v>285.48688078434299</v>
      </c>
      <c r="G12" s="20">
        <v>1</v>
      </c>
      <c r="H12" s="20">
        <f t="shared" si="1"/>
        <v>92.500801706428433</v>
      </c>
      <c r="I12" s="26"/>
      <c r="J12" s="27"/>
      <c r="K12" s="1">
        <v>35.177964904522398</v>
      </c>
      <c r="L12" s="20">
        <v>2</v>
      </c>
      <c r="M12" s="20">
        <f t="shared" si="2"/>
        <v>15.197382320471633</v>
      </c>
      <c r="N12" s="26"/>
      <c r="O12" s="27"/>
      <c r="P12" s="14">
        <v>24.355450000000001</v>
      </c>
      <c r="Q12" s="20">
        <v>1</v>
      </c>
      <c r="R12" s="20">
        <f t="shared" si="0"/>
        <v>5.2609508003339132</v>
      </c>
      <c r="S12" s="26"/>
      <c r="T12" s="27"/>
      <c r="U12" s="14">
        <v>79.014880561048841</v>
      </c>
      <c r="V12" s="15"/>
      <c r="W12" s="16"/>
      <c r="X12" s="19">
        <v>14.190181444955968</v>
      </c>
      <c r="Y12" s="15"/>
      <c r="Z12" s="16"/>
    </row>
    <row r="13" spans="1:26">
      <c r="A13" s="1" t="s">
        <v>14</v>
      </c>
      <c r="B13" s="34">
        <v>1</v>
      </c>
      <c r="C13" s="38">
        <v>0.2505</v>
      </c>
      <c r="D13" s="36">
        <v>50</v>
      </c>
      <c r="E13" s="37">
        <f>'含水量 '!F12</f>
        <v>7.24782565230411</v>
      </c>
      <c r="F13" s="1">
        <v>273.86263088813098</v>
      </c>
      <c r="G13" s="20">
        <v>1</v>
      </c>
      <c r="H13" s="20">
        <f t="shared" si="1"/>
        <v>88.402024258466312</v>
      </c>
      <c r="I13" s="15">
        <f>AVERAGE(H13:H14)</f>
        <v>89.923228004748097</v>
      </c>
      <c r="J13" s="27">
        <f>AVEDEV(H13:H14)</f>
        <v>1.5212037462817776</v>
      </c>
      <c r="K13" s="1">
        <v>37.711239274505097</v>
      </c>
      <c r="L13" s="20">
        <v>2</v>
      </c>
      <c r="M13" s="20">
        <f t="shared" si="2"/>
        <v>16.23076444493525</v>
      </c>
      <c r="N13" s="15">
        <f>AVERAGE(M13:M14)</f>
        <v>16.360114343573322</v>
      </c>
      <c r="O13" s="27">
        <f>AVEDEV(M13:M14)</f>
        <v>0.12934989863807012</v>
      </c>
      <c r="P13" s="14">
        <v>28.664899999999999</v>
      </c>
      <c r="Q13" s="20">
        <v>1</v>
      </c>
      <c r="R13" s="20">
        <f t="shared" si="0"/>
        <v>6.1686283544142446</v>
      </c>
      <c r="S13" s="15">
        <f>AVERAGE(R13:R14)</f>
        <v>6.086990229232649</v>
      </c>
      <c r="T13" s="27">
        <f>AVEDEV(R13:R14)</f>
        <v>8.1638125181595633E-2</v>
      </c>
      <c r="U13" s="14">
        <v>75.307506539121761</v>
      </c>
      <c r="V13" s="15">
        <f>AVERAGE(U13:U14)</f>
        <v>76.619057056231554</v>
      </c>
      <c r="W13" s="16">
        <f>AVEDEV(U13:U14)</f>
        <v>1.3115505171097936</v>
      </c>
      <c r="X13" s="19">
        <v>14.782273246107787</v>
      </c>
      <c r="Y13" s="15">
        <f>AVERAGE(X13:X14)</f>
        <v>14.905579251051496</v>
      </c>
      <c r="Z13" s="16">
        <f>AVEDEV(X13:X14)</f>
        <v>0.1233060049437098</v>
      </c>
    </row>
    <row r="14" spans="1:26">
      <c r="B14" s="34">
        <v>2</v>
      </c>
      <c r="C14" s="38">
        <v>0.25019999999999998</v>
      </c>
      <c r="D14" s="36">
        <v>50</v>
      </c>
      <c r="E14" s="37">
        <f>'含水量 '!F13</f>
        <v>7.1807180718071448</v>
      </c>
      <c r="F14" s="1">
        <v>283.15322455517997</v>
      </c>
      <c r="G14" s="20">
        <v>1</v>
      </c>
      <c r="H14" s="20">
        <f t="shared" si="1"/>
        <v>91.444431751029867</v>
      </c>
      <c r="I14" s="26"/>
      <c r="J14" s="27"/>
      <c r="K14" s="1">
        <v>38.294116563173702</v>
      </c>
      <c r="L14" s="20">
        <v>2</v>
      </c>
      <c r="M14" s="20">
        <f t="shared" si="2"/>
        <v>16.48946424221139</v>
      </c>
      <c r="N14" s="26"/>
      <c r="O14" s="27"/>
      <c r="P14" s="14">
        <v>27.89292</v>
      </c>
      <c r="Q14" s="20">
        <v>1</v>
      </c>
      <c r="R14" s="20">
        <f t="shared" si="0"/>
        <v>6.0053521040510534</v>
      </c>
      <c r="S14" s="26"/>
      <c r="T14" s="27"/>
      <c r="U14" s="14">
        <v>77.930607573341348</v>
      </c>
      <c r="V14" s="15"/>
      <c r="W14" s="16"/>
      <c r="X14" s="19">
        <v>15.028885255995206</v>
      </c>
      <c r="Y14" s="15"/>
      <c r="Z14" s="16"/>
    </row>
    <row r="15" spans="1:26">
      <c r="U15" s="20"/>
      <c r="V15" s="15"/>
      <c r="W15" s="15"/>
      <c r="X15" s="20"/>
      <c r="Y15" s="15"/>
      <c r="Z15" s="15"/>
    </row>
    <row r="16" spans="1:26">
      <c r="U16" s="20"/>
      <c r="V16" s="15"/>
      <c r="W16" s="15"/>
      <c r="X16" s="20"/>
      <c r="Y16" s="15"/>
      <c r="Z16" s="15"/>
    </row>
    <row r="17" spans="21:26">
      <c r="U17" s="20"/>
      <c r="V17" s="15"/>
      <c r="W17" s="15"/>
      <c r="X17" s="20"/>
      <c r="Y17" s="15"/>
      <c r="Z17" s="15"/>
    </row>
    <row r="18" spans="21:26">
      <c r="U18" s="20"/>
      <c r="V18" s="15"/>
      <c r="W18" s="15"/>
      <c r="X18" s="20"/>
      <c r="Y18" s="15"/>
      <c r="Z18" s="15"/>
    </row>
    <row r="19" spans="21:26">
      <c r="U19" s="20"/>
      <c r="V19" s="15"/>
      <c r="W19" s="15"/>
      <c r="X19" s="20"/>
      <c r="Y19" s="15"/>
      <c r="Z19" s="15"/>
    </row>
    <row r="20" spans="21:26">
      <c r="U20" s="20"/>
      <c r="V20" s="15"/>
      <c r="W20" s="15"/>
      <c r="X20" s="20"/>
      <c r="Y20" s="15"/>
      <c r="Z20" s="15"/>
    </row>
    <row r="21" spans="21:26">
      <c r="U21" s="20"/>
      <c r="V21" s="15"/>
      <c r="W21" s="15"/>
      <c r="X21" s="21"/>
      <c r="Y21" s="15"/>
      <c r="Z21" s="15"/>
    </row>
    <row r="22" spans="21:26">
      <c r="U22" s="20"/>
      <c r="V22" s="15"/>
      <c r="W22" s="15"/>
      <c r="X22" s="21"/>
      <c r="Y22" s="15"/>
      <c r="Z22" s="15"/>
    </row>
    <row r="23" spans="21:26">
      <c r="U23" s="20"/>
      <c r="V23" s="15"/>
      <c r="W23" s="15"/>
      <c r="X23" s="15"/>
      <c r="Y23" s="15"/>
      <c r="Z23" s="15"/>
    </row>
    <row r="24" spans="21:26">
      <c r="U24" s="20"/>
      <c r="V24" s="15"/>
      <c r="W24" s="15"/>
      <c r="X24" s="15"/>
      <c r="Y24" s="15"/>
      <c r="Z24" s="15"/>
    </row>
    <row r="25" spans="21:26">
      <c r="U25" s="20"/>
      <c r="V25" s="15"/>
      <c r="W25" s="15"/>
      <c r="X25" s="15"/>
      <c r="Y25" s="15"/>
      <c r="Z25" s="15"/>
    </row>
    <row r="26" spans="21:26">
      <c r="U26" s="20"/>
      <c r="V26" s="15"/>
      <c r="W26" s="15"/>
      <c r="X26" s="15"/>
      <c r="Y26" s="15"/>
      <c r="Z26" s="15"/>
    </row>
  </sheetData>
  <mergeCells count="10">
    <mergeCell ref="U1:W1"/>
    <mergeCell ref="X1:Z1"/>
    <mergeCell ref="K1:O1"/>
    <mergeCell ref="P1:T1"/>
    <mergeCell ref="A1:A2"/>
    <mergeCell ref="B1:B2"/>
    <mergeCell ref="C1:C2"/>
    <mergeCell ref="D1:D2"/>
    <mergeCell ref="E1:E2"/>
    <mergeCell ref="F1:J1"/>
  </mergeCells>
  <phoneticPr fontId="6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workbookViewId="0">
      <pane xSplit="1" topLeftCell="H1" activePane="topRight" state="frozen"/>
      <selection pane="topRight" sqref="A1:Z14"/>
    </sheetView>
  </sheetViews>
  <sheetFormatPr defaultRowHeight="13.2"/>
  <cols>
    <col min="2" max="20" width="8.88671875" customWidth="1"/>
    <col min="21" max="21" width="13.44140625" bestFit="1" customWidth="1"/>
    <col min="22" max="22" width="10.21875" bestFit="1" customWidth="1"/>
  </cols>
  <sheetData>
    <row r="1" spans="1:26" s="1" customFormat="1" ht="16.2">
      <c r="A1" s="79" t="s">
        <v>3</v>
      </c>
      <c r="B1" s="80" t="s">
        <v>4</v>
      </c>
      <c r="C1" s="81" t="s">
        <v>21</v>
      </c>
      <c r="D1" s="83" t="s">
        <v>20</v>
      </c>
      <c r="E1" s="84" t="s">
        <v>19</v>
      </c>
      <c r="F1" s="73" t="s">
        <v>5</v>
      </c>
      <c r="G1" s="74"/>
      <c r="H1" s="74"/>
      <c r="I1" s="74"/>
      <c r="J1" s="75"/>
      <c r="K1" s="73" t="s">
        <v>6</v>
      </c>
      <c r="L1" s="74"/>
      <c r="M1" s="74"/>
      <c r="N1" s="74"/>
      <c r="O1" s="75"/>
      <c r="P1" s="76" t="s">
        <v>17</v>
      </c>
      <c r="Q1" s="77"/>
      <c r="R1" s="77"/>
      <c r="S1" s="77"/>
      <c r="T1" s="78"/>
      <c r="U1" s="72" t="s">
        <v>25</v>
      </c>
      <c r="V1" s="72"/>
      <c r="W1" s="72"/>
      <c r="X1" s="72" t="s">
        <v>26</v>
      </c>
      <c r="Y1" s="72"/>
      <c r="Z1" s="72"/>
    </row>
    <row r="2" spans="1:26" s="1" customFormat="1" ht="32.4">
      <c r="A2" s="79"/>
      <c r="B2" s="80"/>
      <c r="C2" s="82"/>
      <c r="D2" s="83"/>
      <c r="E2" s="85"/>
      <c r="F2" s="6" t="s">
        <v>0</v>
      </c>
      <c r="G2" s="39" t="s">
        <v>7</v>
      </c>
      <c r="H2" s="39" t="s">
        <v>1</v>
      </c>
      <c r="I2" s="6" t="s">
        <v>22</v>
      </c>
      <c r="J2" s="9" t="s">
        <v>23</v>
      </c>
      <c r="K2" s="6" t="s">
        <v>0</v>
      </c>
      <c r="L2" s="6" t="s">
        <v>7</v>
      </c>
      <c r="M2" s="39" t="s">
        <v>2</v>
      </c>
      <c r="N2" s="6" t="s">
        <v>22</v>
      </c>
      <c r="O2" s="9" t="s">
        <v>23</v>
      </c>
      <c r="P2" s="13" t="s">
        <v>18</v>
      </c>
      <c r="Q2" s="40" t="s">
        <v>7</v>
      </c>
      <c r="R2" s="13" t="s">
        <v>2</v>
      </c>
      <c r="S2" s="6" t="s">
        <v>22</v>
      </c>
      <c r="T2" s="9" t="s">
        <v>23</v>
      </c>
      <c r="U2" s="6" t="s">
        <v>28</v>
      </c>
      <c r="V2" s="6" t="s">
        <v>27</v>
      </c>
      <c r="W2" s="9" t="s">
        <v>23</v>
      </c>
      <c r="X2" s="6" t="s">
        <v>28</v>
      </c>
      <c r="Y2" s="6" t="s">
        <v>27</v>
      </c>
      <c r="Z2" s="9" t="s">
        <v>23</v>
      </c>
    </row>
    <row r="3" spans="1:26" s="1" customFormat="1" ht="16.2">
      <c r="A3" s="1" t="s">
        <v>32</v>
      </c>
      <c r="B3" s="30">
        <v>1</v>
      </c>
      <c r="C3" s="31">
        <v>0.2505</v>
      </c>
      <c r="D3" s="32">
        <v>50</v>
      </c>
      <c r="E3" s="33">
        <f>'含水量 '!F14</f>
        <v>2.0706211863560564</v>
      </c>
      <c r="F3">
        <v>110.638788595487</v>
      </c>
      <c r="G3" s="23">
        <v>1</v>
      </c>
      <c r="H3" s="23">
        <f>((F3*G3)*D3*0.001*1.5)/(C3*(1-(E3*0.01)))</f>
        <v>33.825789776598555</v>
      </c>
      <c r="I3" s="24">
        <f>AVERAGE(H3:H4)</f>
        <v>33.359369647646318</v>
      </c>
      <c r="J3" s="25">
        <f>AVEDEV(H3:H4)</f>
        <v>0.46642012895223317</v>
      </c>
      <c r="K3">
        <v>70.935244728615004</v>
      </c>
      <c r="L3" s="23">
        <v>1</v>
      </c>
      <c r="M3" s="23">
        <f>((K3*L3)*D3*0.001)/(C3*(1-(E3*0.01)))</f>
        <v>14.458104048327559</v>
      </c>
      <c r="N3" s="24">
        <f>AVERAGE(M3:M4)</f>
        <v>14.360268282424398</v>
      </c>
      <c r="O3" s="25">
        <f>AVEDEV(M3:M4)</f>
        <v>9.7835765903161231E-2</v>
      </c>
      <c r="P3" s="22">
        <v>16.415890000000001</v>
      </c>
      <c r="Q3" s="23">
        <v>1</v>
      </c>
      <c r="R3" s="23">
        <f t="shared" ref="R3:R14" si="0">((P3*Q3)*D3*0.001)/(C3*(1-(E3*0.01)))</f>
        <v>3.3459057845493949</v>
      </c>
      <c r="S3" s="24">
        <f>AVERAGE(R3:R4)</f>
        <v>3.3284873773847492</v>
      </c>
      <c r="T3" s="25">
        <f>AVEDEV(R3:R4)</f>
        <v>1.7418407164645933E-2</v>
      </c>
      <c r="U3" s="14">
        <v>17.246710380838323</v>
      </c>
      <c r="V3" s="15">
        <f>AVERAGE(U3:U4)</f>
        <v>16.975818502994013</v>
      </c>
      <c r="W3" s="16">
        <f>AVEDEV(U3:U4)</f>
        <v>0.2708918778443099</v>
      </c>
      <c r="X3" s="17">
        <v>13.815452956886229</v>
      </c>
      <c r="Y3" s="15">
        <f>AVERAGE(X3:X4)</f>
        <v>13.702132506187628</v>
      </c>
      <c r="Z3" s="16">
        <f>AVEDEV(X3:X4)</f>
        <v>0.11332045069860275</v>
      </c>
    </row>
    <row r="4" spans="1:26" s="1" customFormat="1" ht="16.2">
      <c r="B4" s="34">
        <v>2</v>
      </c>
      <c r="C4" s="38">
        <v>0.2505</v>
      </c>
      <c r="D4" s="36">
        <v>50</v>
      </c>
      <c r="E4" s="37">
        <f>'含水量 '!F15</f>
        <v>2.1389305347322649</v>
      </c>
      <c r="F4">
        <v>107.5125698734</v>
      </c>
      <c r="G4" s="20">
        <v>1</v>
      </c>
      <c r="H4" s="20">
        <f t="shared" ref="H4:H14" si="1">((F4*G4)*D4*0.001*1.5)/(C4*(1-(E4*0.01)))</f>
        <v>32.892949518694088</v>
      </c>
      <c r="I4" s="26"/>
      <c r="J4" s="27"/>
      <c r="K4">
        <v>69.926418652073195</v>
      </c>
      <c r="L4" s="20">
        <v>1</v>
      </c>
      <c r="M4" s="20">
        <f t="shared" ref="M4:M14" si="2">((K4*L4)*D4*0.001)/(C4*(1-(E4*0.01)))</f>
        <v>14.262432516521237</v>
      </c>
      <c r="N4" s="26"/>
      <c r="O4" s="27"/>
      <c r="P4" s="14">
        <v>16.233640000000001</v>
      </c>
      <c r="Q4" s="20">
        <v>1</v>
      </c>
      <c r="R4" s="20">
        <f t="shared" si="0"/>
        <v>3.311068970220103</v>
      </c>
      <c r="S4" s="26"/>
      <c r="T4" s="27"/>
      <c r="U4" s="14">
        <v>16.704926625149703</v>
      </c>
      <c r="V4" s="15"/>
      <c r="W4" s="16"/>
      <c r="X4" s="17">
        <v>13.588812055489024</v>
      </c>
      <c r="Y4" s="15"/>
      <c r="Z4" s="16"/>
    </row>
    <row r="5" spans="1:26" s="1" customFormat="1" ht="16.2">
      <c r="A5" s="1" t="s">
        <v>33</v>
      </c>
      <c r="B5" s="34">
        <v>1</v>
      </c>
      <c r="C5" s="38">
        <v>0.24970000000000001</v>
      </c>
      <c r="D5" s="36">
        <v>50</v>
      </c>
      <c r="E5" s="37">
        <f>'含水量 '!F16</f>
        <v>2.3499999999998522</v>
      </c>
      <c r="F5">
        <v>108.21706986711</v>
      </c>
      <c r="G5" s="20">
        <v>1</v>
      </c>
      <c r="H5" s="20">
        <f t="shared" si="1"/>
        <v>33.286355259832483</v>
      </c>
      <c r="I5" s="15">
        <f>AVERAGE(H5:H6)</f>
        <v>34.410086344424869</v>
      </c>
      <c r="J5" s="27">
        <f>AVEDEV(H5:H6)</f>
        <v>1.1237310845923858</v>
      </c>
      <c r="K5">
        <v>75.149895892834095</v>
      </c>
      <c r="L5" s="20">
        <v>1</v>
      </c>
      <c r="M5" s="20">
        <f t="shared" si="2"/>
        <v>15.410175957761496</v>
      </c>
      <c r="N5" s="15">
        <f>AVERAGE(M5:M6)</f>
        <v>15.428035244731166</v>
      </c>
      <c r="O5" s="27">
        <f>AVEDEV(M5:M6)</f>
        <v>1.7859286969670762E-2</v>
      </c>
      <c r="P5" s="14">
        <v>19.393910000000002</v>
      </c>
      <c r="Q5" s="20">
        <v>1</v>
      </c>
      <c r="R5" s="20">
        <f t="shared" si="0"/>
        <v>3.9768992632428697</v>
      </c>
      <c r="S5" s="15">
        <f>AVERAGE(R5:R6)</f>
        <v>3.9876430762702251</v>
      </c>
      <c r="T5" s="27">
        <f>AVEDEV(R5:R6)</f>
        <v>1.0743813027355609E-2</v>
      </c>
      <c r="U5" s="14">
        <v>16.862228403484181</v>
      </c>
      <c r="V5" s="15">
        <f>AVERAGE(U5:U6)</f>
        <v>17.195602765343853</v>
      </c>
      <c r="W5" s="16">
        <f>AVEDEV(U5:U6)</f>
        <v>0.33337436185967206</v>
      </c>
      <c r="X5" s="17">
        <v>14.294264895875051</v>
      </c>
      <c r="Y5" s="15">
        <f>AVERAGE(X5:X6)</f>
        <v>14.334023257232399</v>
      </c>
      <c r="Z5" s="16">
        <f>AVEDEV(X5:X6)</f>
        <v>3.975836135734756E-2</v>
      </c>
    </row>
    <row r="6" spans="1:26" s="1" customFormat="1" ht="16.2">
      <c r="B6" s="34">
        <v>2</v>
      </c>
      <c r="C6" s="38">
        <v>0.24959999999999999</v>
      </c>
      <c r="D6" s="36">
        <v>50</v>
      </c>
      <c r="E6" s="37">
        <f>'含水量 '!F17</f>
        <v>2.4204840968194081</v>
      </c>
      <c r="F6">
        <v>115.39416355302799</v>
      </c>
      <c r="G6" s="20">
        <v>1</v>
      </c>
      <c r="H6" s="20">
        <f t="shared" si="1"/>
        <v>35.533817429017255</v>
      </c>
      <c r="I6" s="26"/>
      <c r="J6" s="27"/>
      <c r="K6">
        <v>75.239569321860003</v>
      </c>
      <c r="L6" s="20">
        <v>1</v>
      </c>
      <c r="M6" s="20">
        <f t="shared" si="2"/>
        <v>15.445894531700837</v>
      </c>
      <c r="N6" s="26"/>
      <c r="O6" s="27"/>
      <c r="P6" s="14">
        <v>19.47682</v>
      </c>
      <c r="Q6" s="20">
        <v>1</v>
      </c>
      <c r="R6" s="20">
        <f t="shared" si="0"/>
        <v>3.9983868892975809</v>
      </c>
      <c r="S6" s="26"/>
      <c r="T6" s="27"/>
      <c r="U6" s="14">
        <v>17.528977127203525</v>
      </c>
      <c r="V6" s="15"/>
      <c r="W6" s="16"/>
      <c r="X6" s="18">
        <v>14.373781618589746</v>
      </c>
      <c r="Y6" s="15"/>
      <c r="Z6" s="16"/>
    </row>
    <row r="7" spans="1:26" s="1" customFormat="1" ht="16.2">
      <c r="A7" s="1" t="s">
        <v>34</v>
      </c>
      <c r="B7" s="34">
        <v>1</v>
      </c>
      <c r="C7" s="38">
        <v>0.25030000000000002</v>
      </c>
      <c r="D7" s="36">
        <v>50</v>
      </c>
      <c r="E7" s="37">
        <f>'含水量 '!F18</f>
        <v>2.4090363854458894</v>
      </c>
      <c r="F7">
        <v>109.009632360033</v>
      </c>
      <c r="G7" s="20">
        <v>1</v>
      </c>
      <c r="H7" s="20">
        <f t="shared" si="1"/>
        <v>33.469997698851849</v>
      </c>
      <c r="I7" s="15">
        <f>AVERAGE(H7:H8)</f>
        <v>33.282487489251238</v>
      </c>
      <c r="J7" s="27">
        <f>AVEDEV(H7:H8)</f>
        <v>0.18751020960061027</v>
      </c>
      <c r="K7">
        <v>73.580610884880201</v>
      </c>
      <c r="L7" s="20">
        <v>1</v>
      </c>
      <c r="M7" s="20">
        <f t="shared" si="2"/>
        <v>15.061316593034011</v>
      </c>
      <c r="N7" s="15">
        <f>AVERAGE(M7:M8)</f>
        <v>15.307293876765975</v>
      </c>
      <c r="O7" s="27">
        <f>AVEDEV(M7:M8)</f>
        <v>0.24597728373196492</v>
      </c>
      <c r="P7" s="14">
        <v>20.592669999999998</v>
      </c>
      <c r="Q7" s="20">
        <v>1</v>
      </c>
      <c r="R7" s="20">
        <f t="shared" si="0"/>
        <v>4.2151419869443592</v>
      </c>
      <c r="S7" s="15">
        <f>AVERAGE(R7:R8)</f>
        <v>4.1833912806442646</v>
      </c>
      <c r="T7" s="27">
        <f>AVEDEV(R7:R8)</f>
        <v>3.1750706300094578E-2</v>
      </c>
      <c r="U7" s="14">
        <v>15.858492566320415</v>
      </c>
      <c r="V7" s="15">
        <f>AVERAGE(U7:U8)</f>
        <v>15.991233440608291</v>
      </c>
      <c r="W7" s="16">
        <f>AVEDEV(U7:U8)</f>
        <v>0.13274087428787595</v>
      </c>
      <c r="X7" s="18">
        <v>13.655917230723134</v>
      </c>
      <c r="Y7" s="15">
        <f>AVERAGE(X7:X8)</f>
        <v>13.584116369754538</v>
      </c>
      <c r="Z7" s="16">
        <f>AVEDEV(X7:X8)</f>
        <v>7.1800860968595615E-2</v>
      </c>
    </row>
    <row r="8" spans="1:26" s="1" customFormat="1" ht="16.2">
      <c r="B8" s="34">
        <v>2</v>
      </c>
      <c r="C8" s="38">
        <v>0.25040000000000001</v>
      </c>
      <c r="D8" s="36">
        <v>50</v>
      </c>
      <c r="E8" s="37">
        <f>'含水量 '!F19</f>
        <v>2.3388305847075217</v>
      </c>
      <c r="F8">
        <v>107.90885111986201</v>
      </c>
      <c r="G8" s="20">
        <v>1</v>
      </c>
      <c r="H8" s="20">
        <f t="shared" si="1"/>
        <v>33.094977279650628</v>
      </c>
      <c r="I8" s="26"/>
      <c r="J8" s="27"/>
      <c r="K8">
        <v>76.069048540349996</v>
      </c>
      <c r="L8" s="20">
        <v>1</v>
      </c>
      <c r="M8" s="20">
        <f t="shared" si="2"/>
        <v>15.553271160497941</v>
      </c>
      <c r="N8" s="26"/>
      <c r="O8" s="27"/>
      <c r="P8" s="14">
        <v>20.305140000000002</v>
      </c>
      <c r="Q8" s="20">
        <v>1</v>
      </c>
      <c r="R8" s="20">
        <f t="shared" si="0"/>
        <v>4.15164057434417</v>
      </c>
      <c r="S8" s="26"/>
      <c r="T8" s="27"/>
      <c r="U8" s="14">
        <v>16.123974314896167</v>
      </c>
      <c r="V8" s="15"/>
      <c r="W8" s="16"/>
      <c r="X8" s="18">
        <v>13.512315508785942</v>
      </c>
      <c r="Y8" s="15"/>
      <c r="Z8" s="16"/>
    </row>
    <row r="9" spans="1:26" s="1" customFormat="1" ht="16.2">
      <c r="A9" s="1" t="s">
        <v>11</v>
      </c>
      <c r="B9" s="34">
        <v>1</v>
      </c>
      <c r="C9" s="36">
        <v>0.25030000000000002</v>
      </c>
      <c r="D9" s="36">
        <v>50</v>
      </c>
      <c r="E9" s="37">
        <f>'含水量 '!F20</f>
        <v>2.7189124350260454</v>
      </c>
      <c r="F9">
        <v>124.28847597361499</v>
      </c>
      <c r="G9" s="20">
        <v>1</v>
      </c>
      <c r="H9" s="20">
        <f t="shared" si="1"/>
        <v>38.282726376931066</v>
      </c>
      <c r="I9" s="15">
        <f>AVERAGE(H9:H10)</f>
        <v>39.020142900643833</v>
      </c>
      <c r="J9" s="27">
        <f>AVEDEV(H9:H10)</f>
        <v>0.73741652371276345</v>
      </c>
      <c r="K9">
        <v>92.681051267404897</v>
      </c>
      <c r="L9" s="20">
        <v>1</v>
      </c>
      <c r="M9" s="20">
        <f t="shared" si="2"/>
        <v>19.03144169616926</v>
      </c>
      <c r="N9" s="15">
        <f>AVERAGE(M9:M10)</f>
        <v>19.145043589263615</v>
      </c>
      <c r="O9" s="27">
        <f>AVEDEV(M9:M10)</f>
        <v>0.11360189309435675</v>
      </c>
      <c r="P9" s="14">
        <v>24.064779999999999</v>
      </c>
      <c r="Q9" s="20">
        <v>1</v>
      </c>
      <c r="R9" s="20">
        <f t="shared" si="0"/>
        <v>4.9415436190915356</v>
      </c>
      <c r="S9" s="15">
        <f>AVERAGE(R9:R10)</f>
        <v>5.0976469417792494</v>
      </c>
      <c r="T9" s="27">
        <f>AVEDEV(R9:R10)</f>
        <v>0.15610332268771421</v>
      </c>
      <c r="U9" s="14">
        <v>17.073707049740314</v>
      </c>
      <c r="V9" s="15">
        <f>AVERAGE(U9:U10)</f>
        <v>17.421486804211476</v>
      </c>
      <c r="W9" s="16">
        <f>AVEDEV(U9:U10)</f>
        <v>0.34777975447116027</v>
      </c>
      <c r="X9" s="19">
        <v>13.979671348381942</v>
      </c>
      <c r="Y9" s="15">
        <f>AVERAGE(X9:X10)</f>
        <v>14.27216066620694</v>
      </c>
      <c r="Z9" s="16">
        <f>AVEDEV(X9:X10)</f>
        <v>0.29248931782499721</v>
      </c>
    </row>
    <row r="10" spans="1:26" s="1" customFormat="1" ht="16.2">
      <c r="B10" s="34">
        <v>2</v>
      </c>
      <c r="C10" s="36">
        <v>0.2505</v>
      </c>
      <c r="D10" s="36">
        <v>50</v>
      </c>
      <c r="E10" s="37">
        <f>'含水量 '!F21</f>
        <v>2.6886556721640438</v>
      </c>
      <c r="F10">
        <v>129.219975929584</v>
      </c>
      <c r="G10" s="20">
        <v>1</v>
      </c>
      <c r="H10" s="20">
        <f t="shared" si="1"/>
        <v>39.757559424356593</v>
      </c>
      <c r="I10" s="26"/>
      <c r="J10" s="27"/>
      <c r="K10">
        <v>93.891642559255104</v>
      </c>
      <c r="L10" s="20">
        <v>1</v>
      </c>
      <c r="M10" s="20">
        <f t="shared" si="2"/>
        <v>19.258645482357974</v>
      </c>
      <c r="N10" s="26"/>
      <c r="O10" s="27"/>
      <c r="P10" s="14">
        <v>25.613600000000002</v>
      </c>
      <c r="Q10" s="20">
        <v>1</v>
      </c>
      <c r="R10" s="20">
        <f t="shared" si="0"/>
        <v>5.253750264466964</v>
      </c>
      <c r="S10" s="26"/>
      <c r="T10" s="27"/>
      <c r="U10" s="14">
        <v>17.769266558682634</v>
      </c>
      <c r="V10" s="15"/>
      <c r="W10" s="16"/>
      <c r="X10" s="19">
        <v>14.564649984031936</v>
      </c>
      <c r="Y10" s="15"/>
      <c r="Z10" s="16"/>
    </row>
    <row r="11" spans="1:26" s="1" customFormat="1" ht="16.2">
      <c r="A11" s="1" t="s">
        <v>15</v>
      </c>
      <c r="B11" s="34">
        <v>1</v>
      </c>
      <c r="C11" s="36">
        <v>0.25009999999999999</v>
      </c>
      <c r="D11" s="36">
        <v>50</v>
      </c>
      <c r="E11" s="37">
        <f>'含水量 '!F22</f>
        <v>2.6502650265025136</v>
      </c>
      <c r="F11">
        <v>124.156382224794</v>
      </c>
      <c r="G11" s="20">
        <v>1</v>
      </c>
      <c r="H11" s="20">
        <f t="shared" si="1"/>
        <v>38.245632480489832</v>
      </c>
      <c r="I11" s="15">
        <f>AVERAGE(H11:H12)</f>
        <v>37.485211185744603</v>
      </c>
      <c r="J11" s="27">
        <f>AVEDEV(H11:H12)</f>
        <v>0.76042129474523179</v>
      </c>
      <c r="K11">
        <v>88.511236817698801</v>
      </c>
      <c r="L11" s="20">
        <v>1</v>
      </c>
      <c r="M11" s="20">
        <f t="shared" si="2"/>
        <v>18.17690546424063</v>
      </c>
      <c r="N11" s="15">
        <f>AVERAGE(M11:M12)</f>
        <v>18.190654808032043</v>
      </c>
      <c r="O11" s="27">
        <f>AVEDEV(M11:M12)</f>
        <v>1.3749343791412016E-2</v>
      </c>
      <c r="P11" s="14">
        <v>22.73161</v>
      </c>
      <c r="Q11" s="20">
        <v>1</v>
      </c>
      <c r="R11" s="20">
        <f t="shared" si="0"/>
        <v>4.6682245201364632</v>
      </c>
      <c r="S11" s="15">
        <f>AVERAGE(R11:R12)</f>
        <v>4.6931485051449773</v>
      </c>
      <c r="T11" s="27">
        <f>AVEDEV(R11:R12)</f>
        <v>2.4923985008514116E-2</v>
      </c>
      <c r="U11" s="14">
        <v>17.019464014794085</v>
      </c>
      <c r="V11" s="15">
        <f>AVERAGE(U11:U12)</f>
        <v>18.545240145476114</v>
      </c>
      <c r="W11" s="16">
        <f>AVEDEV(U11:U12)</f>
        <v>1.5257761306820292</v>
      </c>
      <c r="X11" s="19">
        <v>13.803265185325873</v>
      </c>
      <c r="Y11" s="15">
        <f>AVERAGE(X11:X12)</f>
        <v>14.235864088070283</v>
      </c>
      <c r="Z11" s="16">
        <f>AVEDEV(X11:X12)</f>
        <v>0.43259890274441037</v>
      </c>
    </row>
    <row r="12" spans="1:26" s="1" customFormat="1" ht="16.2">
      <c r="B12" s="34">
        <v>2</v>
      </c>
      <c r="C12" s="36">
        <v>0.25040000000000001</v>
      </c>
      <c r="D12" s="36">
        <v>50</v>
      </c>
      <c r="E12" s="37">
        <f>'含水量 '!F23</f>
        <v>2.6186906546725974</v>
      </c>
      <c r="F12">
        <v>119.40100726725299</v>
      </c>
      <c r="G12" s="20">
        <v>1</v>
      </c>
      <c r="H12" s="20">
        <f t="shared" si="1"/>
        <v>36.724789890999368</v>
      </c>
      <c r="I12" s="26"/>
      <c r="J12" s="27"/>
      <c r="K12">
        <v>88.780257104776595</v>
      </c>
      <c r="L12" s="20">
        <v>1</v>
      </c>
      <c r="M12" s="20">
        <f t="shared" si="2"/>
        <v>18.204404151823454</v>
      </c>
      <c r="N12" s="26"/>
      <c r="O12" s="27"/>
      <c r="P12" s="14">
        <v>23.009360000000001</v>
      </c>
      <c r="Q12" s="20">
        <v>1</v>
      </c>
      <c r="R12" s="20">
        <f t="shared" si="0"/>
        <v>4.7180724901534914</v>
      </c>
      <c r="S12" s="26"/>
      <c r="T12" s="27"/>
      <c r="U12" s="14">
        <v>20.071016276158144</v>
      </c>
      <c r="V12" s="15"/>
      <c r="W12" s="16"/>
      <c r="X12" s="19">
        <v>14.668462990814694</v>
      </c>
      <c r="Y12" s="15"/>
      <c r="Z12" s="16"/>
    </row>
    <row r="13" spans="1:26" s="1" customFormat="1" ht="16.2">
      <c r="A13" s="1" t="s">
        <v>16</v>
      </c>
      <c r="B13" s="34">
        <v>1</v>
      </c>
      <c r="C13" s="36">
        <v>0.25030000000000002</v>
      </c>
      <c r="D13" s="36">
        <v>50</v>
      </c>
      <c r="E13" s="37">
        <f>'含水量 '!F24</f>
        <v>3.100310031002981</v>
      </c>
      <c r="F13">
        <v>116.450913543593</v>
      </c>
      <c r="G13" s="20">
        <v>1</v>
      </c>
      <c r="H13" s="20">
        <f t="shared" si="1"/>
        <v>36.0098179796707</v>
      </c>
      <c r="I13" s="15">
        <f>AVERAGE(H13:H14)</f>
        <v>36.171220598371448</v>
      </c>
      <c r="J13" s="27">
        <f>AVEDEV(H13:H14)</f>
        <v>0.16140261870074468</v>
      </c>
      <c r="K13">
        <v>91.784316977145593</v>
      </c>
      <c r="L13" s="20">
        <v>1</v>
      </c>
      <c r="M13" s="20">
        <f t="shared" si="2"/>
        <v>18.921486299307539</v>
      </c>
      <c r="N13" s="15">
        <f>AVERAGE(M13:M14)</f>
        <v>19.396937997782153</v>
      </c>
      <c r="O13" s="27">
        <f>AVEDEV(M13:M14)</f>
        <v>0.47545169847461288</v>
      </c>
      <c r="P13" s="14">
        <v>24.959379999999999</v>
      </c>
      <c r="Q13" s="20">
        <v>1</v>
      </c>
      <c r="R13" s="20">
        <f t="shared" si="0"/>
        <v>5.1454168017266619</v>
      </c>
      <c r="S13" s="15">
        <f>AVERAGE(R13:R14)</f>
        <v>5.0909567959329047</v>
      </c>
      <c r="T13" s="27">
        <f>AVEDEV(R13:R14)</f>
        <v>5.4460005793757205E-2</v>
      </c>
      <c r="U13" s="14">
        <v>17.236083061725928</v>
      </c>
      <c r="V13" s="15">
        <f>AVERAGE(U13:U14)</f>
        <v>17.334542496835745</v>
      </c>
      <c r="W13" s="16">
        <f>AVEDEV(U13:U14)</f>
        <v>9.8459435109814919E-2</v>
      </c>
      <c r="X13" s="19">
        <v>13.67787417359169</v>
      </c>
      <c r="Y13" s="15">
        <f>AVERAGE(X13:X14)</f>
        <v>13.702204121523629</v>
      </c>
      <c r="Z13" s="16">
        <f>AVEDEV(X13:X14)</f>
        <v>2.4329947931938989E-2</v>
      </c>
    </row>
    <row r="14" spans="1:26" s="1" customFormat="1" ht="16.2">
      <c r="B14" s="34">
        <v>2</v>
      </c>
      <c r="C14" s="36">
        <v>0.24979999999999999</v>
      </c>
      <c r="D14" s="36">
        <v>50</v>
      </c>
      <c r="E14" s="37">
        <f>'含水量 '!F25</f>
        <v>2.9685157421287642</v>
      </c>
      <c r="F14">
        <v>117.41960103494399</v>
      </c>
      <c r="G14" s="20">
        <v>1</v>
      </c>
      <c r="H14" s="20">
        <f t="shared" si="1"/>
        <v>36.332623217072189</v>
      </c>
      <c r="I14" s="26"/>
      <c r="J14" s="27"/>
      <c r="K14">
        <v>96.335243500211902</v>
      </c>
      <c r="L14" s="20">
        <v>1</v>
      </c>
      <c r="M14" s="20">
        <f t="shared" si="2"/>
        <v>19.872389696256764</v>
      </c>
      <c r="N14" s="26"/>
      <c r="O14" s="27"/>
      <c r="P14" s="14">
        <v>24.415389999999999</v>
      </c>
      <c r="Q14" s="20">
        <v>1</v>
      </c>
      <c r="R14" s="20">
        <f t="shared" si="0"/>
        <v>5.0364967901391475</v>
      </c>
      <c r="S14" s="26"/>
      <c r="T14" s="27"/>
      <c r="U14" s="14">
        <v>17.433001931945558</v>
      </c>
      <c r="V14" s="15"/>
      <c r="W14" s="16"/>
      <c r="X14" s="19">
        <v>13.726534069455568</v>
      </c>
      <c r="Y14" s="15"/>
      <c r="Z14" s="16"/>
    </row>
  </sheetData>
  <mergeCells count="10">
    <mergeCell ref="A1:A2"/>
    <mergeCell ref="B1:B2"/>
    <mergeCell ref="C1:C2"/>
    <mergeCell ref="D1:D2"/>
    <mergeCell ref="E1:E2"/>
    <mergeCell ref="U1:W1"/>
    <mergeCell ref="X1:Z1"/>
    <mergeCell ref="F1:J1"/>
    <mergeCell ref="K1:O1"/>
    <mergeCell ref="P1:T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E26" sqref="E26"/>
    </sheetView>
  </sheetViews>
  <sheetFormatPr defaultRowHeight="16.2"/>
  <cols>
    <col min="1" max="1" width="10.44140625" style="1" bestFit="1" customWidth="1"/>
    <col min="2" max="2" width="6.6640625" style="4" bestFit="1" customWidth="1"/>
    <col min="3" max="3" width="10.44140625" bestFit="1" customWidth="1"/>
    <col min="5" max="5" width="9.5546875" bestFit="1" customWidth="1"/>
  </cols>
  <sheetData>
    <row r="1" spans="1:6" ht="19.8">
      <c r="A1" s="8" t="s">
        <v>3</v>
      </c>
      <c r="B1" s="2" t="s">
        <v>4</v>
      </c>
      <c r="C1" s="5" t="s">
        <v>8</v>
      </c>
      <c r="D1" s="10" t="s">
        <v>9</v>
      </c>
      <c r="E1" s="10" t="s">
        <v>10</v>
      </c>
      <c r="F1" s="10" t="s">
        <v>24</v>
      </c>
    </row>
    <row r="2" spans="1:6">
      <c r="A2" s="1" t="s">
        <v>35</v>
      </c>
      <c r="B2" s="3">
        <v>1</v>
      </c>
      <c r="C2">
        <v>22.785</v>
      </c>
      <c r="D2">
        <v>0.99950000000000006</v>
      </c>
      <c r="E2">
        <v>23.716000000000001</v>
      </c>
      <c r="F2">
        <f t="shared" ref="F2:F13" si="0">(((C2+D2)-E2)/D2)*100</f>
        <v>6.8534267133566997</v>
      </c>
    </row>
    <row r="3" spans="1:6">
      <c r="B3" s="3">
        <v>2</v>
      </c>
      <c r="C3">
        <v>19.222200000000001</v>
      </c>
      <c r="D3">
        <v>1.0002</v>
      </c>
      <c r="E3">
        <v>20.152799999999999</v>
      </c>
      <c r="F3">
        <f t="shared" si="0"/>
        <v>6.9586082783444523</v>
      </c>
    </row>
    <row r="4" spans="1:6">
      <c r="A4" s="1" t="s">
        <v>36</v>
      </c>
      <c r="B4" s="3">
        <v>1</v>
      </c>
      <c r="C4">
        <v>23.0349</v>
      </c>
      <c r="D4">
        <v>0.99990000000000001</v>
      </c>
      <c r="E4">
        <v>23.965599999999998</v>
      </c>
      <c r="F4">
        <f t="shared" si="0"/>
        <v>6.920692069207135</v>
      </c>
    </row>
    <row r="5" spans="1:6">
      <c r="B5" s="3">
        <v>2</v>
      </c>
      <c r="C5">
        <v>19.3048</v>
      </c>
      <c r="D5">
        <v>1.0002</v>
      </c>
      <c r="E5">
        <v>20.235900000000001</v>
      </c>
      <c r="F5">
        <f t="shared" si="0"/>
        <v>6.9086182763446136</v>
      </c>
    </row>
    <row r="6" spans="1:6">
      <c r="A6" s="1" t="s">
        <v>37</v>
      </c>
      <c r="B6" s="3">
        <v>1</v>
      </c>
      <c r="C6">
        <v>24.042999999999999</v>
      </c>
      <c r="D6">
        <v>0.99980000000000002</v>
      </c>
      <c r="E6">
        <v>24.973600000000001</v>
      </c>
      <c r="F6">
        <f t="shared" si="0"/>
        <v>6.9213842768552301</v>
      </c>
    </row>
    <row r="7" spans="1:6">
      <c r="B7" s="3">
        <v>2</v>
      </c>
      <c r="C7">
        <v>22.475300000000001</v>
      </c>
      <c r="D7">
        <v>1.0002</v>
      </c>
      <c r="E7">
        <v>23.406099999999999</v>
      </c>
      <c r="F7">
        <f t="shared" si="0"/>
        <v>6.9386122775446593</v>
      </c>
    </row>
    <row r="8" spans="1:6">
      <c r="A8" s="1" t="s">
        <v>12</v>
      </c>
      <c r="B8" s="3">
        <v>1</v>
      </c>
      <c r="C8">
        <v>24.234000000000002</v>
      </c>
      <c r="D8">
        <v>1.0004999999999999</v>
      </c>
      <c r="E8">
        <v>25.1599</v>
      </c>
      <c r="F8">
        <f t="shared" si="0"/>
        <v>7.4562718640679888</v>
      </c>
    </row>
    <row r="9" spans="1:6">
      <c r="B9" s="3">
        <v>2</v>
      </c>
      <c r="C9">
        <v>18.7866</v>
      </c>
      <c r="D9">
        <v>1</v>
      </c>
      <c r="E9">
        <v>19.711500000000001</v>
      </c>
      <c r="F9">
        <f t="shared" si="0"/>
        <v>7.5099999999999056</v>
      </c>
    </row>
    <row r="10" spans="1:6">
      <c r="A10" s="1" t="s">
        <v>13</v>
      </c>
      <c r="B10" s="3">
        <v>1</v>
      </c>
      <c r="C10">
        <v>18.1435</v>
      </c>
      <c r="D10">
        <v>1.0004999999999999</v>
      </c>
      <c r="E10">
        <v>19.070699999999999</v>
      </c>
      <c r="F10">
        <f t="shared" si="0"/>
        <v>7.3263368315841779</v>
      </c>
    </row>
    <row r="11" spans="1:6">
      <c r="B11" s="3">
        <v>2</v>
      </c>
      <c r="C11">
        <v>21.098299999999998</v>
      </c>
      <c r="D11">
        <v>1.0004999999999999</v>
      </c>
      <c r="E11">
        <v>22.025400000000001</v>
      </c>
      <c r="F11">
        <f t="shared" si="0"/>
        <v>7.3363318340825501</v>
      </c>
    </row>
    <row r="12" spans="1:6">
      <c r="A12" s="1" t="s">
        <v>14</v>
      </c>
      <c r="B12" s="3">
        <v>1</v>
      </c>
      <c r="C12">
        <v>23.4115</v>
      </c>
      <c r="D12">
        <v>1.0003</v>
      </c>
      <c r="E12">
        <v>24.339300000000001</v>
      </c>
      <c r="F12">
        <f t="shared" si="0"/>
        <v>7.24782565230411</v>
      </c>
    </row>
    <row r="13" spans="1:6">
      <c r="B13" s="3">
        <v>2</v>
      </c>
      <c r="C13">
        <v>23.196200000000001</v>
      </c>
      <c r="D13">
        <v>0.99990000000000001</v>
      </c>
      <c r="E13">
        <v>24.124300000000002</v>
      </c>
      <c r="F13">
        <f t="shared" si="0"/>
        <v>7.1807180718071448</v>
      </c>
    </row>
    <row r="14" spans="1:6">
      <c r="A14" s="1" t="s">
        <v>32</v>
      </c>
      <c r="B14" s="3">
        <v>1</v>
      </c>
      <c r="C14">
        <v>23.113700000000001</v>
      </c>
      <c r="D14">
        <v>0.99970000000000003</v>
      </c>
      <c r="E14">
        <v>24.092700000000001</v>
      </c>
      <c r="F14">
        <f t="shared" ref="F14:F25" si="1">(((C14+D14)-E14)/D14)*100</f>
        <v>2.0706211863560564</v>
      </c>
    </row>
    <row r="15" spans="1:6">
      <c r="B15" s="3">
        <v>2</v>
      </c>
      <c r="C15">
        <v>22.207999999999998</v>
      </c>
      <c r="D15">
        <v>1.0004999999999999</v>
      </c>
      <c r="E15">
        <v>23.187100000000001</v>
      </c>
      <c r="F15">
        <f t="shared" si="1"/>
        <v>2.1389305347322649</v>
      </c>
    </row>
    <row r="16" spans="1:6">
      <c r="A16" s="1" t="s">
        <v>33</v>
      </c>
      <c r="B16" s="3">
        <v>1</v>
      </c>
      <c r="C16">
        <v>20.361999999999998</v>
      </c>
      <c r="D16">
        <v>1</v>
      </c>
      <c r="E16">
        <v>21.3385</v>
      </c>
      <c r="F16">
        <f t="shared" si="1"/>
        <v>2.3499999999998522</v>
      </c>
    </row>
    <row r="17" spans="1:6">
      <c r="B17" s="3">
        <v>2</v>
      </c>
      <c r="C17">
        <v>21.117799999999999</v>
      </c>
      <c r="D17">
        <v>0.99980000000000002</v>
      </c>
      <c r="E17">
        <v>22.093399999999999</v>
      </c>
      <c r="F17">
        <f t="shared" si="1"/>
        <v>2.4204840968194081</v>
      </c>
    </row>
    <row r="18" spans="1:6">
      <c r="A18" s="1" t="s">
        <v>34</v>
      </c>
      <c r="B18" s="3">
        <v>1</v>
      </c>
      <c r="C18">
        <v>22.668800000000001</v>
      </c>
      <c r="D18">
        <v>1.0004</v>
      </c>
      <c r="E18">
        <v>23.645099999999999</v>
      </c>
      <c r="F18">
        <f t="shared" si="1"/>
        <v>2.4090363854458894</v>
      </c>
    </row>
    <row r="19" spans="1:6">
      <c r="B19" s="3">
        <v>2</v>
      </c>
      <c r="C19">
        <v>23.4941</v>
      </c>
      <c r="D19">
        <v>1.0004999999999999</v>
      </c>
      <c r="E19">
        <v>24.4712</v>
      </c>
      <c r="F19">
        <f t="shared" si="1"/>
        <v>2.3388305847075217</v>
      </c>
    </row>
    <row r="20" spans="1:6">
      <c r="A20" s="1" t="s">
        <v>11</v>
      </c>
      <c r="B20" s="3">
        <v>1</v>
      </c>
      <c r="C20">
        <v>23.4785</v>
      </c>
      <c r="D20">
        <v>1.0004</v>
      </c>
      <c r="E20">
        <v>24.451699999999999</v>
      </c>
      <c r="F20">
        <f t="shared" si="1"/>
        <v>2.7189124350260454</v>
      </c>
    </row>
    <row r="21" spans="1:6">
      <c r="B21" s="3">
        <v>2</v>
      </c>
      <c r="C21">
        <v>19.647200000000002</v>
      </c>
      <c r="D21">
        <v>1.0004999999999999</v>
      </c>
      <c r="E21">
        <v>20.620799999999999</v>
      </c>
      <c r="F21">
        <f t="shared" si="1"/>
        <v>2.6886556721640438</v>
      </c>
    </row>
    <row r="22" spans="1:6">
      <c r="A22" s="1" t="s">
        <v>15</v>
      </c>
      <c r="B22" s="3">
        <v>1</v>
      </c>
      <c r="C22">
        <v>23.4238</v>
      </c>
      <c r="D22">
        <v>0.99990000000000001</v>
      </c>
      <c r="E22">
        <v>24.397200000000002</v>
      </c>
      <c r="F22">
        <f t="shared" si="1"/>
        <v>2.6502650265025136</v>
      </c>
    </row>
    <row r="23" spans="1:6">
      <c r="B23" s="3">
        <v>2</v>
      </c>
      <c r="C23">
        <v>18.394600000000001</v>
      </c>
      <c r="D23">
        <v>1.0004999999999999</v>
      </c>
      <c r="E23">
        <v>19.3689</v>
      </c>
      <c r="F23">
        <f t="shared" si="1"/>
        <v>2.6186906546725974</v>
      </c>
    </row>
    <row r="24" spans="1:6">
      <c r="A24" s="1" t="s">
        <v>16</v>
      </c>
      <c r="B24" s="3">
        <v>1</v>
      </c>
      <c r="C24">
        <v>19.904399999999999</v>
      </c>
      <c r="D24">
        <v>0.99990000000000001</v>
      </c>
      <c r="E24">
        <v>20.8733</v>
      </c>
      <c r="F24">
        <f t="shared" si="1"/>
        <v>3.100310031002981</v>
      </c>
    </row>
    <row r="25" spans="1:6">
      <c r="B25" s="3">
        <v>2</v>
      </c>
      <c r="C25">
        <v>20.6692</v>
      </c>
      <c r="D25">
        <v>1.0004999999999999</v>
      </c>
      <c r="E25">
        <v>21.64</v>
      </c>
      <c r="F25">
        <f t="shared" si="1"/>
        <v>2.9685157421287642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workbookViewId="0">
      <selection activeCell="A2" sqref="A2:M28"/>
    </sheetView>
  </sheetViews>
  <sheetFormatPr defaultColWidth="8.77734375" defaultRowHeight="16.2"/>
  <cols>
    <col min="1" max="1" width="27.88671875" style="43" customWidth="1"/>
    <col min="2" max="3" width="8.88671875" style="43" customWidth="1"/>
    <col min="4" max="4" width="14.33203125" style="43" customWidth="1"/>
    <col min="5" max="13" width="8.88671875" style="43" customWidth="1"/>
    <col min="14" max="16384" width="8.77734375" style="43"/>
  </cols>
  <sheetData>
    <row r="1" spans="1:13">
      <c r="A1" s="41" t="s">
        <v>38</v>
      </c>
      <c r="B1" s="42"/>
      <c r="C1" s="42"/>
      <c r="E1" s="42"/>
      <c r="F1" s="42"/>
    </row>
    <row r="2" spans="1:13">
      <c r="C2" s="44"/>
      <c r="D2" s="45" t="s">
        <v>39</v>
      </c>
      <c r="E2" s="44"/>
      <c r="F2" s="45" t="s">
        <v>40</v>
      </c>
      <c r="G2" s="45" t="s">
        <v>41</v>
      </c>
      <c r="H2" s="45" t="s">
        <v>42</v>
      </c>
      <c r="I2" s="45" t="s">
        <v>43</v>
      </c>
      <c r="J2" s="45" t="s">
        <v>44</v>
      </c>
      <c r="K2" s="45" t="s">
        <v>45</v>
      </c>
      <c r="L2" s="45" t="s">
        <v>46</v>
      </c>
      <c r="M2" s="46"/>
    </row>
    <row r="3" spans="1:13">
      <c r="A3" s="47" t="s">
        <v>47</v>
      </c>
      <c r="B3" s="48" t="s">
        <v>4</v>
      </c>
      <c r="C3" s="49" t="s">
        <v>48</v>
      </c>
      <c r="D3" s="49" t="s">
        <v>49</v>
      </c>
      <c r="E3" s="49"/>
      <c r="F3" s="69" t="s">
        <v>50</v>
      </c>
      <c r="G3" s="49" t="s">
        <v>41</v>
      </c>
      <c r="H3" s="69" t="s">
        <v>42</v>
      </c>
      <c r="I3" s="49" t="s">
        <v>43</v>
      </c>
      <c r="J3" s="49" t="s">
        <v>44</v>
      </c>
      <c r="K3" s="49" t="s">
        <v>45</v>
      </c>
      <c r="L3" s="50" t="s">
        <v>46</v>
      </c>
      <c r="M3" s="51" t="s">
        <v>51</v>
      </c>
    </row>
    <row r="4" spans="1:13">
      <c r="A4" s="52" t="s">
        <v>35</v>
      </c>
      <c r="B4" s="53">
        <v>1</v>
      </c>
      <c r="C4" s="54">
        <v>14.852418442315372</v>
      </c>
      <c r="D4" s="55">
        <v>0.53066397205588822</v>
      </c>
      <c r="E4" s="54"/>
      <c r="F4" s="56">
        <v>0.93034855788423143</v>
      </c>
      <c r="G4" s="55">
        <v>6.7041018882235521</v>
      </c>
      <c r="H4" s="55">
        <v>20.811389092614768</v>
      </c>
      <c r="I4" s="55">
        <v>4.5190899544910179</v>
      </c>
      <c r="J4" s="55">
        <v>27.633464078243513</v>
      </c>
      <c r="K4" s="55">
        <v>2.4664426119760479</v>
      </c>
      <c r="L4" s="55">
        <v>4.9413610451097814</v>
      </c>
      <c r="M4" s="57">
        <v>68.006197228542916</v>
      </c>
    </row>
    <row r="5" spans="1:13">
      <c r="A5" s="52"/>
      <c r="B5" s="58">
        <v>2</v>
      </c>
      <c r="C5" s="54">
        <v>14.690032740688826</v>
      </c>
      <c r="D5" s="55">
        <v>0.51596571886263498</v>
      </c>
      <c r="E5" s="54"/>
      <c r="F5" s="56">
        <v>0.7713070106127351</v>
      </c>
      <c r="G5" s="55">
        <v>6.4055974239086906</v>
      </c>
      <c r="H5" s="55">
        <v>20.117727795754906</v>
      </c>
      <c r="I5" s="55">
        <v>4.0973479887865443</v>
      </c>
      <c r="J5" s="55">
        <v>27.303846596716056</v>
      </c>
      <c r="K5" s="55">
        <v>2.351119952342811</v>
      </c>
      <c r="L5" s="55">
        <v>4.8807423900680815</v>
      </c>
      <c r="M5" s="57">
        <v>65.927689158189821</v>
      </c>
    </row>
    <row r="6" spans="1:13">
      <c r="A6" s="52" t="s">
        <v>36</v>
      </c>
      <c r="B6" s="58">
        <v>1</v>
      </c>
      <c r="C6" s="54">
        <v>13.437658646307387</v>
      </c>
      <c r="D6" s="55">
        <v>0.52240653493013978</v>
      </c>
      <c r="E6" s="54"/>
      <c r="F6" s="56">
        <v>0.93286292315369246</v>
      </c>
      <c r="G6" s="55">
        <v>6.3841083103792409</v>
      </c>
      <c r="H6" s="55">
        <v>19.474054747704592</v>
      </c>
      <c r="I6" s="55">
        <v>4.1403474970059886</v>
      </c>
      <c r="J6" s="55">
        <v>26.929753172055893</v>
      </c>
      <c r="K6" s="55">
        <v>2.437849540918164</v>
      </c>
      <c r="L6" s="55">
        <v>4.8080192307385223</v>
      </c>
      <c r="M6" s="57">
        <v>65.1069954219561</v>
      </c>
    </row>
    <row r="7" spans="1:13">
      <c r="A7" s="52"/>
      <c r="B7" s="58">
        <v>2</v>
      </c>
      <c r="C7" s="54">
        <v>13.565584823153694</v>
      </c>
      <c r="D7" s="55">
        <v>0.52494475049900191</v>
      </c>
      <c r="E7" s="54"/>
      <c r="F7" s="56">
        <v>0.93393737005988009</v>
      </c>
      <c r="G7" s="55">
        <v>6.4297910299401195</v>
      </c>
      <c r="H7" s="55">
        <v>19.741969318962081</v>
      </c>
      <c r="I7" s="55">
        <v>4.3518062339321357</v>
      </c>
      <c r="J7" s="55">
        <v>26.941651453892216</v>
      </c>
      <c r="K7" s="55">
        <v>2.3905646187624745</v>
      </c>
      <c r="L7" s="55">
        <v>4.83632510738523</v>
      </c>
      <c r="M7" s="57">
        <v>65.626045132934138</v>
      </c>
    </row>
    <row r="8" spans="1:13">
      <c r="A8" s="52" t="s">
        <v>37</v>
      </c>
      <c r="B8" s="58">
        <v>1</v>
      </c>
      <c r="C8" s="54">
        <v>14.052494134384983</v>
      </c>
      <c r="D8" s="55">
        <v>0.49509554313099036</v>
      </c>
      <c r="E8" s="54"/>
      <c r="F8" s="56">
        <v>0.97505807288338642</v>
      </c>
      <c r="G8" s="55">
        <v>6.6631497184504784</v>
      </c>
      <c r="H8" s="55">
        <v>20.485582420127791</v>
      </c>
      <c r="I8" s="55">
        <v>4.4501770638977636</v>
      </c>
      <c r="J8" s="55">
        <v>26.632611619808308</v>
      </c>
      <c r="K8" s="55">
        <v>2.487191467252396</v>
      </c>
      <c r="L8" s="55">
        <v>4.7724391661341858</v>
      </c>
      <c r="M8" s="57">
        <v>66.466209528554316</v>
      </c>
    </row>
    <row r="9" spans="1:13">
      <c r="A9" s="52"/>
      <c r="B9" s="58">
        <v>2</v>
      </c>
      <c r="C9" s="54">
        <v>14.057136431137724</v>
      </c>
      <c r="D9" s="55">
        <v>0.5045831217564869</v>
      </c>
      <c r="E9" s="54"/>
      <c r="F9" s="56">
        <v>0.95155793552894197</v>
      </c>
      <c r="G9" s="55">
        <v>6.7078928842315362</v>
      </c>
      <c r="H9" s="55">
        <v>20.233919357285426</v>
      </c>
      <c r="I9" s="55">
        <v>4.4085232606786438</v>
      </c>
      <c r="J9" s="55">
        <v>26.852285202395212</v>
      </c>
      <c r="K9" s="55">
        <v>2.4758035163672654</v>
      </c>
      <c r="L9" s="55">
        <v>4.8477103648702586</v>
      </c>
      <c r="M9" s="57">
        <v>66.47769252135727</v>
      </c>
    </row>
    <row r="10" spans="1:13">
      <c r="A10" s="52" t="s">
        <v>12</v>
      </c>
      <c r="B10" s="58">
        <v>1</v>
      </c>
      <c r="C10" s="54">
        <v>14.996394587495008</v>
      </c>
      <c r="D10" s="55">
        <v>0.69486120655213734</v>
      </c>
      <c r="E10" s="54"/>
      <c r="F10" s="56">
        <v>0.79786987734718318</v>
      </c>
      <c r="G10" s="55">
        <v>6.3124590970834991</v>
      </c>
      <c r="H10" s="55">
        <v>20.214328776667998</v>
      </c>
      <c r="I10" s="55">
        <v>4.5029141861765876</v>
      </c>
      <c r="J10" s="55">
        <v>26.959146232520975</v>
      </c>
      <c r="K10" s="55">
        <v>2.6298869734318817</v>
      </c>
      <c r="L10" s="55">
        <v>5.1333486971634041</v>
      </c>
      <c r="M10" s="57">
        <v>66.549953840391524</v>
      </c>
    </row>
    <row r="11" spans="1:13">
      <c r="A11" s="52"/>
      <c r="B11" s="58">
        <v>2</v>
      </c>
      <c r="C11" s="54">
        <v>15.247320913972057</v>
      </c>
      <c r="D11" s="55">
        <v>0.70851396007984024</v>
      </c>
      <c r="E11" s="54"/>
      <c r="F11" s="56">
        <v>0.77123554990019949</v>
      </c>
      <c r="G11" s="55">
        <v>6.3706328213572849</v>
      </c>
      <c r="H11" s="55">
        <v>20.324674007584825</v>
      </c>
      <c r="I11" s="55">
        <v>4.4434704031936132</v>
      </c>
      <c r="J11" s="55">
        <v>28.228279900998007</v>
      </c>
      <c r="K11" s="55">
        <v>2.7137140077844313</v>
      </c>
      <c r="L11" s="55">
        <v>5.3980982642714581</v>
      </c>
      <c r="M11" s="57">
        <v>68.25010495508981</v>
      </c>
    </row>
    <row r="12" spans="1:13">
      <c r="A12" s="52" t="s">
        <v>13</v>
      </c>
      <c r="B12" s="58">
        <v>1</v>
      </c>
      <c r="C12" s="54">
        <v>14.318207029200002</v>
      </c>
      <c r="D12" s="55">
        <v>0.61614695599999991</v>
      </c>
      <c r="E12" s="54"/>
      <c r="F12" s="56">
        <v>0.99266237339999996</v>
      </c>
      <c r="G12" s="55">
        <v>8.1279491779999979</v>
      </c>
      <c r="H12" s="55">
        <v>27.905583457600006</v>
      </c>
      <c r="I12" s="55">
        <v>5.9240741984000005</v>
      </c>
      <c r="J12" s="55">
        <v>28.752874788800007</v>
      </c>
      <c r="K12" s="55">
        <v>2.833031911</v>
      </c>
      <c r="L12" s="55">
        <v>5.4028158943999998</v>
      </c>
      <c r="M12" s="57">
        <v>79.938991801600025</v>
      </c>
    </row>
    <row r="13" spans="1:13">
      <c r="A13" s="52"/>
      <c r="B13" s="58">
        <v>2</v>
      </c>
      <c r="C13" s="54">
        <v>14.190181444955968</v>
      </c>
      <c r="D13" s="55">
        <v>0.60188080864691762</v>
      </c>
      <c r="E13" s="54"/>
      <c r="F13" s="56">
        <v>0.9014376997598077</v>
      </c>
      <c r="G13" s="55">
        <v>7.9018288090472364</v>
      </c>
      <c r="H13" s="55">
        <v>27.463050343875103</v>
      </c>
      <c r="I13" s="55">
        <v>5.666543004003203</v>
      </c>
      <c r="J13" s="55">
        <v>28.87677539791834</v>
      </c>
      <c r="K13" s="55">
        <v>2.7783282512009606</v>
      </c>
      <c r="L13" s="55">
        <v>5.4269170552441945</v>
      </c>
      <c r="M13" s="57">
        <v>79.014880561048841</v>
      </c>
    </row>
    <row r="14" spans="1:13">
      <c r="A14" s="52" t="s">
        <v>14</v>
      </c>
      <c r="B14" s="58">
        <v>1</v>
      </c>
      <c r="C14" s="54">
        <v>14.782273246107787</v>
      </c>
      <c r="D14" s="55">
        <v>0.86851348103792403</v>
      </c>
      <c r="E14" s="54"/>
      <c r="F14" s="56">
        <v>0.88387477644710566</v>
      </c>
      <c r="G14" s="55">
        <v>7.8269301956087816</v>
      </c>
      <c r="H14" s="55">
        <v>26.527625106986033</v>
      </c>
      <c r="I14" s="55">
        <v>5.3652288191616773</v>
      </c>
      <c r="J14" s="55">
        <v>27.140301085828344</v>
      </c>
      <c r="K14" s="55">
        <v>2.5869550417165668</v>
      </c>
      <c r="L14" s="55">
        <v>4.9765915133732532</v>
      </c>
      <c r="M14" s="57">
        <v>75.307506539121761</v>
      </c>
    </row>
    <row r="15" spans="1:13">
      <c r="A15" s="52"/>
      <c r="B15" s="58">
        <v>2</v>
      </c>
      <c r="C15" s="54">
        <v>15.028885255995206</v>
      </c>
      <c r="D15" s="55">
        <v>0.87725457633892889</v>
      </c>
      <c r="E15" s="54"/>
      <c r="F15" s="56">
        <v>0.90243996602717813</v>
      </c>
      <c r="G15" s="55">
        <v>8.036578296362908</v>
      </c>
      <c r="H15" s="55">
        <v>26.943772230615515</v>
      </c>
      <c r="I15" s="55">
        <v>5.449504268585132</v>
      </c>
      <c r="J15" s="55">
        <v>28.700973782573946</v>
      </c>
      <c r="K15" s="55">
        <v>2.5533759084732219</v>
      </c>
      <c r="L15" s="55">
        <v>5.3439631207034379</v>
      </c>
      <c r="M15" s="57">
        <v>77.930607573341348</v>
      </c>
    </row>
    <row r="16" spans="1:13">
      <c r="A16" s="59"/>
      <c r="B16" s="60"/>
      <c r="C16" s="54"/>
      <c r="D16" s="55"/>
      <c r="E16" s="54"/>
      <c r="F16" s="56"/>
      <c r="G16" s="55"/>
      <c r="H16" s="55"/>
      <c r="I16" s="55"/>
      <c r="J16" s="55"/>
      <c r="K16" s="55"/>
      <c r="L16" s="55"/>
      <c r="M16" s="57"/>
    </row>
    <row r="17" spans="1:13">
      <c r="A17" s="52" t="s">
        <v>52</v>
      </c>
      <c r="B17" s="53">
        <v>1</v>
      </c>
      <c r="C17" s="54">
        <v>13.815452956886229</v>
      </c>
      <c r="D17" s="55">
        <v>2.2779985948103789</v>
      </c>
      <c r="E17" s="54"/>
      <c r="F17" s="56">
        <v>0.51163929900199601</v>
      </c>
      <c r="G17" s="55">
        <v>2.1589301906187623</v>
      </c>
      <c r="H17" s="55">
        <v>3.2323580578842317</v>
      </c>
      <c r="I17" s="55">
        <v>1.0318252135728545</v>
      </c>
      <c r="J17" s="55">
        <v>6.5371660359281432</v>
      </c>
      <c r="K17" s="55">
        <v>1.2959206201596807</v>
      </c>
      <c r="L17" s="55">
        <v>2.4788709636726542</v>
      </c>
      <c r="M17" s="57">
        <v>17.246710380838323</v>
      </c>
    </row>
    <row r="18" spans="1:13">
      <c r="A18" s="52"/>
      <c r="B18" s="58">
        <v>2</v>
      </c>
      <c r="C18" s="54">
        <v>13.588812055489024</v>
      </c>
      <c r="D18" s="55">
        <v>2.2415748582834332</v>
      </c>
      <c r="E18" s="54"/>
      <c r="F18" s="56">
        <v>0.43318690499001988</v>
      </c>
      <c r="G18" s="55">
        <v>2.0220391686626749</v>
      </c>
      <c r="H18" s="55">
        <v>2.9145778411177647</v>
      </c>
      <c r="I18" s="55">
        <v>1.0513358083832336</v>
      </c>
      <c r="J18" s="55">
        <v>6.5196256303393216</v>
      </c>
      <c r="K18" s="55">
        <v>1.2950270193612776</v>
      </c>
      <c r="L18" s="55">
        <v>2.4691342522954089</v>
      </c>
      <c r="M18" s="57">
        <v>16.704926625149703</v>
      </c>
    </row>
    <row r="19" spans="1:13">
      <c r="A19" s="52" t="s">
        <v>53</v>
      </c>
      <c r="B19" s="58">
        <v>1</v>
      </c>
      <c r="C19" s="54">
        <v>14.294264895875051</v>
      </c>
      <c r="D19" s="55">
        <v>2.4614548097717259</v>
      </c>
      <c r="E19" s="54"/>
      <c r="F19" s="56">
        <v>0.46218088966760107</v>
      </c>
      <c r="G19" s="55">
        <v>2.2881589687625148</v>
      </c>
      <c r="H19" s="55">
        <v>2.9950549791750101</v>
      </c>
      <c r="I19" s="55">
        <v>1.1463711878253906</v>
      </c>
      <c r="J19" s="55">
        <v>6.4424902971565867</v>
      </c>
      <c r="K19" s="55">
        <v>1.2982843039647576</v>
      </c>
      <c r="L19" s="55">
        <v>2.2296877769323187</v>
      </c>
      <c r="M19" s="57">
        <v>16.862228403484181</v>
      </c>
    </row>
    <row r="20" spans="1:13">
      <c r="A20" s="52"/>
      <c r="B20" s="58">
        <v>2</v>
      </c>
      <c r="C20" s="54">
        <v>14.373781618589746</v>
      </c>
      <c r="D20" s="55">
        <v>2.4790639623397435</v>
      </c>
      <c r="E20" s="54"/>
      <c r="F20" s="56">
        <v>0.45990778385416664</v>
      </c>
      <c r="G20" s="55">
        <v>2.2906021043669873</v>
      </c>
      <c r="H20" s="55">
        <v>3.071350546073718</v>
      </c>
      <c r="I20" s="55">
        <v>1.1315634647435897</v>
      </c>
      <c r="J20" s="55">
        <v>6.5547530592948728</v>
      </c>
      <c r="K20" s="55">
        <v>1.3415271476362178</v>
      </c>
      <c r="L20" s="55">
        <v>2.6792730212339744</v>
      </c>
      <c r="M20" s="57">
        <v>17.528977127203525</v>
      </c>
    </row>
    <row r="21" spans="1:13">
      <c r="A21" s="52" t="s">
        <v>54</v>
      </c>
      <c r="B21" s="58">
        <v>1</v>
      </c>
      <c r="C21" s="54">
        <v>13.655917230723134</v>
      </c>
      <c r="D21" s="55">
        <v>2.1144346224530559</v>
      </c>
      <c r="E21" s="54"/>
      <c r="F21" s="56">
        <v>0.40110443747502983</v>
      </c>
      <c r="G21" s="55">
        <v>2.0184837754694365</v>
      </c>
      <c r="H21" s="55">
        <v>2.6327047926488212</v>
      </c>
      <c r="I21" s="55">
        <v>0.93680221174590472</v>
      </c>
      <c r="J21" s="55">
        <v>6.2801430827007589</v>
      </c>
      <c r="K21" s="55">
        <v>1.3933355291650018</v>
      </c>
      <c r="L21" s="55">
        <v>2.1959187371154614</v>
      </c>
      <c r="M21" s="57">
        <v>15.858492566320415</v>
      </c>
    </row>
    <row r="22" spans="1:13">
      <c r="A22" s="52"/>
      <c r="B22" s="58">
        <v>2</v>
      </c>
      <c r="C22" s="54">
        <v>13.512315508785942</v>
      </c>
      <c r="D22" s="55">
        <v>2.1118185223642172</v>
      </c>
      <c r="E22" s="54"/>
      <c r="F22" s="56">
        <v>0.39823991493610217</v>
      </c>
      <c r="G22" s="55">
        <v>1.9705851158146968</v>
      </c>
      <c r="H22" s="55">
        <v>2.5827870063897764</v>
      </c>
      <c r="I22" s="55">
        <v>1.0555126485623005</v>
      </c>
      <c r="J22" s="55">
        <v>6.3693999808306705</v>
      </c>
      <c r="K22" s="55">
        <v>1.3399140621006389</v>
      </c>
      <c r="L22" s="55">
        <v>2.4075355862619805</v>
      </c>
      <c r="M22" s="57">
        <v>16.123974314896167</v>
      </c>
    </row>
    <row r="23" spans="1:13">
      <c r="A23" s="52" t="s">
        <v>11</v>
      </c>
      <c r="B23" s="58">
        <v>1</v>
      </c>
      <c r="C23" s="54">
        <v>13.979671348381942</v>
      </c>
      <c r="D23" s="55">
        <v>2.4147858010387528</v>
      </c>
      <c r="E23" s="54"/>
      <c r="F23" s="56">
        <v>0.45737572113463837</v>
      </c>
      <c r="G23" s="55">
        <v>2.121473163204155</v>
      </c>
      <c r="H23" s="55">
        <v>2.849201009188973</v>
      </c>
      <c r="I23" s="55">
        <v>1.1921641198561725</v>
      </c>
      <c r="J23" s="55">
        <v>6.4723083627646814</v>
      </c>
      <c r="K23" s="55">
        <v>1.4132172976428286</v>
      </c>
      <c r="L23" s="55">
        <v>2.5679673759488608</v>
      </c>
      <c r="M23" s="57">
        <v>17.073707049740314</v>
      </c>
    </row>
    <row r="24" spans="1:13">
      <c r="A24" s="52"/>
      <c r="B24" s="58">
        <v>2</v>
      </c>
      <c r="C24" s="54">
        <v>14.564649984031936</v>
      </c>
      <c r="D24" s="55">
        <v>2.5029950738522957</v>
      </c>
      <c r="E24" s="54"/>
      <c r="F24" s="56">
        <v>1.1973647748502994</v>
      </c>
      <c r="G24" s="55">
        <v>2.1315826017964072</v>
      </c>
      <c r="H24" s="55">
        <v>2.5733160483033934</v>
      </c>
      <c r="I24" s="55">
        <v>1.2421511153692615</v>
      </c>
      <c r="J24" s="55">
        <v>6.5570272542914179</v>
      </c>
      <c r="K24" s="55">
        <v>1.4379054255489021</v>
      </c>
      <c r="L24" s="55">
        <v>2.6299193385229538</v>
      </c>
      <c r="M24" s="57">
        <v>17.769266558682634</v>
      </c>
    </row>
    <row r="25" spans="1:13">
      <c r="A25" s="52" t="s">
        <v>15</v>
      </c>
      <c r="B25" s="58">
        <v>1</v>
      </c>
      <c r="C25" s="54">
        <v>13.803265185325873</v>
      </c>
      <c r="D25" s="55">
        <v>2.2121715073970414</v>
      </c>
      <c r="E25" s="54"/>
      <c r="F25" s="56">
        <v>0.81668318592562961</v>
      </c>
      <c r="G25" s="55">
        <v>1.9798995001999202</v>
      </c>
      <c r="H25" s="55">
        <v>2.6800942495002</v>
      </c>
      <c r="I25" s="55">
        <v>0.96193164654138352</v>
      </c>
      <c r="J25" s="55">
        <v>6.4388069588164738</v>
      </c>
      <c r="K25" s="55">
        <v>1.6921623642542982</v>
      </c>
      <c r="L25" s="55">
        <v>2.4498861095561777</v>
      </c>
      <c r="M25" s="57">
        <v>17.019464014794085</v>
      </c>
    </row>
    <row r="26" spans="1:13">
      <c r="A26" s="52"/>
      <c r="B26" s="58">
        <v>2</v>
      </c>
      <c r="C26" s="54">
        <v>14.668462990814694</v>
      </c>
      <c r="D26" s="55">
        <v>2.1299207428115015</v>
      </c>
      <c r="E26" s="54"/>
      <c r="F26" s="56">
        <v>1.3844070788738017</v>
      </c>
      <c r="G26" s="55">
        <v>3.166272210463259</v>
      </c>
      <c r="H26" s="55">
        <v>3.3358303805910543</v>
      </c>
      <c r="I26" s="55">
        <v>2.079929166134185</v>
      </c>
      <c r="J26" s="55">
        <v>6.1232492763578277</v>
      </c>
      <c r="K26" s="55">
        <v>1.5946138402555909</v>
      </c>
      <c r="L26" s="55">
        <v>2.3867143234824275</v>
      </c>
      <c r="M26" s="57">
        <v>20.071016276158144</v>
      </c>
    </row>
    <row r="27" spans="1:13">
      <c r="A27" s="52" t="s">
        <v>16</v>
      </c>
      <c r="B27" s="58">
        <v>1</v>
      </c>
      <c r="C27" s="54">
        <v>13.67787417359169</v>
      </c>
      <c r="D27" s="55">
        <v>2.1960856931681976</v>
      </c>
      <c r="E27" s="54"/>
      <c r="F27" s="56">
        <v>0.91242624430683184</v>
      </c>
      <c r="G27" s="55">
        <v>2.1624106831801835</v>
      </c>
      <c r="H27" s="55">
        <v>2.701918439872153</v>
      </c>
      <c r="I27" s="55">
        <v>1.0752749852177386</v>
      </c>
      <c r="J27" s="55">
        <v>6.3362335725129846</v>
      </c>
      <c r="K27" s="55">
        <v>1.5031314634438671</v>
      </c>
      <c r="L27" s="55">
        <v>2.5446876731921693</v>
      </c>
      <c r="M27" s="57">
        <v>17.236083061725928</v>
      </c>
    </row>
    <row r="28" spans="1:13">
      <c r="A28" s="52"/>
      <c r="B28" s="58">
        <v>2</v>
      </c>
      <c r="C28" s="54">
        <v>13.726534069455568</v>
      </c>
      <c r="D28" s="55">
        <v>2.1911660928742993</v>
      </c>
      <c r="E28" s="54"/>
      <c r="F28" s="56">
        <v>0.94800074079263408</v>
      </c>
      <c r="G28" s="55">
        <v>2.1550154663730985</v>
      </c>
      <c r="H28" s="55">
        <v>2.7342338026421138</v>
      </c>
      <c r="I28" s="55">
        <v>1.1054900240192154</v>
      </c>
      <c r="J28" s="55">
        <v>6.3837393995196159</v>
      </c>
      <c r="K28" s="55">
        <v>1.5454801150920736</v>
      </c>
      <c r="L28" s="55">
        <v>2.5610423835068059</v>
      </c>
      <c r="M28" s="57">
        <v>17.433001931945558</v>
      </c>
    </row>
    <row r="29" spans="1:13">
      <c r="A29" s="86"/>
      <c r="B29" s="86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3">
      <c r="A30" s="62"/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3">
      <c r="A31" s="64"/>
      <c r="B31" s="65"/>
      <c r="C31" s="66"/>
      <c r="D31" s="67"/>
      <c r="E31" s="66"/>
      <c r="F31" s="66"/>
      <c r="G31" s="66"/>
      <c r="H31" s="66"/>
      <c r="I31" s="66"/>
      <c r="J31" s="66"/>
      <c r="K31" s="66"/>
      <c r="L31" s="66"/>
    </row>
    <row r="32" spans="1:13">
      <c r="A32" s="64"/>
      <c r="B32" s="65"/>
      <c r="C32" s="66"/>
      <c r="D32" s="67"/>
      <c r="E32" s="66"/>
      <c r="F32" s="66"/>
      <c r="G32" s="66"/>
      <c r="H32" s="66"/>
      <c r="I32" s="66"/>
      <c r="J32" s="66"/>
      <c r="K32" s="66"/>
      <c r="L32" s="66"/>
    </row>
    <row r="33" spans="1:12">
      <c r="A33" s="64"/>
      <c r="B33" s="65"/>
      <c r="C33" s="66"/>
      <c r="D33" s="67"/>
      <c r="E33" s="66"/>
      <c r="F33" s="66"/>
      <c r="G33" s="66"/>
      <c r="H33" s="66"/>
      <c r="I33" s="66"/>
      <c r="J33" s="66"/>
      <c r="K33" s="66"/>
      <c r="L33" s="66"/>
    </row>
    <row r="34" spans="1:12">
      <c r="A34" s="87"/>
      <c r="B34" s="8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>
      <c r="A35" s="86"/>
      <c r="B35" s="86"/>
      <c r="C35" s="61"/>
      <c r="D35" s="61"/>
      <c r="E35" s="61"/>
      <c r="F35" s="61"/>
      <c r="G35" s="61"/>
      <c r="H35" s="61"/>
      <c r="I35" s="61"/>
      <c r="J35" s="61"/>
      <c r="K35" s="61"/>
      <c r="L35" s="61"/>
    </row>
    <row r="36" spans="1:12">
      <c r="A36" s="62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</row>
  </sheetData>
  <mergeCells count="3">
    <mergeCell ref="A29:B29"/>
    <mergeCell ref="A34:B34"/>
    <mergeCell ref="A35:B35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統計</vt:lpstr>
      <vt:lpstr>第1水茶菁</vt:lpstr>
      <vt:lpstr>第1水茶乾</vt:lpstr>
      <vt:lpstr>含水量 </vt:lpstr>
      <vt:lpstr>含量總整理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5061</dc:creator>
  <cp:lastModifiedBy>和本科</cp:lastModifiedBy>
  <dcterms:created xsi:type="dcterms:W3CDTF">2019-07-19T02:09:50Z</dcterms:created>
  <dcterms:modified xsi:type="dcterms:W3CDTF">2022-03-02T13:20:16Z</dcterms:modified>
</cp:coreProperties>
</file>