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ving\002_execute\Class\統計諮詢\農林公司\成分\"/>
    </mc:Choice>
  </mc:AlternateContent>
  <xr:revisionPtr revIDLastSave="0" documentId="13_ncr:1_{EF789912-A974-4890-BD46-B5EFEA040BC6}" xr6:coauthVersionLast="36" xr6:coauthVersionMax="36" xr10:uidLastSave="{00000000-0000-0000-0000-000000000000}"/>
  <bookViews>
    <workbookView xWindow="-12" yWindow="-12" windowWidth="11520" windowHeight="9576" tabRatio="368" xr2:uid="{00000000-000D-0000-FFFF-FFFF00000000}"/>
  </bookViews>
  <sheets>
    <sheet name="統計" sheetId="9" r:id="rId1"/>
    <sheet name="第4水茶菁" sheetId="3" r:id="rId2"/>
    <sheet name="第4水茶乾" sheetId="7" r:id="rId3"/>
    <sheet name="含水量 " sheetId="5" r:id="rId4"/>
    <sheet name="含量總整理" sheetId="8" r:id="rId5"/>
  </sheets>
  <calcPr calcId="191029"/>
</workbook>
</file>

<file path=xl/calcChain.xml><?xml version="1.0" encoding="utf-8"?>
<calcChain xmlns="http://schemas.openxmlformats.org/spreadsheetml/2006/main">
  <c r="Z19" i="7" l="1"/>
  <c r="Y19" i="7"/>
  <c r="W19" i="7"/>
  <c r="V19" i="7"/>
  <c r="Z17" i="7"/>
  <c r="Y17" i="7"/>
  <c r="W17" i="7"/>
  <c r="V17" i="7"/>
  <c r="Z15" i="7"/>
  <c r="Y15" i="7"/>
  <c r="W15" i="7"/>
  <c r="V15" i="7"/>
  <c r="Z13" i="7"/>
  <c r="Y13" i="7"/>
  <c r="W13" i="7"/>
  <c r="V13" i="7"/>
  <c r="Z11" i="7"/>
  <c r="Y11" i="7"/>
  <c r="W11" i="7"/>
  <c r="V11" i="7"/>
  <c r="Z9" i="7"/>
  <c r="Y9" i="7"/>
  <c r="W9" i="7"/>
  <c r="V9" i="7"/>
  <c r="Z7" i="7"/>
  <c r="Y7" i="7"/>
  <c r="W7" i="7"/>
  <c r="V7" i="7"/>
  <c r="Z5" i="7"/>
  <c r="Y5" i="7"/>
  <c r="W5" i="7"/>
  <c r="V5" i="7"/>
  <c r="Z3" i="7"/>
  <c r="Y3" i="7"/>
  <c r="W3" i="7"/>
  <c r="V3" i="7"/>
  <c r="Z19" i="3"/>
  <c r="Y19" i="3"/>
  <c r="W19" i="3"/>
  <c r="V19" i="3"/>
  <c r="Z17" i="3"/>
  <c r="Y17" i="3"/>
  <c r="W17" i="3"/>
  <c r="V17" i="3"/>
  <c r="Z15" i="3"/>
  <c r="Y15" i="3"/>
  <c r="W15" i="3"/>
  <c r="V15" i="3"/>
  <c r="Z13" i="3"/>
  <c r="Y13" i="3"/>
  <c r="W13" i="3"/>
  <c r="V13" i="3"/>
  <c r="Z11" i="3"/>
  <c r="Y11" i="3"/>
  <c r="W11" i="3"/>
  <c r="V11" i="3"/>
  <c r="Z9" i="3"/>
  <c r="Y9" i="3"/>
  <c r="W9" i="3"/>
  <c r="V9" i="3"/>
  <c r="Z7" i="3"/>
  <c r="Y7" i="3"/>
  <c r="W7" i="3"/>
  <c r="V7" i="3"/>
  <c r="Z5" i="3"/>
  <c r="Y5" i="3"/>
  <c r="W5" i="3"/>
  <c r="V5" i="3"/>
  <c r="Z3" i="3"/>
  <c r="Y3" i="3"/>
  <c r="W3" i="3"/>
  <c r="V3" i="3"/>
  <c r="F9" i="5" l="1"/>
  <c r="F37" i="5" l="1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8" i="5"/>
  <c r="F7" i="5"/>
  <c r="F6" i="5"/>
  <c r="F5" i="5"/>
  <c r="F4" i="5"/>
  <c r="F3" i="5"/>
  <c r="F2" i="5"/>
  <c r="G23" i="5" l="1"/>
  <c r="E6" i="7" s="1"/>
  <c r="M6" i="7" s="1"/>
  <c r="G22" i="5"/>
  <c r="E5" i="7" s="1"/>
  <c r="R5" i="7" s="1"/>
  <c r="G29" i="5"/>
  <c r="E12" i="7" s="1"/>
  <c r="G28" i="5"/>
  <c r="E11" i="7" s="1"/>
  <c r="H11" i="7" s="1"/>
  <c r="G35" i="5"/>
  <c r="E18" i="7" s="1"/>
  <c r="H18" i="7" s="1"/>
  <c r="G34" i="5"/>
  <c r="E17" i="7" s="1"/>
  <c r="M17" i="7" s="1"/>
  <c r="H18" i="3"/>
  <c r="M12" i="7"/>
  <c r="G24" i="5"/>
  <c r="E7" i="7" s="1"/>
  <c r="H7" i="7" s="1"/>
  <c r="G25" i="5"/>
  <c r="E8" i="7" s="1"/>
  <c r="M8" i="7" s="1"/>
  <c r="G30" i="5"/>
  <c r="E13" i="7" s="1"/>
  <c r="M13" i="7" s="1"/>
  <c r="G31" i="5"/>
  <c r="E14" i="7" s="1"/>
  <c r="M14" i="7" s="1"/>
  <c r="G36" i="5"/>
  <c r="E19" i="7" s="1"/>
  <c r="M19" i="7" s="1"/>
  <c r="G37" i="5"/>
  <c r="E20" i="7" s="1"/>
  <c r="M20" i="7" s="1"/>
  <c r="G21" i="5"/>
  <c r="E4" i="7" s="1"/>
  <c r="M4" i="7" s="1"/>
  <c r="G20" i="5"/>
  <c r="E3" i="7" s="1"/>
  <c r="M3" i="7" s="1"/>
  <c r="G26" i="5"/>
  <c r="E9" i="7" s="1"/>
  <c r="M9" i="7" s="1"/>
  <c r="G27" i="5"/>
  <c r="E10" i="7" s="1"/>
  <c r="M10" i="7" s="1"/>
  <c r="G33" i="5"/>
  <c r="E16" i="7" s="1"/>
  <c r="H16" i="7" s="1"/>
  <c r="G32" i="5"/>
  <c r="E15" i="7" s="1"/>
  <c r="M15" i="7" s="1"/>
  <c r="G19" i="5"/>
  <c r="E20" i="3" s="1"/>
  <c r="G18" i="5"/>
  <c r="E19" i="3" s="1"/>
  <c r="G16" i="5"/>
  <c r="E17" i="3" s="1"/>
  <c r="G17" i="5"/>
  <c r="E18" i="3" s="1"/>
  <c r="G15" i="5"/>
  <c r="E16" i="3" s="1"/>
  <c r="G14" i="5"/>
  <c r="E15" i="3" s="1"/>
  <c r="G12" i="5"/>
  <c r="E13" i="3" s="1"/>
  <c r="G13" i="5"/>
  <c r="E14" i="3" s="1"/>
  <c r="R14" i="3" s="1"/>
  <c r="G11" i="5"/>
  <c r="E12" i="3" s="1"/>
  <c r="H12" i="3" s="1"/>
  <c r="G10" i="5"/>
  <c r="E11" i="3" s="1"/>
  <c r="M11" i="3" s="1"/>
  <c r="G9" i="5"/>
  <c r="E10" i="3" s="1"/>
  <c r="M10" i="3" s="1"/>
  <c r="G8" i="5"/>
  <c r="E9" i="3" s="1"/>
  <c r="G6" i="5"/>
  <c r="E7" i="3" s="1"/>
  <c r="G7" i="5"/>
  <c r="E8" i="3" s="1"/>
  <c r="H8" i="3" s="1"/>
  <c r="G4" i="5"/>
  <c r="E5" i="3" s="1"/>
  <c r="G5" i="5"/>
  <c r="E6" i="3" s="1"/>
  <c r="G3" i="5"/>
  <c r="E4" i="3" s="1"/>
  <c r="G2" i="5"/>
  <c r="E3" i="3" s="1"/>
  <c r="H16" i="3"/>
  <c r="R13" i="3"/>
  <c r="H4" i="3"/>
  <c r="H20" i="3"/>
  <c r="M9" i="3"/>
  <c r="H12" i="7"/>
  <c r="R12" i="7"/>
  <c r="H9" i="7"/>
  <c r="R9" i="7"/>
  <c r="R13" i="7"/>
  <c r="H13" i="7"/>
  <c r="H19" i="7"/>
  <c r="R19" i="7"/>
  <c r="R10" i="7"/>
  <c r="H10" i="7"/>
  <c r="H14" i="7"/>
  <c r="R3" i="7"/>
  <c r="R17" i="7"/>
  <c r="R10" i="3"/>
  <c r="R18" i="3"/>
  <c r="M18" i="3"/>
  <c r="H17" i="7" l="1"/>
  <c r="R11" i="7"/>
  <c r="M11" i="7"/>
  <c r="H10" i="3"/>
  <c r="R14" i="7"/>
  <c r="T13" i="7" s="1"/>
  <c r="H3" i="7"/>
  <c r="H5" i="7"/>
  <c r="R20" i="7"/>
  <c r="T19" i="7" s="1"/>
  <c r="H15" i="7"/>
  <c r="J15" i="7" s="1"/>
  <c r="M18" i="7"/>
  <c r="O17" i="7" s="1"/>
  <c r="M5" i="7"/>
  <c r="R7" i="7"/>
  <c r="S7" i="7" s="1"/>
  <c r="R6" i="7"/>
  <c r="S5" i="7" s="1"/>
  <c r="R18" i="7"/>
  <c r="R4" i="7"/>
  <c r="S3" i="7" s="1"/>
  <c r="H20" i="7"/>
  <c r="I19" i="7" s="1"/>
  <c r="R15" i="7"/>
  <c r="R8" i="7"/>
  <c r="M7" i="7"/>
  <c r="N7" i="7" s="1"/>
  <c r="H8" i="7"/>
  <c r="M16" i="7"/>
  <c r="O15" i="7" s="1"/>
  <c r="R16" i="7"/>
  <c r="T15" i="7" s="1"/>
  <c r="H6" i="7"/>
  <c r="H4" i="7"/>
  <c r="I3" i="7" s="1"/>
  <c r="M20" i="3"/>
  <c r="R16" i="3"/>
  <c r="M5" i="3"/>
  <c r="H5" i="3"/>
  <c r="R15" i="3"/>
  <c r="H15" i="3"/>
  <c r="I15" i="3" s="1"/>
  <c r="R4" i="3"/>
  <c r="R7" i="3"/>
  <c r="H7" i="3"/>
  <c r="J7" i="3" s="1"/>
  <c r="M6" i="3"/>
  <c r="H6" i="3"/>
  <c r="M7" i="3"/>
  <c r="R19" i="3"/>
  <c r="H19" i="3"/>
  <c r="I19" i="3" s="1"/>
  <c r="R3" i="3"/>
  <c r="H3" i="3"/>
  <c r="J3" i="3" s="1"/>
  <c r="M17" i="3"/>
  <c r="O17" i="3" s="1"/>
  <c r="H17" i="3"/>
  <c r="I17" i="3" s="1"/>
  <c r="H13" i="3"/>
  <c r="M13" i="3"/>
  <c r="R8" i="3"/>
  <c r="M19" i="3"/>
  <c r="M16" i="3"/>
  <c r="S13" i="3"/>
  <c r="M8" i="3"/>
  <c r="R6" i="3"/>
  <c r="M4" i="3"/>
  <c r="M15" i="3"/>
  <c r="M12" i="3"/>
  <c r="N11" i="3" s="1"/>
  <c r="R12" i="3"/>
  <c r="H9" i="3"/>
  <c r="I9" i="3" s="1"/>
  <c r="R9" i="3"/>
  <c r="T9" i="3" s="1"/>
  <c r="M3" i="3"/>
  <c r="O9" i="3"/>
  <c r="N9" i="3"/>
  <c r="R17" i="3"/>
  <c r="S17" i="3" s="1"/>
  <c r="R11" i="3"/>
  <c r="T13" i="3"/>
  <c r="H14" i="3"/>
  <c r="R5" i="3"/>
  <c r="R20" i="3"/>
  <c r="M14" i="3"/>
  <c r="H11" i="3"/>
  <c r="I11" i="3" s="1"/>
  <c r="T11" i="7"/>
  <c r="I9" i="7"/>
  <c r="O3" i="7"/>
  <c r="N3" i="7"/>
  <c r="N19" i="7"/>
  <c r="O19" i="7"/>
  <c r="S11" i="7"/>
  <c r="N17" i="7"/>
  <c r="I11" i="7"/>
  <c r="J11" i="7"/>
  <c r="O7" i="7"/>
  <c r="O11" i="7"/>
  <c r="N11" i="7"/>
  <c r="I15" i="7"/>
  <c r="S9" i="7"/>
  <c r="T9" i="7"/>
  <c r="T17" i="7"/>
  <c r="S17" i="7"/>
  <c r="I7" i="7"/>
  <c r="J7" i="7"/>
  <c r="O9" i="7"/>
  <c r="N9" i="7"/>
  <c r="N13" i="7"/>
  <c r="O13" i="7"/>
  <c r="J17" i="7"/>
  <c r="I17" i="7"/>
  <c r="T7" i="7"/>
  <c r="N15" i="7"/>
  <c r="I13" i="7"/>
  <c r="J13" i="7"/>
  <c r="J9" i="7"/>
  <c r="O5" i="7"/>
  <c r="N5" i="7"/>
  <c r="I5" i="7" l="1"/>
  <c r="S19" i="7"/>
  <c r="J3" i="7"/>
  <c r="J19" i="7"/>
  <c r="T3" i="7"/>
  <c r="S13" i="7"/>
  <c r="T5" i="7"/>
  <c r="J5" i="7"/>
  <c r="S15" i="7"/>
  <c r="S7" i="3"/>
  <c r="S5" i="3"/>
  <c r="S3" i="3"/>
  <c r="N3" i="3"/>
  <c r="O7" i="3"/>
  <c r="T15" i="3"/>
  <c r="T3" i="3"/>
  <c r="N7" i="3"/>
  <c r="O5" i="3"/>
  <c r="N13" i="3"/>
  <c r="T7" i="3"/>
  <c r="O19" i="3"/>
  <c r="S15" i="3"/>
  <c r="N17" i="3"/>
  <c r="T19" i="3"/>
  <c r="J17" i="3"/>
  <c r="J15" i="3"/>
  <c r="N5" i="3"/>
  <c r="I13" i="3"/>
  <c r="O13" i="3"/>
  <c r="O11" i="3"/>
  <c r="J19" i="3"/>
  <c r="J11" i="3"/>
  <c r="J9" i="3"/>
  <c r="S19" i="3"/>
  <c r="N19" i="3"/>
  <c r="O15" i="3"/>
  <c r="N15" i="3"/>
  <c r="S9" i="3"/>
  <c r="I7" i="3"/>
  <c r="T5" i="3"/>
  <c r="T17" i="3"/>
  <c r="J13" i="3"/>
  <c r="S11" i="3"/>
  <c r="T11" i="3"/>
  <c r="I5" i="3"/>
  <c r="O3" i="3"/>
  <c r="J5" i="3"/>
  <c r="I3" i="3"/>
</calcChain>
</file>

<file path=xl/sharedStrings.xml><?xml version="1.0" encoding="utf-8"?>
<sst xmlns="http://schemas.openxmlformats.org/spreadsheetml/2006/main" count="236" uniqueCount="94">
  <si>
    <t>ppm</t>
  </si>
  <si>
    <t xml:space="preserve">mg/g </t>
  </si>
  <si>
    <t>mg/g</t>
  </si>
  <si>
    <t>樣品編號</t>
  </si>
  <si>
    <t>重複</t>
  </si>
  <si>
    <t>polyphenol多元酚</t>
  </si>
  <si>
    <t>FAA游離胺基酸</t>
  </si>
  <si>
    <t>稀釋倍率</t>
  </si>
  <si>
    <t>鍋重</t>
    <phoneticPr fontId="5" type="noConversion"/>
  </si>
  <si>
    <t>樣品重</t>
    <phoneticPr fontId="5" type="noConversion"/>
  </si>
  <si>
    <t>烘乾重</t>
    <phoneticPr fontId="5" type="noConversion"/>
  </si>
  <si>
    <t>T12-B-1</t>
  </si>
  <si>
    <t>T12-1</t>
  </si>
  <si>
    <t>T12-2</t>
  </si>
  <si>
    <t>T12-3</t>
  </si>
  <si>
    <t>T12-B-2</t>
  </si>
  <si>
    <t>T12-B-3</t>
  </si>
  <si>
    <t>茶胺酸</t>
  </si>
  <si>
    <t>Amount[ng/ul]</t>
  </si>
  <si>
    <t>含水量(%)</t>
    <phoneticPr fontId="4" type="noConversion"/>
  </si>
  <si>
    <t>體積(ml)</t>
    <phoneticPr fontId="4" type="noConversion"/>
  </si>
  <si>
    <t>茶樣克數(g)</t>
    <phoneticPr fontId="3" type="noConversion"/>
  </si>
  <si>
    <t>平均</t>
    <phoneticPr fontId="10" type="noConversion"/>
  </si>
  <si>
    <t>stdev(需&lt;0.6)</t>
  </si>
  <si>
    <t>含水量</t>
    <phoneticPr fontId="5" type="noConversion"/>
  </si>
  <si>
    <t>兒茶素</t>
    <phoneticPr fontId="5" type="noConversion"/>
  </si>
  <si>
    <t>咖啡因</t>
    <phoneticPr fontId="5" type="noConversion"/>
  </si>
  <si>
    <t>平均</t>
    <phoneticPr fontId="10" type="noConversion"/>
  </si>
  <si>
    <t>mg/g</t>
    <phoneticPr fontId="10" type="noConversion"/>
  </si>
  <si>
    <t>DP-1</t>
    <phoneticPr fontId="5" type="noConversion"/>
  </si>
  <si>
    <t>DP-2</t>
    <phoneticPr fontId="5" type="noConversion"/>
  </si>
  <si>
    <t>DP-3</t>
    <phoneticPr fontId="5" type="noConversion"/>
  </si>
  <si>
    <t>DP-B-1</t>
    <phoneticPr fontId="5" type="noConversion"/>
  </si>
  <si>
    <t>DP-B-2</t>
    <phoneticPr fontId="5" type="noConversion"/>
  </si>
  <si>
    <t>DP-B-3</t>
    <phoneticPr fontId="5" type="noConversion"/>
  </si>
  <si>
    <t>DP-1</t>
  </si>
  <si>
    <t>DP-2</t>
  </si>
  <si>
    <t>DP-3</t>
  </si>
  <si>
    <t>T18-B-1</t>
    <phoneticPr fontId="5" type="noConversion"/>
  </si>
  <si>
    <t>T18-B-2</t>
    <phoneticPr fontId="5" type="noConversion"/>
  </si>
  <si>
    <t>T18-B-3</t>
    <phoneticPr fontId="5" type="noConversion"/>
  </si>
  <si>
    <t>T18-1</t>
    <phoneticPr fontId="5" type="noConversion"/>
  </si>
  <si>
    <t>T18-2</t>
    <phoneticPr fontId="5" type="noConversion"/>
  </si>
  <si>
    <t>T18-3</t>
    <phoneticPr fontId="5" type="noConversion"/>
  </si>
  <si>
    <t>T18-1</t>
    <phoneticPr fontId="5" type="noConversion"/>
  </si>
  <si>
    <t>T18-2</t>
    <phoneticPr fontId="5" type="noConversion"/>
  </si>
  <si>
    <t>T18-3</t>
    <phoneticPr fontId="5" type="noConversion"/>
  </si>
  <si>
    <t>平均水量</t>
    <phoneticPr fontId="5" type="noConversion"/>
  </si>
  <si>
    <t>109年屏東農林公司-第四水</t>
  </si>
  <si>
    <t>Gallic acid</t>
  </si>
  <si>
    <t>Catechin</t>
  </si>
  <si>
    <t>GC</t>
  </si>
  <si>
    <t>EGC</t>
  </si>
  <si>
    <t>EC</t>
  </si>
  <si>
    <t>EGCG</t>
  </si>
  <si>
    <t>GCG</t>
  </si>
  <si>
    <t>ECG</t>
  </si>
  <si>
    <t>CG</t>
  </si>
  <si>
    <t>編號</t>
  </si>
  <si>
    <t>Caf</t>
  </si>
  <si>
    <t>GA</t>
  </si>
  <si>
    <t>C</t>
  </si>
  <si>
    <t>總兒茶素</t>
  </si>
  <si>
    <t>T18-1</t>
  </si>
  <si>
    <t>T18-2</t>
  </si>
  <si>
    <t>T18-3</t>
  </si>
  <si>
    <t>DP-B-1</t>
  </si>
  <si>
    <t>DP-B-2</t>
  </si>
  <si>
    <t>DP-B-3</t>
  </si>
  <si>
    <t>T18-B-1</t>
  </si>
  <si>
    <t>T18-B-2</t>
  </si>
  <si>
    <t>T18-B-3</t>
  </si>
  <si>
    <t>含水量(%)</t>
  </si>
  <si>
    <t>茶季</t>
    <phoneticPr fontId="5" type="noConversion"/>
  </si>
  <si>
    <t>第四水</t>
    <phoneticPr fontId="5" type="noConversion"/>
  </si>
  <si>
    <t>DP</t>
    <phoneticPr fontId="5" type="noConversion"/>
  </si>
  <si>
    <t>T12</t>
    <phoneticPr fontId="5" type="noConversion"/>
  </si>
  <si>
    <t>T18</t>
    <phoneticPr fontId="5" type="noConversion"/>
  </si>
  <si>
    <t>DP-B</t>
    <phoneticPr fontId="5" type="noConversion"/>
  </si>
  <si>
    <t>T12-B</t>
    <phoneticPr fontId="5" type="noConversion"/>
  </si>
  <si>
    <t>T18-B</t>
    <phoneticPr fontId="5" type="noConversion"/>
  </si>
  <si>
    <r>
      <t>polyphenol</t>
    </r>
    <r>
      <rPr>
        <sz val="10"/>
        <rFont val="細明體"/>
        <family val="3"/>
        <charset val="136"/>
      </rPr>
      <t>多元酚</t>
    </r>
    <r>
      <rPr>
        <sz val="10"/>
        <rFont val="Arial"/>
        <family val="2"/>
      </rPr>
      <t xml:space="preserve">mg/g </t>
    </r>
    <phoneticPr fontId="5" type="noConversion"/>
  </si>
  <si>
    <r>
      <t>FAA</t>
    </r>
    <r>
      <rPr>
        <sz val="10"/>
        <rFont val="細明體"/>
        <family val="3"/>
        <charset val="136"/>
      </rPr>
      <t>游離胺基酸</t>
    </r>
    <r>
      <rPr>
        <sz val="10"/>
        <rFont val="Arial"/>
        <family val="2"/>
      </rPr>
      <t xml:space="preserve">mg/g </t>
    </r>
    <phoneticPr fontId="5" type="noConversion"/>
  </si>
  <si>
    <r>
      <rPr>
        <sz val="10"/>
        <rFont val="細明體"/>
        <family val="3"/>
        <charset val="136"/>
      </rPr>
      <t>茶胺酸</t>
    </r>
    <r>
      <rPr>
        <sz val="10"/>
        <rFont val="Arial"/>
        <family val="2"/>
      </rPr>
      <t xml:space="preserve">mg/g </t>
    </r>
    <phoneticPr fontId="5" type="noConversion"/>
  </si>
  <si>
    <r>
      <rPr>
        <sz val="10"/>
        <rFont val="細明體"/>
        <family val="3"/>
        <charset val="136"/>
      </rPr>
      <t>咖啡因</t>
    </r>
    <r>
      <rPr>
        <sz val="10"/>
        <rFont val="Arial"/>
        <family val="2"/>
      </rPr>
      <t xml:space="preserve">mg/g </t>
    </r>
    <phoneticPr fontId="5" type="noConversion"/>
  </si>
  <si>
    <t xml:space="preserve">Gallic acidmg/g </t>
    <phoneticPr fontId="5" type="noConversion"/>
  </si>
  <si>
    <t xml:space="preserve">Catechinmg/g </t>
    <phoneticPr fontId="5" type="noConversion"/>
  </si>
  <si>
    <t xml:space="preserve">GC mg/g </t>
    <phoneticPr fontId="5" type="noConversion"/>
  </si>
  <si>
    <t xml:space="preserve">EGC mg/g </t>
    <phoneticPr fontId="5" type="noConversion"/>
  </si>
  <si>
    <t xml:space="preserve">EC mg/g </t>
    <phoneticPr fontId="5" type="noConversion"/>
  </si>
  <si>
    <t xml:space="preserve">EGCG mg/g </t>
    <phoneticPr fontId="5" type="noConversion"/>
  </si>
  <si>
    <t xml:space="preserve">GCG mg/g </t>
    <phoneticPr fontId="5" type="noConversion"/>
  </si>
  <si>
    <t xml:space="preserve">ECG mg/g </t>
    <phoneticPr fontId="5" type="noConversion"/>
  </si>
  <si>
    <t xml:space="preserve">CG mg/g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</si>
</sst>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0.000_);[Red]\(0.000\)"/>
    <numFmt numFmtId="178" formatCode="0.00_);[Red]\(0.00\)"/>
    <numFmt numFmtId="179" formatCode="0.00_ "/>
  </numFmts>
  <fonts count="18">
    <font>
      <sz val="10"/>
      <name val="Arial"/>
      <family val="2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  <scheme val="minor"/>
    </font>
    <font>
      <sz val="9"/>
      <name val="細明體"/>
      <family val="3"/>
      <charset val="136"/>
    </font>
    <font>
      <sz val="12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14"/>
      <name val="新細明體"/>
      <family val="1"/>
      <charset val="136"/>
      <scheme val="minor"/>
    </font>
    <font>
      <sz val="14"/>
      <name val="細明體"/>
      <family val="3"/>
      <charset val="136"/>
    </font>
    <font>
      <sz val="9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name val="細明體"/>
      <family val="3"/>
      <charset val="136"/>
    </font>
    <font>
      <sz val="12"/>
      <name val="Arial"/>
      <family val="2"/>
    </font>
    <font>
      <sz val="12"/>
      <color indexed="8"/>
      <name val="Arial"/>
      <family val="2"/>
    </font>
    <font>
      <sz val="12"/>
      <name val="新細明體"/>
      <family val="2"/>
      <charset val="136"/>
    </font>
    <font>
      <b/>
      <sz val="12"/>
      <color rgb="FFFF0000"/>
      <name val="新細明體"/>
      <family val="1"/>
      <charset val="136"/>
      <scheme val="minor"/>
    </font>
    <font>
      <sz val="10"/>
      <name val="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74">
    <xf numFmtId="0" fontId="0" fillId="0" borderId="0" xfId="0"/>
    <xf numFmtId="0" fontId="6" fillId="0" borderId="0" xfId="0" applyFont="1"/>
    <xf numFmtId="0" fontId="8" fillId="2" borderId="1" xfId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8" fillId="2" borderId="1" xfId="1" applyNumberFormat="1" applyFont="1" applyFill="1" applyBorder="1" applyAlignment="1">
      <alignment horizontal="center" vertical="center"/>
    </xf>
    <xf numFmtId="178" fontId="6" fillId="2" borderId="1" xfId="1" applyNumberFormat="1" applyFont="1" applyFill="1" applyBorder="1" applyAlignment="1">
      <alignment horizontal="center" vertical="center"/>
    </xf>
    <xf numFmtId="178" fontId="6" fillId="0" borderId="0" xfId="0" applyNumberFormat="1" applyFont="1"/>
    <xf numFmtId="0" fontId="6" fillId="2" borderId="1" xfId="1" applyFont="1" applyFill="1" applyBorder="1" applyAlignment="1">
      <alignment horizontal="center" vertical="center" wrapText="1"/>
    </xf>
    <xf numFmtId="178" fontId="6" fillId="2" borderId="1" xfId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2" fontId="6" fillId="0" borderId="7" xfId="0" applyNumberFormat="1" applyFont="1" applyBorder="1"/>
    <xf numFmtId="2" fontId="6" fillId="0" borderId="0" xfId="0" applyNumberFormat="1" applyFont="1" applyBorder="1" applyAlignment="1">
      <alignment horizontal="right"/>
    </xf>
    <xf numFmtId="2" fontId="6" fillId="0" borderId="8" xfId="0" applyNumberFormat="1" applyFont="1" applyBorder="1" applyAlignment="1">
      <alignment horizontal="right"/>
    </xf>
    <xf numFmtId="2" fontId="6" fillId="0" borderId="7" xfId="0" applyNumberFormat="1" applyFont="1" applyBorder="1" applyAlignment="1">
      <alignment horizontal="right"/>
    </xf>
    <xf numFmtId="2" fontId="6" fillId="0" borderId="7" xfId="0" applyNumberFormat="1" applyFont="1" applyBorder="1" applyAlignment="1">
      <alignment horizontal="right" vertical="center"/>
    </xf>
    <xf numFmtId="2" fontId="6" fillId="0" borderId="7" xfId="0" applyNumberFormat="1" applyFont="1" applyFill="1" applyBorder="1" applyAlignment="1">
      <alignment horizontal="right" vertical="center"/>
    </xf>
    <xf numFmtId="2" fontId="6" fillId="0" borderId="0" xfId="0" applyNumberFormat="1" applyFont="1" applyBorder="1"/>
    <xf numFmtId="2" fontId="6" fillId="0" borderId="0" xfId="0" applyNumberFormat="1" applyFont="1" applyBorder="1" applyAlignment="1">
      <alignment horizontal="right" vertical="center"/>
    </xf>
    <xf numFmtId="2" fontId="6" fillId="0" borderId="9" xfId="0" applyNumberFormat="1" applyFont="1" applyBorder="1"/>
    <xf numFmtId="2" fontId="6" fillId="0" borderId="10" xfId="0" applyNumberFormat="1" applyFont="1" applyBorder="1"/>
    <xf numFmtId="2" fontId="6" fillId="0" borderId="10" xfId="0" applyNumberFormat="1" applyFont="1" applyBorder="1" applyAlignment="1">
      <alignment horizontal="right"/>
    </xf>
    <xf numFmtId="179" fontId="6" fillId="0" borderId="11" xfId="0" applyNumberFormat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179" fontId="6" fillId="0" borderId="8" xfId="0" applyNumberFormat="1" applyFont="1" applyBorder="1" applyAlignment="1">
      <alignment horizontal="right"/>
    </xf>
    <xf numFmtId="2" fontId="6" fillId="0" borderId="9" xfId="0" applyNumberFormat="1" applyFont="1" applyBorder="1" applyAlignment="1">
      <alignment vertical="center"/>
    </xf>
    <xf numFmtId="2" fontId="6" fillId="0" borderId="7" xfId="0" applyNumberFormat="1" applyFont="1" applyBorder="1" applyAlignment="1">
      <alignment vertical="center"/>
    </xf>
    <xf numFmtId="0" fontId="6" fillId="0" borderId="9" xfId="0" applyFont="1" applyBorder="1"/>
    <xf numFmtId="176" fontId="7" fillId="0" borderId="10" xfId="2" applyNumberFormat="1" applyBorder="1" applyAlignment="1">
      <alignment horizontal="right" vertical="center"/>
    </xf>
    <xf numFmtId="0" fontId="6" fillId="0" borderId="10" xfId="0" applyFont="1" applyBorder="1"/>
    <xf numFmtId="0" fontId="6" fillId="0" borderId="7" xfId="0" applyFont="1" applyBorder="1"/>
    <xf numFmtId="176" fontId="7" fillId="0" borderId="0" xfId="2" applyNumberFormat="1" applyFill="1" applyBorder="1" applyAlignment="1">
      <alignment horizontal="right" vertical="center"/>
    </xf>
    <xf numFmtId="0" fontId="6" fillId="0" borderId="0" xfId="0" applyFont="1" applyBorder="1"/>
    <xf numFmtId="176" fontId="7" fillId="0" borderId="0" xfId="2" applyNumberFormat="1" applyBorder="1" applyAlignment="1">
      <alignment horizontal="right" vertical="center"/>
    </xf>
    <xf numFmtId="178" fontId="6" fillId="2" borderId="2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2" fontId="6" fillId="0" borderId="13" xfId="0" applyNumberFormat="1" applyFont="1" applyBorder="1"/>
    <xf numFmtId="2" fontId="6" fillId="0" borderId="0" xfId="0" applyNumberFormat="1" applyFont="1" applyFill="1" applyBorder="1"/>
    <xf numFmtId="0" fontId="0" fillId="0" borderId="0" xfId="0" applyAlignment="1">
      <alignment vertical="center"/>
    </xf>
    <xf numFmtId="179" fontId="6" fillId="0" borderId="0" xfId="0" applyNumberFormat="1" applyFont="1" applyBorder="1" applyAlignment="1">
      <alignment horizontal="right"/>
    </xf>
    <xf numFmtId="0" fontId="13" fillId="3" borderId="0" xfId="2" applyFont="1" applyFill="1" applyAlignment="1"/>
    <xf numFmtId="0" fontId="7" fillId="3" borderId="0" xfId="2" applyFill="1">
      <alignment vertical="center"/>
    </xf>
    <xf numFmtId="0" fontId="14" fillId="4" borderId="10" xfId="2" applyFont="1" applyFill="1" applyBorder="1" applyAlignment="1"/>
    <xf numFmtId="0" fontId="14" fillId="0" borderId="10" xfId="2" applyFont="1" applyFill="1" applyBorder="1" applyAlignment="1"/>
    <xf numFmtId="0" fontId="14" fillId="0" borderId="0" xfId="2" applyFont="1" applyFill="1" applyBorder="1" applyAlignment="1"/>
    <xf numFmtId="0" fontId="15" fillId="0" borderId="2" xfId="2" applyFont="1" applyFill="1" applyBorder="1">
      <alignment vertical="center"/>
    </xf>
    <xf numFmtId="0" fontId="7" fillId="0" borderId="2" xfId="2" applyFont="1" applyFill="1" applyBorder="1">
      <alignment vertical="center"/>
    </xf>
    <xf numFmtId="0" fontId="7" fillId="5" borderId="2" xfId="2" applyFill="1" applyBorder="1" applyAlignment="1"/>
    <xf numFmtId="0" fontId="7" fillId="5" borderId="2" xfId="2" applyFill="1" applyBorder="1">
      <alignment vertical="center"/>
    </xf>
    <xf numFmtId="0" fontId="7" fillId="5" borderId="0" xfId="2" applyFill="1" applyBorder="1">
      <alignment vertical="center"/>
    </xf>
    <xf numFmtId="0" fontId="6" fillId="0" borderId="0" xfId="0" applyFont="1" applyAlignment="1"/>
    <xf numFmtId="0" fontId="7" fillId="0" borderId="0" xfId="2" applyFill="1" applyBorder="1">
      <alignment vertical="center"/>
    </xf>
    <xf numFmtId="179" fontId="6" fillId="0" borderId="0" xfId="0" applyNumberFormat="1" applyFont="1" applyAlignment="1">
      <alignment horizontal="right"/>
    </xf>
    <xf numFmtId="179" fontId="6" fillId="0" borderId="0" xfId="0" applyNumberFormat="1" applyFont="1" applyAlignment="1">
      <alignment horizontal="right" vertical="center"/>
    </xf>
    <xf numFmtId="2" fontId="16" fillId="0" borderId="0" xfId="0" applyNumberFormat="1" applyFont="1" applyAlignment="1">
      <alignment vertical="center"/>
    </xf>
    <xf numFmtId="0" fontId="7" fillId="0" borderId="0" xfId="2" applyFont="1" applyFill="1" applyBorder="1">
      <alignment vertical="center"/>
    </xf>
    <xf numFmtId="0" fontId="17" fillId="0" borderId="0" xfId="0" applyFont="1"/>
    <xf numFmtId="0" fontId="6" fillId="0" borderId="1" xfId="0" applyFont="1" applyBorder="1" applyAlignment="1">
      <alignment horizontal="center"/>
    </xf>
    <xf numFmtId="178" fontId="6" fillId="2" borderId="3" xfId="1" applyNumberFormat="1" applyFont="1" applyFill="1" applyBorder="1" applyAlignment="1">
      <alignment horizontal="center" vertical="center"/>
    </xf>
    <xf numFmtId="178" fontId="6" fillId="2" borderId="4" xfId="1" applyNumberFormat="1" applyFont="1" applyFill="1" applyBorder="1" applyAlignment="1">
      <alignment horizontal="center" vertical="center"/>
    </xf>
    <xf numFmtId="178" fontId="6" fillId="2" borderId="6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/>
    </xf>
    <xf numFmtId="176" fontId="6" fillId="2" borderId="2" xfId="1" applyNumberFormat="1" applyFont="1" applyFill="1" applyBorder="1" applyAlignment="1">
      <alignment horizontal="center" vertical="center" wrapText="1"/>
    </xf>
    <xf numFmtId="176" fontId="6" fillId="2" borderId="5" xfId="1" applyNumberFormat="1" applyFont="1" applyFill="1" applyBorder="1" applyAlignment="1">
      <alignment horizontal="center" vertical="center" wrapText="1"/>
    </xf>
    <xf numFmtId="177" fontId="6" fillId="2" borderId="1" xfId="1" applyNumberFormat="1" applyFont="1" applyFill="1" applyBorder="1" applyAlignment="1">
      <alignment horizontal="center" vertical="center"/>
    </xf>
    <xf numFmtId="177" fontId="6" fillId="2" borderId="2" xfId="1" applyNumberFormat="1" applyFont="1" applyFill="1" applyBorder="1" applyAlignment="1">
      <alignment horizontal="center" vertical="center" wrapText="1"/>
    </xf>
    <xf numFmtId="177" fontId="6" fillId="2" borderId="12" xfId="1" applyNumberFormat="1" applyFont="1" applyFill="1" applyBorder="1" applyAlignment="1">
      <alignment horizontal="center" vertical="center" wrapText="1"/>
    </xf>
  </cellXfs>
  <cellStyles count="4">
    <cellStyle name="一般" xfId="0" builtinId="0"/>
    <cellStyle name="一般 2" xfId="1" xr:uid="{00000000-0005-0000-0000-000001000000}"/>
    <cellStyle name="一般 3" xfId="3" xr:uid="{00000000-0005-0000-0000-000002000000}"/>
    <cellStyle name="一般_台茶12號 修剪 OK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tabSelected="1" workbookViewId="0">
      <selection activeCell="L9" sqref="L9"/>
    </sheetView>
  </sheetViews>
  <sheetFormatPr defaultRowHeight="13.2"/>
  <cols>
    <col min="3" max="3" width="8.88671875" style="4"/>
    <col min="8" max="17" width="8.88671875" customWidth="1"/>
  </cols>
  <sheetData>
    <row r="1" spans="1:18" ht="13.8">
      <c r="A1" s="59" t="s">
        <v>73</v>
      </c>
      <c r="B1" t="s">
        <v>3</v>
      </c>
      <c r="C1" s="4" t="s">
        <v>4</v>
      </c>
      <c r="D1" t="s">
        <v>72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62</v>
      </c>
    </row>
    <row r="2" spans="1:18" ht="13.8">
      <c r="A2" s="59" t="s">
        <v>74</v>
      </c>
      <c r="B2" t="s">
        <v>75</v>
      </c>
      <c r="C2" s="4">
        <v>1</v>
      </c>
      <c r="D2">
        <v>7.1878459330479938</v>
      </c>
      <c r="E2">
        <v>85.32861096416562</v>
      </c>
      <c r="F2">
        <v>17.86422058566426</v>
      </c>
      <c r="G2">
        <v>8.7770805482169649</v>
      </c>
      <c r="H2">
        <v>24.984955495801682</v>
      </c>
      <c r="I2">
        <v>0.63902821191523396</v>
      </c>
      <c r="J2">
        <v>1.6753627177129151</v>
      </c>
      <c r="K2">
        <v>9.7242254838064799</v>
      </c>
      <c r="L2">
        <v>19.145821404238305</v>
      </c>
      <c r="M2">
        <v>9.4746991379448229</v>
      </c>
      <c r="N2">
        <v>35.938395839264288</v>
      </c>
      <c r="O2">
        <v>3.2750202886845265</v>
      </c>
      <c r="P2">
        <v>7.23469762415034</v>
      </c>
      <c r="Q2">
        <v>0.41839113234706121</v>
      </c>
      <c r="R2">
        <v>86.468222495801683</v>
      </c>
    </row>
    <row r="3" spans="1:18" ht="13.8">
      <c r="A3" s="59" t="s">
        <v>74</v>
      </c>
      <c r="B3" t="s">
        <v>75</v>
      </c>
      <c r="C3" s="4">
        <v>2</v>
      </c>
      <c r="D3">
        <v>7.1878459330479938</v>
      </c>
      <c r="E3">
        <v>86.092875829893615</v>
      </c>
      <c r="F3">
        <v>17.546563393767865</v>
      </c>
      <c r="G3">
        <v>8.8644514518251789</v>
      </c>
      <c r="H3">
        <v>24.824927442092651</v>
      </c>
      <c r="I3">
        <v>0.7888241944888178</v>
      </c>
      <c r="J3">
        <v>1.5623783785942491</v>
      </c>
      <c r="K3">
        <v>9.299984150559105</v>
      </c>
      <c r="L3">
        <v>18.848651721845044</v>
      </c>
      <c r="M3">
        <v>9.2485489440894568</v>
      </c>
      <c r="N3">
        <v>34.472767719448882</v>
      </c>
      <c r="O3">
        <v>3.0791607074680512</v>
      </c>
      <c r="P3">
        <v>6.9026094736421708</v>
      </c>
      <c r="Q3">
        <v>0.41482048242811498</v>
      </c>
      <c r="R3">
        <v>83.414101095646956</v>
      </c>
    </row>
    <row r="4" spans="1:18" ht="13.8">
      <c r="A4" s="59" t="s">
        <v>74</v>
      </c>
      <c r="B4" t="s">
        <v>75</v>
      </c>
      <c r="C4" s="4">
        <v>1</v>
      </c>
      <c r="D4">
        <v>7.2724540549160741</v>
      </c>
      <c r="E4">
        <v>82.067673591796236</v>
      </c>
      <c r="F4">
        <v>23.177359542563082</v>
      </c>
      <c r="G4">
        <v>11.417141072797724</v>
      </c>
      <c r="H4">
        <v>25.786986250500195</v>
      </c>
      <c r="I4">
        <v>0.83705774149659862</v>
      </c>
      <c r="J4">
        <v>1.5782491072428972</v>
      </c>
      <c r="K4">
        <v>9.560164861944779</v>
      </c>
      <c r="L4">
        <v>18.291400332533009</v>
      </c>
      <c r="M4">
        <v>8.8450670176070414</v>
      </c>
      <c r="N4">
        <v>32.123657964185668</v>
      </c>
      <c r="O4">
        <v>3.0143730778311326</v>
      </c>
      <c r="P4">
        <v>6.5942035910364138</v>
      </c>
      <c r="Q4">
        <v>0.41516290916366544</v>
      </c>
      <c r="R4">
        <v>80.007115952380957</v>
      </c>
    </row>
    <row r="5" spans="1:18" ht="13.8">
      <c r="A5" s="59" t="s">
        <v>74</v>
      </c>
      <c r="B5" t="s">
        <v>75</v>
      </c>
      <c r="C5" s="4">
        <v>2</v>
      </c>
      <c r="D5">
        <v>7.2724540549160741</v>
      </c>
      <c r="E5">
        <v>79.318759968098107</v>
      </c>
      <c r="F5">
        <v>22.516012402043703</v>
      </c>
      <c r="G5">
        <v>11.348757032309143</v>
      </c>
      <c r="H5">
        <v>25.224773789452659</v>
      </c>
      <c r="I5">
        <v>0.80053561286456243</v>
      </c>
      <c r="J5">
        <v>1.5119615701158609</v>
      </c>
      <c r="K5">
        <v>9.1804450199760286</v>
      </c>
      <c r="L5">
        <v>17.947541597283255</v>
      </c>
      <c r="M5">
        <v>8.5330380795045926</v>
      </c>
      <c r="N5">
        <v>30.360790613463838</v>
      </c>
      <c r="O5">
        <v>2.8465144900119852</v>
      </c>
      <c r="P5">
        <v>6.1835707123451851</v>
      </c>
      <c r="Q5">
        <v>0.40946795205753095</v>
      </c>
      <c r="R5">
        <v>76.563862082700751</v>
      </c>
    </row>
    <row r="6" spans="1:18" ht="13.8">
      <c r="A6" s="59" t="s">
        <v>74</v>
      </c>
      <c r="B6" t="s">
        <v>75</v>
      </c>
      <c r="C6" s="4">
        <v>1</v>
      </c>
      <c r="D6">
        <v>6.8499517124877727</v>
      </c>
      <c r="E6">
        <v>83.239248315445849</v>
      </c>
      <c r="F6">
        <v>18.022749648161632</v>
      </c>
      <c r="G6">
        <v>8.9733565936546835</v>
      </c>
      <c r="H6">
        <v>24.088261688000003</v>
      </c>
      <c r="I6">
        <v>0.68128623399999999</v>
      </c>
      <c r="J6">
        <v>1.4855950019999999</v>
      </c>
      <c r="K6">
        <v>9.343291798800001</v>
      </c>
      <c r="L6">
        <v>19.891878905000002</v>
      </c>
      <c r="M6">
        <v>9.0292767872000006</v>
      </c>
      <c r="N6">
        <v>33.0234846416</v>
      </c>
      <c r="O6">
        <v>2.6537018134000001</v>
      </c>
      <c r="P6">
        <v>6.3557785855999995</v>
      </c>
      <c r="Q6">
        <v>0.40908073519999999</v>
      </c>
      <c r="R6">
        <v>81.783007533600028</v>
      </c>
    </row>
    <row r="7" spans="1:18" ht="13.8">
      <c r="A7" s="59" t="s">
        <v>74</v>
      </c>
      <c r="B7" t="s">
        <v>75</v>
      </c>
      <c r="C7" s="4">
        <v>2</v>
      </c>
      <c r="D7">
        <v>6.8499517124877727</v>
      </c>
      <c r="E7">
        <v>79.307366488706336</v>
      </c>
      <c r="F7">
        <v>17.388464592319906</v>
      </c>
      <c r="G7">
        <v>8.8546559149697863</v>
      </c>
      <c r="H7">
        <v>24.219968505793044</v>
      </c>
      <c r="I7">
        <v>0.69398885217738715</v>
      </c>
      <c r="J7">
        <v>1.5866133228126247</v>
      </c>
      <c r="K7">
        <v>9.6614491138633642</v>
      </c>
      <c r="L7">
        <v>20.022544259288846</v>
      </c>
      <c r="M7">
        <v>9.2796310363563705</v>
      </c>
      <c r="N7">
        <v>32.235177707950456</v>
      </c>
      <c r="O7">
        <v>2.5683263489812225</v>
      </c>
      <c r="P7">
        <v>6.1781618865361558</v>
      </c>
      <c r="Q7">
        <v>0.40558353096284455</v>
      </c>
      <c r="R7">
        <v>81.531903675789039</v>
      </c>
    </row>
    <row r="8" spans="1:18" ht="13.8">
      <c r="A8" s="59" t="s">
        <v>74</v>
      </c>
      <c r="B8" t="s">
        <v>76</v>
      </c>
      <c r="C8" s="4">
        <v>1</v>
      </c>
      <c r="D8">
        <v>7.5184879807319884</v>
      </c>
      <c r="E8">
        <v>65.831172087637313</v>
      </c>
      <c r="F8">
        <v>23.414309890521459</v>
      </c>
      <c r="G8">
        <v>10.913144759638429</v>
      </c>
      <c r="H8">
        <v>20.884208501002004</v>
      </c>
      <c r="I8">
        <v>0.62491661282565125</v>
      </c>
      <c r="J8">
        <v>1.0916902416833669</v>
      </c>
      <c r="K8">
        <v>8.0715113531062137</v>
      </c>
      <c r="L8">
        <v>16.180223582364729</v>
      </c>
      <c r="M8">
        <v>7.2382985891783562</v>
      </c>
      <c r="N8">
        <v>22.44174822104209</v>
      </c>
      <c r="O8">
        <v>2.304648559519038</v>
      </c>
      <c r="P8">
        <v>4.7853484240480961</v>
      </c>
      <c r="Q8">
        <v>0.41126397354709415</v>
      </c>
      <c r="R8">
        <v>62.113468970941888</v>
      </c>
    </row>
    <row r="9" spans="1:18" ht="13.8">
      <c r="A9" s="59" t="s">
        <v>74</v>
      </c>
      <c r="B9" t="s">
        <v>76</v>
      </c>
      <c r="C9" s="4">
        <v>2</v>
      </c>
      <c r="D9">
        <v>7.5184879807319884</v>
      </c>
      <c r="E9">
        <v>62.70323039932741</v>
      </c>
      <c r="F9">
        <v>20.490776651749211</v>
      </c>
      <c r="G9">
        <v>11.2322418524854</v>
      </c>
      <c r="H9">
        <v>20.709886538615443</v>
      </c>
      <c r="I9">
        <v>0.60528311524609846</v>
      </c>
      <c r="J9">
        <v>0.96398011284513818</v>
      </c>
      <c r="K9">
        <v>7.6332056866746711</v>
      </c>
      <c r="L9">
        <v>15.857821849539814</v>
      </c>
      <c r="M9">
        <v>7.04123050460184</v>
      </c>
      <c r="N9">
        <v>22.728216780512206</v>
      </c>
      <c r="O9">
        <v>2.2403253551420566</v>
      </c>
      <c r="P9">
        <v>4.8748443689475787</v>
      </c>
      <c r="Q9">
        <v>0.40992475230092029</v>
      </c>
      <c r="R9">
        <v>61.339624658263304</v>
      </c>
    </row>
    <row r="10" spans="1:18" ht="13.8">
      <c r="A10" s="59" t="s">
        <v>74</v>
      </c>
      <c r="B10" t="s">
        <v>76</v>
      </c>
      <c r="C10" s="4">
        <v>1</v>
      </c>
      <c r="D10">
        <v>7.7796125387462904</v>
      </c>
      <c r="E10">
        <v>64.789033140739008</v>
      </c>
      <c r="F10">
        <v>22.788269969645334</v>
      </c>
      <c r="G10">
        <v>13.465117104989284</v>
      </c>
      <c r="H10">
        <v>20.351302288577156</v>
      </c>
      <c r="I10">
        <v>0.57190011543086172</v>
      </c>
      <c r="J10">
        <v>0.53330527014028051</v>
      </c>
      <c r="K10">
        <v>6.3094588232464934</v>
      </c>
      <c r="L10">
        <v>14.586055658517035</v>
      </c>
      <c r="M10">
        <v>6.914993204809619</v>
      </c>
      <c r="N10">
        <v>22.924138250100199</v>
      </c>
      <c r="O10">
        <v>2.0919431709418839</v>
      </c>
      <c r="P10">
        <v>4.8174519110220437</v>
      </c>
      <c r="Q10">
        <v>0.40834235030060118</v>
      </c>
      <c r="R10">
        <v>58.177346288777557</v>
      </c>
    </row>
    <row r="11" spans="1:18" ht="13.8">
      <c r="A11" s="59" t="s">
        <v>74</v>
      </c>
      <c r="B11" t="s">
        <v>76</v>
      </c>
      <c r="C11" s="4">
        <v>2</v>
      </c>
      <c r="D11">
        <v>7.7796125387462904</v>
      </c>
      <c r="E11">
        <v>64.831407888219928</v>
      </c>
      <c r="F11">
        <v>24.499123235887506</v>
      </c>
      <c r="G11">
        <v>13.524041907691462</v>
      </c>
      <c r="H11">
        <v>20.805949747494992</v>
      </c>
      <c r="I11">
        <v>0.60221265931863732</v>
      </c>
      <c r="J11">
        <v>0.89884209939879756</v>
      </c>
      <c r="K11">
        <v>7.0635556749499004</v>
      </c>
      <c r="L11">
        <v>15.965609649498997</v>
      </c>
      <c r="M11">
        <v>7.1136729070140277</v>
      </c>
      <c r="N11">
        <v>24.067430910621248</v>
      </c>
      <c r="O11">
        <v>2.1175716521042083</v>
      </c>
      <c r="P11">
        <v>5.0131448765531053</v>
      </c>
      <c r="Q11">
        <v>0.40580497795591181</v>
      </c>
      <c r="R11">
        <v>62.239827770140288</v>
      </c>
    </row>
    <row r="12" spans="1:18" ht="13.8">
      <c r="A12" s="59" t="s">
        <v>74</v>
      </c>
      <c r="B12" t="s">
        <v>76</v>
      </c>
      <c r="C12" s="4">
        <v>1</v>
      </c>
      <c r="D12">
        <v>7.4235054689877824</v>
      </c>
      <c r="E12">
        <v>62.006038002566761</v>
      </c>
      <c r="F12">
        <v>19.718498155754581</v>
      </c>
      <c r="G12">
        <v>11.585657180035307</v>
      </c>
      <c r="H12">
        <v>20.015441502197366</v>
      </c>
      <c r="I12">
        <v>0.52121503316020767</v>
      </c>
      <c r="J12">
        <v>0.47104156372353173</v>
      </c>
      <c r="K12">
        <v>6.1364324538553729</v>
      </c>
      <c r="L12">
        <v>13.259637704954054</v>
      </c>
      <c r="M12">
        <v>6.5421917231322411</v>
      </c>
      <c r="N12">
        <v>23.074351442668796</v>
      </c>
      <c r="O12">
        <v>2.0892076813823413</v>
      </c>
      <c r="P12">
        <v>4.8368826859768266</v>
      </c>
      <c r="Q12">
        <v>0.40496176987614857</v>
      </c>
      <c r="R12">
        <v>56.40974525569316</v>
      </c>
    </row>
    <row r="13" spans="1:18" ht="13.8">
      <c r="A13" s="59" t="s">
        <v>74</v>
      </c>
      <c r="B13" t="s">
        <v>76</v>
      </c>
      <c r="C13" s="4">
        <v>2</v>
      </c>
      <c r="D13">
        <v>7.4235054689877824</v>
      </c>
      <c r="E13">
        <v>61.049067171151727</v>
      </c>
      <c r="F13">
        <v>23.435801145181259</v>
      </c>
      <c r="G13">
        <v>11.019784954257601</v>
      </c>
      <c r="H13">
        <v>20.182177659872103</v>
      </c>
      <c r="I13">
        <v>0.5509008497202238</v>
      </c>
      <c r="J13">
        <v>1.0285539876099121</v>
      </c>
      <c r="K13">
        <v>7.4962606294964029</v>
      </c>
      <c r="L13">
        <v>15.549615926458836</v>
      </c>
      <c r="M13">
        <v>7.0945720047961629</v>
      </c>
      <c r="N13">
        <v>23.996191805355721</v>
      </c>
      <c r="O13">
        <v>2.3382629392486014</v>
      </c>
      <c r="P13">
        <v>5.0456969648281378</v>
      </c>
      <c r="Q13">
        <v>0.41071349720223821</v>
      </c>
      <c r="R13">
        <v>62.549154257793774</v>
      </c>
    </row>
    <row r="14" spans="1:18" ht="13.8">
      <c r="A14" s="59" t="s">
        <v>74</v>
      </c>
      <c r="B14" t="s">
        <v>77</v>
      </c>
      <c r="C14" s="4">
        <v>1</v>
      </c>
      <c r="D14">
        <v>6.3487205117954044</v>
      </c>
      <c r="E14">
        <v>131.25943562598391</v>
      </c>
      <c r="F14">
        <v>19.153342034331885</v>
      </c>
      <c r="G14">
        <v>9.049847780946056</v>
      </c>
      <c r="H14">
        <v>37.459487473979188</v>
      </c>
      <c r="I14">
        <v>0.82075065212169718</v>
      </c>
      <c r="J14">
        <v>2.1759424263410732</v>
      </c>
      <c r="K14">
        <v>13.606193485988792</v>
      </c>
      <c r="L14">
        <v>20.802228991593278</v>
      </c>
      <c r="M14">
        <v>10.442668686549238</v>
      </c>
      <c r="N14">
        <v>60.583504010208159</v>
      </c>
      <c r="O14">
        <v>5.5683293909127309</v>
      </c>
      <c r="P14">
        <v>13.602093405524419</v>
      </c>
      <c r="Q14">
        <v>0.45526544675740588</v>
      </c>
      <c r="R14">
        <v>126.7809603971177</v>
      </c>
    </row>
    <row r="15" spans="1:18" ht="13.8">
      <c r="A15" s="59" t="s">
        <v>74</v>
      </c>
      <c r="B15" t="s">
        <v>77</v>
      </c>
      <c r="C15" s="4">
        <v>2</v>
      </c>
      <c r="D15">
        <v>6.3487205117954044</v>
      </c>
      <c r="E15">
        <v>135.0999935552104</v>
      </c>
      <c r="F15">
        <v>20.741724232703472</v>
      </c>
      <c r="G15">
        <v>9.2598496104109671</v>
      </c>
      <c r="H15">
        <v>38.391270475429479</v>
      </c>
      <c r="I15">
        <v>0.81448614063124258</v>
      </c>
      <c r="J15">
        <v>2.18903457650819</v>
      </c>
      <c r="K15">
        <v>13.588099392728726</v>
      </c>
      <c r="L15">
        <v>21.238278473032359</v>
      </c>
      <c r="M15">
        <v>10.884443049940071</v>
      </c>
      <c r="N15">
        <v>62.126355794246898</v>
      </c>
      <c r="O15">
        <v>5.7341072538953259</v>
      </c>
      <c r="P15">
        <v>13.961754492608867</v>
      </c>
      <c r="Q15">
        <v>0.462793347982421</v>
      </c>
      <c r="R15">
        <v>129.72207303296042</v>
      </c>
    </row>
    <row r="16" spans="1:18" ht="13.8">
      <c r="A16" s="59" t="s">
        <v>74</v>
      </c>
      <c r="B16" t="s">
        <v>77</v>
      </c>
      <c r="C16" s="4">
        <v>1</v>
      </c>
      <c r="D16">
        <v>6.2568783141445588</v>
      </c>
      <c r="E16">
        <v>129.54262437189911</v>
      </c>
      <c r="F16">
        <v>21.171686672126949</v>
      </c>
      <c r="G16">
        <v>11.846123534496698</v>
      </c>
      <c r="H16">
        <v>35.423728491999995</v>
      </c>
      <c r="I16">
        <v>0.7763500176</v>
      </c>
      <c r="J16">
        <v>2.2606080716000001</v>
      </c>
      <c r="K16">
        <v>13.2938099964</v>
      </c>
      <c r="L16">
        <v>20.478272251399996</v>
      </c>
      <c r="M16">
        <v>10.676713571600001</v>
      </c>
      <c r="N16">
        <v>59.031039637399999</v>
      </c>
      <c r="O16">
        <v>5.4617320317999996</v>
      </c>
      <c r="P16">
        <v>13.1307040656</v>
      </c>
      <c r="Q16">
        <v>0.4515808992</v>
      </c>
      <c r="R16">
        <v>124.33287962579999</v>
      </c>
    </row>
    <row r="17" spans="1:18" ht="13.8">
      <c r="A17" s="59" t="s">
        <v>74</v>
      </c>
      <c r="B17" t="s">
        <v>77</v>
      </c>
      <c r="C17" s="4">
        <v>2</v>
      </c>
      <c r="D17">
        <v>6.2568783141445588</v>
      </c>
      <c r="E17">
        <v>129.18095219546177</v>
      </c>
      <c r="F17">
        <v>20.050402695595253</v>
      </c>
      <c r="G17">
        <v>11.915778091113713</v>
      </c>
      <c r="H17">
        <v>35.063875396634614</v>
      </c>
      <c r="I17">
        <v>0.77363252724358977</v>
      </c>
      <c r="J17">
        <v>2.2578962467948722</v>
      </c>
      <c r="K17">
        <v>13.28964226442308</v>
      </c>
      <c r="L17">
        <v>20.417531628004809</v>
      </c>
      <c r="M17">
        <v>10.560017802483973</v>
      </c>
      <c r="N17">
        <v>54.494201176282047</v>
      </c>
      <c r="O17">
        <v>4.9116102335737182</v>
      </c>
      <c r="P17">
        <v>11.522602414663462</v>
      </c>
      <c r="Q17">
        <v>0.43535751923076926</v>
      </c>
      <c r="R17">
        <v>117.45350176622595</v>
      </c>
    </row>
    <row r="18" spans="1:18" ht="13.8">
      <c r="A18" s="59" t="s">
        <v>74</v>
      </c>
      <c r="B18" t="s">
        <v>77</v>
      </c>
      <c r="C18" s="4">
        <v>1</v>
      </c>
      <c r="D18">
        <v>6.5940075614921163</v>
      </c>
      <c r="E18">
        <v>136.50537833172771</v>
      </c>
      <c r="F18">
        <v>18.873203423190894</v>
      </c>
      <c r="G18">
        <v>9.4345209512575554</v>
      </c>
      <c r="H18">
        <v>35.293992784227378</v>
      </c>
      <c r="I18">
        <v>0.79810129223378701</v>
      </c>
      <c r="J18">
        <v>2.1933368390712569</v>
      </c>
      <c r="K18">
        <v>12.771249668935148</v>
      </c>
      <c r="L18">
        <v>21.088878650720577</v>
      </c>
      <c r="M18">
        <v>10.431234736589271</v>
      </c>
      <c r="N18">
        <v>63.996349531425139</v>
      </c>
      <c r="O18">
        <v>5.376658930944755</v>
      </c>
      <c r="P18">
        <v>13.735729784227379</v>
      </c>
      <c r="Q18">
        <v>0.44833812009607688</v>
      </c>
      <c r="R18">
        <v>129.59343814191354</v>
      </c>
    </row>
    <row r="19" spans="1:18" ht="13.8">
      <c r="A19" s="59" t="s">
        <v>74</v>
      </c>
      <c r="B19" t="s">
        <v>77</v>
      </c>
      <c r="C19" s="4">
        <v>2</v>
      </c>
      <c r="D19">
        <v>6.5940075614921163</v>
      </c>
      <c r="E19">
        <v>132.67790447183225</v>
      </c>
      <c r="F19">
        <v>17.826007379979291</v>
      </c>
      <c r="G19">
        <v>9.4899236299837675</v>
      </c>
      <c r="H19">
        <v>35.556455920527156</v>
      </c>
      <c r="I19">
        <v>0.78715274321086259</v>
      </c>
      <c r="J19">
        <v>2.2029626757188496</v>
      </c>
      <c r="K19">
        <v>12.335877510383387</v>
      </c>
      <c r="L19">
        <v>21.453616006589456</v>
      </c>
      <c r="M19">
        <v>10.492778237220447</v>
      </c>
      <c r="N19">
        <v>64.386982061102231</v>
      </c>
      <c r="O19">
        <v>5.2612429550718849</v>
      </c>
      <c r="P19">
        <v>13.725264866214056</v>
      </c>
      <c r="Q19">
        <v>0.44517138658146971</v>
      </c>
      <c r="R19">
        <v>129.8587243123003</v>
      </c>
    </row>
    <row r="20" spans="1:18" ht="13.8">
      <c r="A20" s="59" t="s">
        <v>74</v>
      </c>
      <c r="B20" t="s">
        <v>78</v>
      </c>
      <c r="C20" s="4">
        <v>1</v>
      </c>
      <c r="D20">
        <v>2.7600044416004952</v>
      </c>
      <c r="E20">
        <v>37.101953206294354</v>
      </c>
      <c r="F20">
        <v>21.614753611353038</v>
      </c>
      <c r="G20">
        <v>6.3060722548191492</v>
      </c>
      <c r="H20">
        <v>26.118385439648286</v>
      </c>
      <c r="I20">
        <v>2.4775242234212635</v>
      </c>
      <c r="J20">
        <v>0.77862088609112701</v>
      </c>
      <c r="K20">
        <v>9.8408094280575558</v>
      </c>
      <c r="L20">
        <v>5.6430401776578742</v>
      </c>
      <c r="M20">
        <v>1.5362451614708237</v>
      </c>
      <c r="N20">
        <v>4.4476044720223822</v>
      </c>
      <c r="O20">
        <v>0.95501475939248603</v>
      </c>
      <c r="P20">
        <v>2.062130176258993</v>
      </c>
      <c r="Q20">
        <v>0.40359317665867306</v>
      </c>
      <c r="R20">
        <v>25.263465060951241</v>
      </c>
    </row>
    <row r="21" spans="1:18" ht="13.8">
      <c r="A21" s="59" t="s">
        <v>74</v>
      </c>
      <c r="B21" t="s">
        <v>78</v>
      </c>
      <c r="C21" s="4">
        <v>2</v>
      </c>
      <c r="D21">
        <v>2.7600044416004952</v>
      </c>
      <c r="E21">
        <v>34.71473891280656</v>
      </c>
      <c r="F21">
        <v>20.66737561308863</v>
      </c>
      <c r="G21">
        <v>6.5345155805157216</v>
      </c>
      <c r="H21">
        <v>25.781982189503207</v>
      </c>
      <c r="I21">
        <v>2.4892035873397438</v>
      </c>
      <c r="J21">
        <v>0.62741881850961545</v>
      </c>
      <c r="K21">
        <v>9.5148769651442304</v>
      </c>
      <c r="L21">
        <v>5.0868167279647443</v>
      </c>
      <c r="M21">
        <v>1.4376245188301282</v>
      </c>
      <c r="N21">
        <v>4.2894644575320511</v>
      </c>
      <c r="O21">
        <v>1.028170907852564</v>
      </c>
      <c r="P21">
        <v>1.8209568934294871</v>
      </c>
      <c r="Q21">
        <v>0.39696405048076927</v>
      </c>
      <c r="R21">
        <v>23.805329289262819</v>
      </c>
    </row>
    <row r="22" spans="1:18" ht="13.8">
      <c r="A22" s="59" t="s">
        <v>74</v>
      </c>
      <c r="B22" t="s">
        <v>78</v>
      </c>
      <c r="C22" s="4">
        <v>1</v>
      </c>
      <c r="D22">
        <v>2.9288324946793041</v>
      </c>
      <c r="E22">
        <v>32.521952387175233</v>
      </c>
      <c r="F22">
        <v>23.219746849631719</v>
      </c>
      <c r="G22">
        <v>7.6207624945347723</v>
      </c>
      <c r="H22">
        <v>24.276860609218438</v>
      </c>
      <c r="I22">
        <v>2.1297559014028056</v>
      </c>
      <c r="J22">
        <v>0.58722946573146284</v>
      </c>
      <c r="K22">
        <v>8.2620798312625254</v>
      </c>
      <c r="L22">
        <v>4.6422086164328658</v>
      </c>
      <c r="M22">
        <v>1.3660616096192384</v>
      </c>
      <c r="N22">
        <v>4.1536085292585172</v>
      </c>
      <c r="O22">
        <v>1.0507066434869741</v>
      </c>
      <c r="P22">
        <v>1.7789298432865734</v>
      </c>
      <c r="Q22">
        <v>0.39571505170340682</v>
      </c>
      <c r="R22">
        <v>21.840824539078159</v>
      </c>
    </row>
    <row r="23" spans="1:18" ht="13.8">
      <c r="A23" s="59" t="s">
        <v>74</v>
      </c>
      <c r="B23" t="s">
        <v>78</v>
      </c>
      <c r="C23" s="4">
        <v>2</v>
      </c>
      <c r="D23">
        <v>2.9288324946793041</v>
      </c>
      <c r="E23">
        <v>33.300124581036556</v>
      </c>
      <c r="F23">
        <v>22.849718770339834</v>
      </c>
      <c r="G23">
        <v>7.5576778464035179</v>
      </c>
      <c r="H23">
        <v>24.615893309294872</v>
      </c>
      <c r="I23">
        <v>2.1174881698717951</v>
      </c>
      <c r="J23">
        <v>0.62638338621794865</v>
      </c>
      <c r="K23">
        <v>8.4158781382211547</v>
      </c>
      <c r="L23">
        <v>4.7215910829326928</v>
      </c>
      <c r="M23">
        <v>1.4197034879807693</v>
      </c>
      <c r="N23">
        <v>4.171603316907051</v>
      </c>
      <c r="O23">
        <v>1.0185779030448718</v>
      </c>
      <c r="P23">
        <v>1.7544573994391031</v>
      </c>
      <c r="Q23">
        <v>0.39610885576923077</v>
      </c>
      <c r="R23">
        <v>22.128194714743593</v>
      </c>
    </row>
    <row r="24" spans="1:18" ht="13.8">
      <c r="A24" s="59" t="s">
        <v>74</v>
      </c>
      <c r="B24" t="s">
        <v>78</v>
      </c>
      <c r="C24" s="4">
        <v>1</v>
      </c>
      <c r="D24">
        <v>3.0240878960578481</v>
      </c>
      <c r="E24">
        <v>31.47039232514668</v>
      </c>
      <c r="F24">
        <v>23.085732852921449</v>
      </c>
      <c r="G24">
        <v>8.1143593592249594</v>
      </c>
      <c r="H24">
        <v>24.408511856000001</v>
      </c>
      <c r="I24">
        <v>2.0573031656</v>
      </c>
      <c r="J24">
        <v>0.58920175479999992</v>
      </c>
      <c r="K24">
        <v>7.7590139544000012</v>
      </c>
      <c r="L24">
        <v>4.4668668346000002</v>
      </c>
      <c r="M24">
        <v>0.96046688959999993</v>
      </c>
      <c r="N24">
        <v>3.7168274738</v>
      </c>
      <c r="O24">
        <v>0.81473869840000002</v>
      </c>
      <c r="P24">
        <v>1.6928782052</v>
      </c>
      <c r="Q24">
        <v>0.38864869839999999</v>
      </c>
      <c r="R24">
        <v>19.999993810799999</v>
      </c>
    </row>
    <row r="25" spans="1:18" ht="13.8">
      <c r="A25" s="59" t="s">
        <v>74</v>
      </c>
      <c r="B25" t="s">
        <v>78</v>
      </c>
      <c r="C25" s="4">
        <v>2</v>
      </c>
      <c r="D25">
        <v>3.0240878960578481</v>
      </c>
      <c r="E25">
        <v>31.993398124358674</v>
      </c>
      <c r="F25">
        <v>22.466285465353192</v>
      </c>
      <c r="G25">
        <v>8.0229530183885966</v>
      </c>
      <c r="H25">
        <v>24.145422642942826</v>
      </c>
      <c r="I25">
        <v>2.027176407037186</v>
      </c>
      <c r="J25">
        <v>0.60049049580167924</v>
      </c>
      <c r="K25">
        <v>7.6732002475010006</v>
      </c>
      <c r="L25">
        <v>4.4592808840463816</v>
      </c>
      <c r="M25">
        <v>1.3130334398240704</v>
      </c>
      <c r="N25">
        <v>4.0691486637345067</v>
      </c>
      <c r="O25">
        <v>1.0063293812475009</v>
      </c>
      <c r="P25">
        <v>1.7555557293082766</v>
      </c>
      <c r="Q25">
        <v>0.39340616473410639</v>
      </c>
      <c r="R25">
        <v>20.877038841463417</v>
      </c>
    </row>
    <row r="26" spans="1:18" ht="13.8">
      <c r="A26" s="59" t="s">
        <v>74</v>
      </c>
      <c r="B26" t="s">
        <v>79</v>
      </c>
      <c r="C26" s="4">
        <v>1</v>
      </c>
      <c r="D26">
        <v>1.9951980396078905</v>
      </c>
      <c r="E26">
        <v>25.990087882942014</v>
      </c>
      <c r="F26">
        <v>20.532516952628718</v>
      </c>
      <c r="G26">
        <v>9.0124918509823164</v>
      </c>
      <c r="H26">
        <v>21.166015575309629</v>
      </c>
      <c r="I26">
        <v>1.8073167690771073</v>
      </c>
      <c r="J26">
        <v>0.84309000199760276</v>
      </c>
      <c r="K26">
        <v>10.726835188573713</v>
      </c>
      <c r="L26">
        <v>3.5257512427087492</v>
      </c>
      <c r="M26">
        <v>1.1471159468637633</v>
      </c>
      <c r="N26">
        <v>3.1142259440671194</v>
      </c>
      <c r="O26">
        <v>1.0659808607670793</v>
      </c>
      <c r="P26">
        <v>1.6700796779864162</v>
      </c>
      <c r="Q26">
        <v>0.39277027007590887</v>
      </c>
      <c r="R26">
        <v>22.09307886296444</v>
      </c>
    </row>
    <row r="27" spans="1:18" ht="13.8">
      <c r="A27" s="59" t="s">
        <v>74</v>
      </c>
      <c r="B27" t="s">
        <v>79</v>
      </c>
      <c r="C27" s="4">
        <v>2</v>
      </c>
      <c r="D27">
        <v>1.9951980396078905</v>
      </c>
      <c r="E27">
        <v>25.757628269125377</v>
      </c>
      <c r="F27">
        <v>19.344035652454146</v>
      </c>
      <c r="G27">
        <v>8.7386080250262985</v>
      </c>
      <c r="H27">
        <v>20.939893035928144</v>
      </c>
      <c r="I27">
        <v>1.8245725772455088</v>
      </c>
      <c r="J27">
        <v>0.83322580319361284</v>
      </c>
      <c r="K27">
        <v>10.626959338922157</v>
      </c>
      <c r="L27">
        <v>3.309027586826347</v>
      </c>
      <c r="M27">
        <v>1.0896462530938122</v>
      </c>
      <c r="N27">
        <v>3.8247972175648699</v>
      </c>
      <c r="O27">
        <v>0.99922281057884244</v>
      </c>
      <c r="P27">
        <v>1.7408411485029938</v>
      </c>
      <c r="Q27">
        <v>0.3972344982035928</v>
      </c>
      <c r="R27">
        <v>22.423720158682638</v>
      </c>
    </row>
    <row r="28" spans="1:18" ht="13.8">
      <c r="A28" s="59" t="s">
        <v>74</v>
      </c>
      <c r="B28" t="s">
        <v>79</v>
      </c>
      <c r="C28" s="4">
        <v>1</v>
      </c>
      <c r="D28">
        <v>3.2788529095009942</v>
      </c>
      <c r="E28">
        <v>22.908006050438374</v>
      </c>
      <c r="F28">
        <v>24.228756628990933</v>
      </c>
      <c r="G28">
        <v>8.6544699340446947</v>
      </c>
      <c r="H28">
        <v>20.199577642714576</v>
      </c>
      <c r="I28">
        <v>1.5451964255489021</v>
      </c>
      <c r="J28">
        <v>0.70206345429141714</v>
      </c>
      <c r="K28">
        <v>9.6276317712574873</v>
      </c>
      <c r="L28">
        <v>2.7436355830339325</v>
      </c>
      <c r="M28">
        <v>1.0599795049900198</v>
      </c>
      <c r="N28">
        <v>3.450135618762475</v>
      </c>
      <c r="O28">
        <v>2.2246058626746508</v>
      </c>
      <c r="P28">
        <v>1.5757153161676647</v>
      </c>
      <c r="Q28">
        <v>0.38601112015968064</v>
      </c>
      <c r="R28">
        <v>21.383767111177647</v>
      </c>
    </row>
    <row r="29" spans="1:18" ht="13.8">
      <c r="A29" s="59" t="s">
        <v>74</v>
      </c>
      <c r="B29" t="s">
        <v>79</v>
      </c>
      <c r="C29" s="4">
        <v>2</v>
      </c>
      <c r="D29">
        <v>3.2788529095009942</v>
      </c>
      <c r="E29">
        <v>21.884390026193024</v>
      </c>
      <c r="F29">
        <v>25.121211537045664</v>
      </c>
      <c r="G29">
        <v>8.6305963816533922</v>
      </c>
      <c r="H29">
        <v>19.431222807507986</v>
      </c>
      <c r="I29">
        <v>1.5078604193290732</v>
      </c>
      <c r="J29">
        <v>0.65170465015974421</v>
      </c>
      <c r="K29">
        <v>9.2784802895367413</v>
      </c>
      <c r="L29">
        <v>2.4917293504392974</v>
      </c>
      <c r="M29">
        <v>1.4073392220447285</v>
      </c>
      <c r="N29">
        <v>3.1722987450079869</v>
      </c>
      <c r="O29">
        <v>1.1450997320287537</v>
      </c>
      <c r="P29">
        <v>1.5660711038338657</v>
      </c>
      <c r="Q29">
        <v>0.38655514776357824</v>
      </c>
      <c r="R29">
        <v>19.712723093051117</v>
      </c>
    </row>
    <row r="30" spans="1:18" ht="13.8">
      <c r="A30" s="59" t="s">
        <v>74</v>
      </c>
      <c r="B30" t="s">
        <v>79</v>
      </c>
      <c r="C30" s="4">
        <v>1</v>
      </c>
      <c r="D30">
        <v>3.1842052063445534</v>
      </c>
      <c r="E30">
        <v>23.9957822652669</v>
      </c>
      <c r="F30">
        <v>27.728597170040619</v>
      </c>
      <c r="G30">
        <v>8.1939571936531124</v>
      </c>
      <c r="H30">
        <v>20.439544852059178</v>
      </c>
      <c r="I30">
        <v>1.555131118352659</v>
      </c>
      <c r="J30">
        <v>0.72697968052778883</v>
      </c>
      <c r="K30">
        <v>9.691489284686126</v>
      </c>
      <c r="L30">
        <v>2.9325085479808086</v>
      </c>
      <c r="M30">
        <v>1.6432003874450221</v>
      </c>
      <c r="N30">
        <v>3.2472633390643741</v>
      </c>
      <c r="O30">
        <v>1.2092465263894443</v>
      </c>
      <c r="P30">
        <v>1.6400363714514197</v>
      </c>
      <c r="Q30">
        <v>0.39156670131947224</v>
      </c>
      <c r="R30">
        <v>21.090724137544985</v>
      </c>
    </row>
    <row r="31" spans="1:18" ht="13.8">
      <c r="A31" s="59" t="s">
        <v>74</v>
      </c>
      <c r="B31" t="s">
        <v>79</v>
      </c>
      <c r="C31" s="4">
        <v>2</v>
      </c>
      <c r="D31">
        <v>3.1842052063445534</v>
      </c>
      <c r="E31">
        <v>22.81881341360431</v>
      </c>
      <c r="F31">
        <v>25.429899876473602</v>
      </c>
      <c r="G31">
        <v>8.158106170770095</v>
      </c>
      <c r="H31">
        <v>20.061428566866269</v>
      </c>
      <c r="I31">
        <v>1.5507391536926147</v>
      </c>
      <c r="J31">
        <v>0.72041946387225542</v>
      </c>
      <c r="K31">
        <v>9.5309852874251497</v>
      </c>
      <c r="L31">
        <v>2.6675950047904196</v>
      </c>
      <c r="M31">
        <v>1.4705514550898204</v>
      </c>
      <c r="N31">
        <v>3.1880932349301401</v>
      </c>
      <c r="O31">
        <v>1.1682043692614772</v>
      </c>
      <c r="P31">
        <v>1.5936331481037924</v>
      </c>
      <c r="Q31">
        <v>0.38851333652694608</v>
      </c>
      <c r="R31">
        <v>20.339481963473055</v>
      </c>
    </row>
    <row r="32" spans="1:18" ht="13.8">
      <c r="A32" s="59" t="s">
        <v>74</v>
      </c>
      <c r="B32" t="s">
        <v>80</v>
      </c>
      <c r="C32" s="4">
        <v>1</v>
      </c>
      <c r="D32">
        <v>3.7996203798936774</v>
      </c>
      <c r="E32">
        <v>62.10340625554413</v>
      </c>
      <c r="F32">
        <v>27.204734521402724</v>
      </c>
      <c r="G32">
        <v>8.9392151218062157</v>
      </c>
      <c r="H32">
        <v>36.785466540918165</v>
      </c>
      <c r="I32">
        <v>3.6470592942115765</v>
      </c>
      <c r="J32">
        <v>1.0814908191616766</v>
      </c>
      <c r="K32">
        <v>23.109222729341319</v>
      </c>
      <c r="L32">
        <v>7.703191418163672</v>
      </c>
      <c r="M32">
        <v>2.514264722954092</v>
      </c>
      <c r="N32">
        <v>6.474768127744511</v>
      </c>
      <c r="O32">
        <v>2.1371324860279444</v>
      </c>
      <c r="P32">
        <v>3.9559391812375244</v>
      </c>
      <c r="Q32">
        <v>0.40595178123752496</v>
      </c>
      <c r="R32">
        <v>46.976009484630744</v>
      </c>
    </row>
    <row r="33" spans="1:18" ht="13.8">
      <c r="A33" s="59" t="s">
        <v>74</v>
      </c>
      <c r="B33" t="s">
        <v>80</v>
      </c>
      <c r="C33" s="4">
        <v>2</v>
      </c>
      <c r="D33">
        <v>3.7996203798936774</v>
      </c>
      <c r="E33">
        <v>62.159941817424937</v>
      </c>
      <c r="F33">
        <v>25.395741780309827</v>
      </c>
      <c r="G33">
        <v>8.5671803297930591</v>
      </c>
      <c r="H33">
        <v>36.307094884000001</v>
      </c>
      <c r="I33">
        <v>3.5336119544</v>
      </c>
      <c r="J33">
        <v>1.11826571</v>
      </c>
      <c r="K33">
        <v>22.743392738399997</v>
      </c>
      <c r="L33">
        <v>8.0266355110000003</v>
      </c>
      <c r="M33">
        <v>2.3449385644000005</v>
      </c>
      <c r="N33">
        <v>6.4079816762000004</v>
      </c>
      <c r="O33">
        <v>2.0181269218</v>
      </c>
      <c r="P33">
        <v>3.8145996531999997</v>
      </c>
      <c r="Q33">
        <v>0.39754409680000002</v>
      </c>
      <c r="R33">
        <v>46.473940774999996</v>
      </c>
    </row>
    <row r="34" spans="1:18" ht="13.8">
      <c r="A34" s="59" t="s">
        <v>74</v>
      </c>
      <c r="B34" t="s">
        <v>80</v>
      </c>
      <c r="C34" s="4">
        <v>1</v>
      </c>
      <c r="D34">
        <v>2.9894102359054195</v>
      </c>
      <c r="E34">
        <v>63.008739652717331</v>
      </c>
      <c r="F34">
        <v>22.729456713557582</v>
      </c>
      <c r="G34">
        <v>8.410408003165875</v>
      </c>
      <c r="H34">
        <v>34.455893776489411</v>
      </c>
      <c r="I34">
        <v>3.3887368040783685</v>
      </c>
      <c r="J34">
        <v>1.1154868024790086</v>
      </c>
      <c r="K34">
        <v>18.347902380647746</v>
      </c>
      <c r="L34">
        <v>8.3425684236305493</v>
      </c>
      <c r="M34">
        <v>2.5653408816473418</v>
      </c>
      <c r="N34">
        <v>6.588901175729708</v>
      </c>
      <c r="O34">
        <v>2.086738964014395</v>
      </c>
      <c r="P34">
        <v>3.610017678528588</v>
      </c>
      <c r="Q34">
        <v>0.40785768572570974</v>
      </c>
      <c r="R34">
        <v>42.65695630667733</v>
      </c>
    </row>
    <row r="35" spans="1:18" ht="13.8">
      <c r="A35" s="59" t="s">
        <v>74</v>
      </c>
      <c r="B35" t="s">
        <v>80</v>
      </c>
      <c r="C35" s="4">
        <v>2</v>
      </c>
      <c r="D35">
        <v>2.9894102359054195</v>
      </c>
      <c r="E35">
        <v>61.330732586931049</v>
      </c>
      <c r="F35">
        <v>25.501465166479623</v>
      </c>
      <c r="G35">
        <v>8.5251984649228945</v>
      </c>
      <c r="H35">
        <v>34.140182894211577</v>
      </c>
      <c r="I35">
        <v>3.4201730331337332</v>
      </c>
      <c r="J35">
        <v>1.1132309085828345</v>
      </c>
      <c r="K35">
        <v>18.367994683832336</v>
      </c>
      <c r="L35">
        <v>7.9871623694610792</v>
      </c>
      <c r="M35">
        <v>2.4621385009980044</v>
      </c>
      <c r="N35">
        <v>6.5176239085828342</v>
      </c>
      <c r="O35">
        <v>2.0526806842315368</v>
      </c>
      <c r="P35">
        <v>3.5499618810379241</v>
      </c>
      <c r="Q35">
        <v>0.4066814299401198</v>
      </c>
      <c r="R35">
        <v>42.050792936726552</v>
      </c>
    </row>
    <row r="36" spans="1:18" ht="13.8">
      <c r="A36" s="59" t="s">
        <v>74</v>
      </c>
      <c r="B36" t="s">
        <v>80</v>
      </c>
      <c r="C36" s="4">
        <v>1</v>
      </c>
      <c r="D36">
        <v>3.0160774526091596</v>
      </c>
      <c r="E36">
        <v>69.14486771692323</v>
      </c>
      <c r="F36">
        <v>23.791862139711434</v>
      </c>
      <c r="G36">
        <v>8.2023019160655721</v>
      </c>
      <c r="H36">
        <v>36.591272482028742</v>
      </c>
      <c r="I36">
        <v>3.7409034033546318</v>
      </c>
      <c r="J36">
        <v>1.1991353462460064</v>
      </c>
      <c r="K36">
        <v>20.406886098642172</v>
      </c>
      <c r="L36">
        <v>9.253623489616615</v>
      </c>
      <c r="M36">
        <v>2.8475123710063897</v>
      </c>
      <c r="N36">
        <v>7.2386974764377001</v>
      </c>
      <c r="O36">
        <v>2.4366494818290736</v>
      </c>
      <c r="P36">
        <v>4.0320630171725238</v>
      </c>
      <c r="Q36">
        <v>0.4177718658146965</v>
      </c>
      <c r="R36">
        <v>47.414567280950479</v>
      </c>
    </row>
    <row r="37" spans="1:18" ht="13.8">
      <c r="A37" s="59" t="s">
        <v>74</v>
      </c>
      <c r="B37" t="s">
        <v>80</v>
      </c>
      <c r="C37" s="4">
        <v>2</v>
      </c>
      <c r="D37">
        <v>3.0160774526091596</v>
      </c>
      <c r="E37">
        <v>70.708676348579516</v>
      </c>
      <c r="F37">
        <v>23.583553735770494</v>
      </c>
      <c r="G37">
        <v>8.316848582900457</v>
      </c>
      <c r="H37">
        <v>37.131113327345311</v>
      </c>
      <c r="I37">
        <v>3.8127179608782433</v>
      </c>
      <c r="J37">
        <v>1.2255706019960078</v>
      </c>
      <c r="K37">
        <v>20.72313505508982</v>
      </c>
      <c r="L37">
        <v>9.3923907023952093</v>
      </c>
      <c r="M37">
        <v>2.9350662930139721</v>
      </c>
      <c r="N37">
        <v>7.3425055918163675</v>
      </c>
      <c r="O37">
        <v>2.4739113974051898</v>
      </c>
      <c r="P37">
        <v>4.0735959648702593</v>
      </c>
      <c r="Q37">
        <v>0.41976520958083829</v>
      </c>
      <c r="R37">
        <v>48.166175606586826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workbookViewId="0">
      <pane xSplit="1" topLeftCell="B1" activePane="topRight" state="frozen"/>
      <selection pane="topRight" sqref="A1:XFD1048576"/>
    </sheetView>
  </sheetViews>
  <sheetFormatPr defaultColWidth="8.88671875" defaultRowHeight="16.2"/>
  <cols>
    <col min="1" max="1" width="8.88671875" style="1"/>
    <col min="2" max="4" width="8.88671875" style="1" customWidth="1"/>
    <col min="5" max="5" width="9.109375" style="1" customWidth="1"/>
    <col min="6" max="6" width="11.21875" style="1" customWidth="1"/>
    <col min="7" max="7" width="9.109375" style="1" customWidth="1"/>
    <col min="8" max="8" width="11.21875" style="1" customWidth="1"/>
    <col min="9" max="10" width="8.88671875" customWidth="1"/>
    <col min="11" max="11" width="10.109375" style="1" customWidth="1"/>
    <col min="12" max="12" width="9.109375" style="7" customWidth="1"/>
    <col min="13" max="13" width="9.109375" style="1" customWidth="1"/>
    <col min="14" max="15" width="8.88671875" customWidth="1"/>
    <col min="16" max="16" width="11.21875" style="1" customWidth="1"/>
    <col min="17" max="17" width="9.109375" style="1" customWidth="1"/>
    <col min="18" max="18" width="10.109375" style="1" customWidth="1"/>
    <col min="19" max="20" width="8.88671875" customWidth="1"/>
    <col min="21" max="21" width="9.109375" style="11" bestFit="1" customWidth="1"/>
    <col min="22" max="16384" width="8.88671875" style="1"/>
  </cols>
  <sheetData>
    <row r="1" spans="1:26">
      <c r="A1" s="67" t="s">
        <v>3</v>
      </c>
      <c r="B1" s="68" t="s">
        <v>4</v>
      </c>
      <c r="C1" s="69" t="s">
        <v>21</v>
      </c>
      <c r="D1" s="71" t="s">
        <v>20</v>
      </c>
      <c r="E1" s="72" t="s">
        <v>19</v>
      </c>
      <c r="F1" s="61" t="s">
        <v>5</v>
      </c>
      <c r="G1" s="62"/>
      <c r="H1" s="62"/>
      <c r="I1" s="62"/>
      <c r="J1" s="63"/>
      <c r="K1" s="61" t="s">
        <v>6</v>
      </c>
      <c r="L1" s="62"/>
      <c r="M1" s="62"/>
      <c r="N1" s="62"/>
      <c r="O1" s="63"/>
      <c r="P1" s="64" t="s">
        <v>17</v>
      </c>
      <c r="Q1" s="65"/>
      <c r="R1" s="65"/>
      <c r="S1" s="65"/>
      <c r="T1" s="66"/>
      <c r="U1" s="60" t="s">
        <v>25</v>
      </c>
      <c r="V1" s="60"/>
      <c r="W1" s="60"/>
      <c r="X1" s="60" t="s">
        <v>26</v>
      </c>
      <c r="Y1" s="60"/>
      <c r="Z1" s="60"/>
    </row>
    <row r="2" spans="1:26" ht="32.4">
      <c r="A2" s="67"/>
      <c r="B2" s="68"/>
      <c r="C2" s="70"/>
      <c r="D2" s="71"/>
      <c r="E2" s="73"/>
      <c r="F2" s="6" t="s">
        <v>0</v>
      </c>
      <c r="G2" s="6" t="s">
        <v>7</v>
      </c>
      <c r="H2" s="6" t="s">
        <v>1</v>
      </c>
      <c r="I2" s="6" t="s">
        <v>22</v>
      </c>
      <c r="J2" s="9" t="s">
        <v>23</v>
      </c>
      <c r="K2" s="6" t="s">
        <v>0</v>
      </c>
      <c r="L2" s="37" t="s">
        <v>7</v>
      </c>
      <c r="M2" s="6" t="s">
        <v>2</v>
      </c>
      <c r="N2" s="6" t="s">
        <v>22</v>
      </c>
      <c r="O2" s="9" t="s">
        <v>23</v>
      </c>
      <c r="P2" s="13" t="s">
        <v>18</v>
      </c>
      <c r="Q2" s="12" t="s">
        <v>7</v>
      </c>
      <c r="R2" s="12" t="s">
        <v>2</v>
      </c>
      <c r="S2" s="6" t="s">
        <v>22</v>
      </c>
      <c r="T2" s="9" t="s">
        <v>23</v>
      </c>
      <c r="U2" s="6" t="s">
        <v>28</v>
      </c>
      <c r="V2" s="6" t="s">
        <v>27</v>
      </c>
      <c r="W2" s="9" t="s">
        <v>23</v>
      </c>
      <c r="X2" s="6" t="s">
        <v>28</v>
      </c>
      <c r="Y2" s="6" t="s">
        <v>27</v>
      </c>
      <c r="Z2" s="9" t="s">
        <v>23</v>
      </c>
    </row>
    <row r="3" spans="1:26">
      <c r="A3" s="1" t="s">
        <v>29</v>
      </c>
      <c r="B3" s="30">
        <v>1</v>
      </c>
      <c r="C3" s="31">
        <v>0.25009999999999999</v>
      </c>
      <c r="D3" s="32">
        <v>50</v>
      </c>
      <c r="E3" s="23">
        <f>'含水量 '!G2</f>
        <v>7.1878459330479938</v>
      </c>
      <c r="F3">
        <v>264.08999999999997</v>
      </c>
      <c r="G3" s="23">
        <v>1</v>
      </c>
      <c r="H3" s="20">
        <f t="shared" ref="H3:H8" si="0">((F3*G3)*D3*0.001*1.5)/(C3*(1-(E3*0.01)))</f>
        <v>85.32861096416562</v>
      </c>
      <c r="I3" s="24">
        <f>AVERAGE(H3:H4)</f>
        <v>85.710743397029617</v>
      </c>
      <c r="J3" s="25">
        <f>AVEDEV(H3:H4)</f>
        <v>0.38213243286399745</v>
      </c>
      <c r="K3" s="22">
        <v>82.933999999999997</v>
      </c>
      <c r="L3" s="23">
        <v>1</v>
      </c>
      <c r="M3" s="23">
        <f t="shared" ref="M3:M20" si="1">((K3*L3)*D3*0.001)/(C3*(1-(E3*0.01)))</f>
        <v>17.86422058566426</v>
      </c>
      <c r="N3" s="24">
        <f>AVERAGE(M3:M4)</f>
        <v>17.705391989716063</v>
      </c>
      <c r="O3" s="25">
        <f>AVEDEV(M3:M4)</f>
        <v>0.1588285959481972</v>
      </c>
      <c r="P3" s="28">
        <v>40.747280000000003</v>
      </c>
      <c r="Q3" s="23">
        <v>1</v>
      </c>
      <c r="R3" s="23">
        <f t="shared" ref="R3:R20" si="2">((P3*Q3)*D3*0.001)/(C3*(1-(E3*0.01)))</f>
        <v>8.7770805482169649</v>
      </c>
      <c r="S3" s="24">
        <f>AVERAGE(R3:R4)</f>
        <v>8.8207660000210719</v>
      </c>
      <c r="T3" s="25">
        <f>AVEDEV(R3:R4)</f>
        <v>4.3685451804106989E-2</v>
      </c>
      <c r="U3" s="14">
        <v>86.468222495801683</v>
      </c>
      <c r="V3" s="15">
        <f>AVERAGE(U3:U4)</f>
        <v>84.941161795724327</v>
      </c>
      <c r="W3" s="16">
        <f>AVEDEV(U3:U4)</f>
        <v>1.5270607000773637</v>
      </c>
      <c r="X3" s="17">
        <v>24.984955495801682</v>
      </c>
      <c r="Y3" s="15">
        <f>AVERAGE(X3:X4)</f>
        <v>24.904941468947165</v>
      </c>
      <c r="Z3" s="16">
        <f>AVEDEV(X3:X4)</f>
        <v>8.0014026854515308E-2</v>
      </c>
    </row>
    <row r="4" spans="1:26">
      <c r="B4" s="33">
        <v>2</v>
      </c>
      <c r="C4" s="34">
        <v>0.25040000000000001</v>
      </c>
      <c r="D4" s="35">
        <v>50</v>
      </c>
      <c r="E4" s="20">
        <f>'含水量 '!G3</f>
        <v>7.1878459330479938</v>
      </c>
      <c r="F4">
        <v>266.77499999999998</v>
      </c>
      <c r="G4" s="20">
        <v>1</v>
      </c>
      <c r="H4" s="20">
        <f t="shared" si="0"/>
        <v>86.092875829893615</v>
      </c>
      <c r="I4" s="26"/>
      <c r="J4" s="27"/>
      <c r="K4" s="14">
        <v>81.557000000000002</v>
      </c>
      <c r="L4" s="20">
        <v>1</v>
      </c>
      <c r="M4" s="20">
        <f t="shared" si="1"/>
        <v>17.546563393767865</v>
      </c>
      <c r="N4" s="26"/>
      <c r="O4" s="27"/>
      <c r="P4" s="29">
        <v>41.202260000000003</v>
      </c>
      <c r="Q4" s="20">
        <v>1</v>
      </c>
      <c r="R4" s="20">
        <f t="shared" si="2"/>
        <v>8.8644514518251789</v>
      </c>
      <c r="S4" s="26"/>
      <c r="T4" s="27"/>
      <c r="U4" s="14">
        <v>83.414101095646956</v>
      </c>
      <c r="V4" s="15"/>
      <c r="W4" s="16"/>
      <c r="X4" s="17">
        <v>24.824927442092651</v>
      </c>
      <c r="Y4" s="15"/>
      <c r="Z4" s="16"/>
    </row>
    <row r="5" spans="1:26">
      <c r="A5" s="1" t="s">
        <v>30</v>
      </c>
      <c r="B5" s="33">
        <v>1</v>
      </c>
      <c r="C5" s="34">
        <v>0.24990000000000001</v>
      </c>
      <c r="D5" s="35">
        <v>50</v>
      </c>
      <c r="E5" s="20">
        <f>'含水量 '!G4</f>
        <v>7.2724540549160741</v>
      </c>
      <c r="F5">
        <v>253.56299999999999</v>
      </c>
      <c r="G5" s="20">
        <v>1</v>
      </c>
      <c r="H5" s="20">
        <f t="shared" si="0"/>
        <v>82.067673591796236</v>
      </c>
      <c r="I5" s="15">
        <f>AVERAGE(H5:H6)</f>
        <v>80.693216779947164</v>
      </c>
      <c r="J5" s="27">
        <f>AVEDEV(H5:H6)</f>
        <v>1.3744568118490648</v>
      </c>
      <c r="K5" s="14">
        <v>107.416</v>
      </c>
      <c r="L5" s="20">
        <v>1</v>
      </c>
      <c r="M5" s="20">
        <f t="shared" si="1"/>
        <v>23.177359542563082</v>
      </c>
      <c r="N5" s="15">
        <f>AVERAGE(M5:M6)</f>
        <v>22.846685972303391</v>
      </c>
      <c r="O5" s="27">
        <f>AVEDEV(M5:M6)</f>
        <v>0.33067357025968924</v>
      </c>
      <c r="P5" s="29">
        <v>52.912999999999997</v>
      </c>
      <c r="Q5" s="20">
        <v>1</v>
      </c>
      <c r="R5" s="20">
        <f t="shared" si="2"/>
        <v>11.417141072797724</v>
      </c>
      <c r="S5" s="15">
        <f>AVERAGE(R5:R6)</f>
        <v>11.382949052553434</v>
      </c>
      <c r="T5" s="27">
        <f>AVEDEV(R5:R6)</f>
        <v>3.4192020244290688E-2</v>
      </c>
      <c r="U5" s="14">
        <v>80.007115952380957</v>
      </c>
      <c r="V5" s="15">
        <f>AVERAGE(U5:U6)</f>
        <v>78.285489017540854</v>
      </c>
      <c r="W5" s="16">
        <f>AVEDEV(U5:U6)</f>
        <v>1.7216269348401028</v>
      </c>
      <c r="X5" s="17">
        <v>25.786986250500195</v>
      </c>
      <c r="Y5" s="15">
        <f>AVERAGE(X5:X6)</f>
        <v>25.505880019976427</v>
      </c>
      <c r="Z5" s="16">
        <f>AVEDEV(X5:X6)</f>
        <v>0.28110623052376837</v>
      </c>
    </row>
    <row r="6" spans="1:26">
      <c r="B6" s="33">
        <v>2</v>
      </c>
      <c r="C6" s="34">
        <v>0.25030000000000002</v>
      </c>
      <c r="D6" s="35">
        <v>50</v>
      </c>
      <c r="E6" s="20">
        <f>'含水量 '!G5</f>
        <v>7.2724540549160741</v>
      </c>
      <c r="F6">
        <v>245.46199999999999</v>
      </c>
      <c r="G6" s="20">
        <v>1</v>
      </c>
      <c r="H6" s="20">
        <f t="shared" si="0"/>
        <v>79.318759968098107</v>
      </c>
      <c r="I6" s="26"/>
      <c r="J6" s="27"/>
      <c r="K6" s="14">
        <v>104.518</v>
      </c>
      <c r="L6" s="20">
        <v>1</v>
      </c>
      <c r="M6" s="20">
        <f t="shared" si="1"/>
        <v>22.516012402043703</v>
      </c>
      <c r="N6" s="26"/>
      <c r="O6" s="27"/>
      <c r="P6" s="29">
        <v>52.680259999999997</v>
      </c>
      <c r="Q6" s="20">
        <v>1</v>
      </c>
      <c r="R6" s="20">
        <f t="shared" si="2"/>
        <v>11.348757032309143</v>
      </c>
      <c r="S6" s="26"/>
      <c r="T6" s="27"/>
      <c r="U6" s="14">
        <v>76.563862082700751</v>
      </c>
      <c r="V6" s="15"/>
      <c r="W6" s="16"/>
      <c r="X6" s="18">
        <v>25.224773789452659</v>
      </c>
      <c r="Y6" s="15"/>
      <c r="Z6" s="16"/>
    </row>
    <row r="7" spans="1:26">
      <c r="A7" s="1" t="s">
        <v>31</v>
      </c>
      <c r="B7" s="33">
        <v>1</v>
      </c>
      <c r="C7" s="34">
        <v>0.25</v>
      </c>
      <c r="D7" s="35">
        <v>50</v>
      </c>
      <c r="E7" s="20">
        <f>'含水量 '!G6</f>
        <v>6.8499517124877727</v>
      </c>
      <c r="F7">
        <v>258.45800000000003</v>
      </c>
      <c r="G7" s="20">
        <v>1</v>
      </c>
      <c r="H7" s="20">
        <f t="shared" si="0"/>
        <v>83.239248315445849</v>
      </c>
      <c r="I7" s="15">
        <f>AVERAGE(H7:H8)</f>
        <v>81.273307402076085</v>
      </c>
      <c r="J7" s="27">
        <f>AVEDEV(H7:H8)</f>
        <v>1.9659409133697565</v>
      </c>
      <c r="K7" s="14">
        <v>83.941000000000003</v>
      </c>
      <c r="L7" s="20">
        <v>1</v>
      </c>
      <c r="M7" s="20">
        <f t="shared" si="1"/>
        <v>18.022749648161632</v>
      </c>
      <c r="N7" s="15">
        <f>AVERAGE(M7:M8)</f>
        <v>17.705607120240771</v>
      </c>
      <c r="O7" s="27">
        <f>AVEDEV(M7:M8)</f>
        <v>0.31714252792086306</v>
      </c>
      <c r="P7" s="29">
        <v>41.793430000000001</v>
      </c>
      <c r="Q7" s="20">
        <v>1</v>
      </c>
      <c r="R7" s="20">
        <f t="shared" si="2"/>
        <v>8.9733565936546835</v>
      </c>
      <c r="S7" s="15">
        <f>AVERAGE(R7:R8)</f>
        <v>8.914006254312234</v>
      </c>
      <c r="T7" s="27">
        <f>AVEDEV(R7:R8)</f>
        <v>5.9350339342448599E-2</v>
      </c>
      <c r="U7" s="14">
        <v>81.783007533600028</v>
      </c>
      <c r="V7" s="15">
        <f>AVERAGE(U7:U8)</f>
        <v>81.657455604694533</v>
      </c>
      <c r="W7" s="16">
        <f>AVEDEV(U7:U8)</f>
        <v>0.12555192890549449</v>
      </c>
      <c r="X7" s="18">
        <v>24.088261688000003</v>
      </c>
      <c r="Y7" s="15">
        <f>AVERAGE(X7:X8)</f>
        <v>24.154115096896525</v>
      </c>
      <c r="Z7" s="16">
        <f>AVEDEV(X7:X8)</f>
        <v>6.5853408896520804E-2</v>
      </c>
    </row>
    <row r="8" spans="1:26">
      <c r="B8" s="33">
        <v>2</v>
      </c>
      <c r="C8" s="34">
        <v>0.25030000000000002</v>
      </c>
      <c r="D8" s="35">
        <v>50</v>
      </c>
      <c r="E8" s="20">
        <f>'含水量 '!G7</f>
        <v>6.8499517124877727</v>
      </c>
      <c r="F8">
        <v>246.54499999999999</v>
      </c>
      <c r="G8" s="20">
        <v>1</v>
      </c>
      <c r="H8" s="20">
        <f t="shared" si="0"/>
        <v>79.307366488706336</v>
      </c>
      <c r="I8" s="26"/>
      <c r="J8" s="27"/>
      <c r="K8" s="14">
        <v>81.084000000000003</v>
      </c>
      <c r="L8" s="20">
        <v>1</v>
      </c>
      <c r="M8" s="20">
        <f t="shared" si="1"/>
        <v>17.388464592319906</v>
      </c>
      <c r="N8" s="26"/>
      <c r="O8" s="27"/>
      <c r="P8" s="29">
        <v>41.29007</v>
      </c>
      <c r="Q8" s="20">
        <v>1</v>
      </c>
      <c r="R8" s="20">
        <f t="shared" si="2"/>
        <v>8.8546559149697863</v>
      </c>
      <c r="S8" s="26"/>
      <c r="T8" s="27"/>
      <c r="U8" s="14">
        <v>81.531903675789039</v>
      </c>
      <c r="V8" s="15"/>
      <c r="W8" s="16"/>
      <c r="X8" s="18">
        <v>24.219968505793044</v>
      </c>
      <c r="Y8" s="15"/>
      <c r="Z8" s="16"/>
    </row>
    <row r="9" spans="1:26">
      <c r="A9" s="1" t="s">
        <v>12</v>
      </c>
      <c r="B9" s="33">
        <v>1</v>
      </c>
      <c r="C9" s="36">
        <v>0.2495</v>
      </c>
      <c r="D9" s="35">
        <v>50</v>
      </c>
      <c r="E9" s="20">
        <f>'含水量 '!G8</f>
        <v>7.5184879807319884</v>
      </c>
      <c r="F9">
        <v>202.53299999999999</v>
      </c>
      <c r="G9" s="20">
        <v>1</v>
      </c>
      <c r="H9" s="20">
        <f t="shared" ref="H9:H20" si="3">((F9*G9)*D9*0.001*1.5)/(C9*(1-(E9*0.01)))</f>
        <v>65.831172087637313</v>
      </c>
      <c r="I9" s="15">
        <f>AVERAGE(H9:H10)</f>
        <v>64.267201243482361</v>
      </c>
      <c r="J9" s="27">
        <f>AVEDEV(H9:H10)</f>
        <v>1.5639708441549516</v>
      </c>
      <c r="K9" s="14">
        <v>108.053</v>
      </c>
      <c r="L9" s="20">
        <v>1</v>
      </c>
      <c r="M9" s="20">
        <f t="shared" si="1"/>
        <v>23.414309890521459</v>
      </c>
      <c r="N9" s="15">
        <f>AVERAGE(M9:M10)</f>
        <v>21.952543271135333</v>
      </c>
      <c r="O9" s="27">
        <f>AVEDEV(M9:M10)</f>
        <v>1.4617666193861236</v>
      </c>
      <c r="P9" s="14">
        <v>50.362279999999998</v>
      </c>
      <c r="Q9" s="20">
        <v>1</v>
      </c>
      <c r="R9" s="20">
        <f t="shared" si="2"/>
        <v>10.913144759638429</v>
      </c>
      <c r="S9" s="15">
        <f>AVERAGE(R9:R10)</f>
        <v>11.072693306061915</v>
      </c>
      <c r="T9" s="27">
        <f>AVEDEV(R9:R10)</f>
        <v>0.15954854642348515</v>
      </c>
      <c r="U9" s="14">
        <v>62.113468970941888</v>
      </c>
      <c r="V9" s="15">
        <f>AVERAGE(U9:U10)</f>
        <v>61.7265468146026</v>
      </c>
      <c r="W9" s="16">
        <f>AVEDEV(U9:U10)</f>
        <v>0.38692215633929194</v>
      </c>
      <c r="X9" s="19">
        <v>20.884208501002004</v>
      </c>
      <c r="Y9" s="15">
        <f>AVERAGE(X9:X10)</f>
        <v>20.797047519808721</v>
      </c>
      <c r="Z9" s="16">
        <f>AVEDEV(X9:X10)</f>
        <v>8.7160981193280307E-2</v>
      </c>
    </row>
    <row r="10" spans="1:26">
      <c r="B10" s="33">
        <v>2</v>
      </c>
      <c r="C10" s="36">
        <v>0.24990000000000001</v>
      </c>
      <c r="D10" s="35">
        <v>50</v>
      </c>
      <c r="E10" s="20">
        <f>'含水量 '!G9</f>
        <v>7.5184879807319884</v>
      </c>
      <c r="F10">
        <v>193.21899999999999</v>
      </c>
      <c r="G10" s="20">
        <v>1</v>
      </c>
      <c r="H10" s="20">
        <f t="shared" si="3"/>
        <v>62.70323039932741</v>
      </c>
      <c r="I10" s="26"/>
      <c r="J10" s="27"/>
      <c r="K10" s="14">
        <v>94.712999999999994</v>
      </c>
      <c r="L10" s="20">
        <v>1</v>
      </c>
      <c r="M10" s="20">
        <f t="shared" si="1"/>
        <v>20.490776651749211</v>
      </c>
      <c r="N10" s="26"/>
      <c r="O10" s="27"/>
      <c r="P10" s="14">
        <v>51.917960000000001</v>
      </c>
      <c r="Q10" s="20">
        <v>1</v>
      </c>
      <c r="R10" s="20">
        <f t="shared" si="2"/>
        <v>11.2322418524854</v>
      </c>
      <c r="S10" s="26"/>
      <c r="T10" s="27"/>
      <c r="U10" s="14">
        <v>61.339624658263304</v>
      </c>
      <c r="V10" s="15"/>
      <c r="W10" s="16"/>
      <c r="X10" s="19">
        <v>20.709886538615443</v>
      </c>
      <c r="Y10" s="15"/>
      <c r="Z10" s="16"/>
    </row>
    <row r="11" spans="1:26">
      <c r="A11" s="1" t="s">
        <v>13</v>
      </c>
      <c r="B11" s="33">
        <v>1</v>
      </c>
      <c r="C11" s="36">
        <v>0.2495</v>
      </c>
      <c r="D11" s="35">
        <v>50</v>
      </c>
      <c r="E11" s="20">
        <f>'含水量 '!G10</f>
        <v>7.7796125387462904</v>
      </c>
      <c r="F11">
        <v>198.76400000000001</v>
      </c>
      <c r="G11" s="20">
        <v>1</v>
      </c>
      <c r="H11" s="20">
        <f t="shared" si="3"/>
        <v>64.789033140739008</v>
      </c>
      <c r="I11" s="15">
        <f>AVERAGE(H11:H12)</f>
        <v>64.810220514479468</v>
      </c>
      <c r="J11" s="27">
        <f>AVEDEV(H11:H12)</f>
        <v>2.1187373740460202E-2</v>
      </c>
      <c r="K11" s="14">
        <v>104.867</v>
      </c>
      <c r="L11" s="20">
        <v>1</v>
      </c>
      <c r="M11" s="20">
        <f t="shared" si="1"/>
        <v>22.788269969645334</v>
      </c>
      <c r="N11" s="15">
        <f>AVERAGE(M11:M12)</f>
        <v>23.643696602766418</v>
      </c>
      <c r="O11" s="27">
        <f>AVEDEV(M11:M12)</f>
        <v>0.8554266331210858</v>
      </c>
      <c r="P11" s="14">
        <v>61.963740000000001</v>
      </c>
      <c r="Q11" s="20">
        <v>1</v>
      </c>
      <c r="R11" s="20">
        <f t="shared" si="2"/>
        <v>13.465117104989284</v>
      </c>
      <c r="S11" s="15">
        <f>AVERAGE(R11:R12)</f>
        <v>13.494579506340372</v>
      </c>
      <c r="T11" s="27">
        <f>AVEDEV(R11:R12)</f>
        <v>2.9462401351088907E-2</v>
      </c>
      <c r="U11" s="14">
        <v>58.177346288777557</v>
      </c>
      <c r="V11" s="15">
        <f>AVERAGE(U11:U12)</f>
        <v>60.208587029458926</v>
      </c>
      <c r="W11" s="16">
        <f>AVEDEV(U11:U12)</f>
        <v>2.0312407406813655</v>
      </c>
      <c r="X11" s="19">
        <v>20.351302288577156</v>
      </c>
      <c r="Y11" s="15">
        <f>AVERAGE(X11:X12)</f>
        <v>20.578626018036076</v>
      </c>
      <c r="Z11" s="16">
        <f>AVEDEV(X11:X12)</f>
        <v>0.22732372945891832</v>
      </c>
    </row>
    <row r="12" spans="1:26">
      <c r="B12" s="33">
        <v>2</v>
      </c>
      <c r="C12" s="36">
        <v>0.2495</v>
      </c>
      <c r="D12" s="35">
        <v>50</v>
      </c>
      <c r="E12" s="20">
        <f>'含水量 '!G11</f>
        <v>7.7796125387462904</v>
      </c>
      <c r="F12">
        <v>198.89400000000001</v>
      </c>
      <c r="G12" s="20">
        <v>1</v>
      </c>
      <c r="H12" s="20">
        <f t="shared" si="3"/>
        <v>64.831407888219928</v>
      </c>
      <c r="I12" s="26"/>
      <c r="J12" s="27"/>
      <c r="K12" s="14">
        <v>112.74</v>
      </c>
      <c r="L12" s="20">
        <v>1</v>
      </c>
      <c r="M12" s="20">
        <f t="shared" si="1"/>
        <v>24.499123235887506</v>
      </c>
      <c r="N12" s="26"/>
      <c r="O12" s="27"/>
      <c r="P12" s="14">
        <v>62.234900000000003</v>
      </c>
      <c r="Q12" s="20">
        <v>1</v>
      </c>
      <c r="R12" s="20">
        <f t="shared" si="2"/>
        <v>13.524041907691462</v>
      </c>
      <c r="S12" s="26"/>
      <c r="T12" s="27"/>
      <c r="U12" s="14">
        <v>62.239827770140288</v>
      </c>
      <c r="V12" s="15"/>
      <c r="W12" s="16"/>
      <c r="X12" s="19">
        <v>20.805949747494992</v>
      </c>
      <c r="Y12" s="15"/>
      <c r="Z12" s="16"/>
    </row>
    <row r="13" spans="1:26">
      <c r="A13" s="1" t="s">
        <v>14</v>
      </c>
      <c r="B13" s="33">
        <v>1</v>
      </c>
      <c r="C13" s="36">
        <v>0.25030000000000002</v>
      </c>
      <c r="D13" s="35">
        <v>50</v>
      </c>
      <c r="E13" s="20">
        <f>'含水量 '!G12</f>
        <v>7.4235054689877824</v>
      </c>
      <c r="F13">
        <v>191.57300000000001</v>
      </c>
      <c r="G13" s="20">
        <v>1</v>
      </c>
      <c r="H13" s="20">
        <f t="shared" si="3"/>
        <v>62.006038002566761</v>
      </c>
      <c r="I13" s="15">
        <f>AVERAGE(H13:H14)</f>
        <v>61.527552586859244</v>
      </c>
      <c r="J13" s="27">
        <f>AVEDEV(H13:H14)</f>
        <v>0.47848541570751735</v>
      </c>
      <c r="K13" s="14">
        <v>91.382999999999996</v>
      </c>
      <c r="L13" s="20">
        <v>1</v>
      </c>
      <c r="M13" s="20">
        <f t="shared" si="1"/>
        <v>19.718498155754581</v>
      </c>
      <c r="N13" s="15">
        <f>AVERAGE(M13:M14)</f>
        <v>21.57714965046792</v>
      </c>
      <c r="O13" s="27">
        <f>AVEDEV(M13:M14)</f>
        <v>1.8586514947133388</v>
      </c>
      <c r="P13" s="14">
        <v>53.692329999999998</v>
      </c>
      <c r="Q13" s="20">
        <v>1</v>
      </c>
      <c r="R13" s="20">
        <f t="shared" si="2"/>
        <v>11.585657180035307</v>
      </c>
      <c r="S13" s="15">
        <f>AVERAGE(R13:R14)</f>
        <v>11.302721067146454</v>
      </c>
      <c r="T13" s="27">
        <f>AVEDEV(R13:R14)</f>
        <v>0.28293611288885323</v>
      </c>
      <c r="U13" s="14">
        <v>56.40974525569316</v>
      </c>
      <c r="V13" s="15">
        <f>AVERAGE(U13:U14)</f>
        <v>59.479449756743463</v>
      </c>
      <c r="W13" s="16">
        <f>AVEDEV(U13:U14)</f>
        <v>3.0697045010503068</v>
      </c>
      <c r="X13" s="19">
        <v>20.015441502197366</v>
      </c>
      <c r="Y13" s="15">
        <f>AVERAGE(X13:X14)</f>
        <v>20.098809581034736</v>
      </c>
      <c r="Z13" s="16">
        <f>AVEDEV(X13:X14)</f>
        <v>8.3368078837368742E-2</v>
      </c>
    </row>
    <row r="14" spans="1:26">
      <c r="B14" s="33">
        <v>2</v>
      </c>
      <c r="C14" s="36">
        <v>0.25019999999999998</v>
      </c>
      <c r="D14" s="35">
        <v>50</v>
      </c>
      <c r="E14" s="20">
        <f>'含水量 '!G13</f>
        <v>7.4235054689877824</v>
      </c>
      <c r="F14">
        <v>188.541</v>
      </c>
      <c r="G14" s="20">
        <v>1</v>
      </c>
      <c r="H14" s="20">
        <f t="shared" si="3"/>
        <v>61.049067171151727</v>
      </c>
      <c r="I14" s="26"/>
      <c r="J14" s="27"/>
      <c r="K14" s="14">
        <v>108.56699999999999</v>
      </c>
      <c r="L14" s="20">
        <v>1</v>
      </c>
      <c r="M14" s="20">
        <f t="shared" si="1"/>
        <v>23.435801145181259</v>
      </c>
      <c r="N14" s="26"/>
      <c r="O14" s="27"/>
      <c r="P14" s="14">
        <v>51.049460000000003</v>
      </c>
      <c r="Q14" s="20">
        <v>1</v>
      </c>
      <c r="R14" s="20">
        <f t="shared" si="2"/>
        <v>11.019784954257601</v>
      </c>
      <c r="S14" s="26"/>
      <c r="T14" s="27"/>
      <c r="U14" s="14">
        <v>62.549154257793774</v>
      </c>
      <c r="V14" s="15"/>
      <c r="W14" s="16"/>
      <c r="X14" s="19">
        <v>20.182177659872103</v>
      </c>
      <c r="Y14" s="15"/>
      <c r="Z14" s="16"/>
    </row>
    <row r="15" spans="1:26">
      <c r="A15" s="1" t="s">
        <v>44</v>
      </c>
      <c r="B15" s="33">
        <v>1</v>
      </c>
      <c r="C15" s="35">
        <v>0.24979999999999999</v>
      </c>
      <c r="D15" s="35">
        <v>50</v>
      </c>
      <c r="E15" s="20">
        <f>'含水量 '!G14</f>
        <v>6.3487205117954044</v>
      </c>
      <c r="F15">
        <v>409.42599999999999</v>
      </c>
      <c r="G15" s="20">
        <v>1</v>
      </c>
      <c r="H15" s="20">
        <f t="shared" si="3"/>
        <v>131.25943562598391</v>
      </c>
      <c r="I15" s="15">
        <f>AVERAGE(H15:H16)</f>
        <v>133.17971459059714</v>
      </c>
      <c r="J15" s="27">
        <f>AVEDEV(H15:H16)</f>
        <v>1.9202789646132459</v>
      </c>
      <c r="K15" s="14">
        <v>89.614999999999995</v>
      </c>
      <c r="L15" s="20">
        <v>1</v>
      </c>
      <c r="M15" s="20">
        <f t="shared" si="1"/>
        <v>19.153342034331885</v>
      </c>
      <c r="N15" s="15">
        <f>AVERAGE(M15:M16)</f>
        <v>19.94753313351768</v>
      </c>
      <c r="O15" s="27">
        <f>AVEDEV(M15:M16)</f>
        <v>0.79419109918579345</v>
      </c>
      <c r="P15" s="14">
        <v>42.342590000000001</v>
      </c>
      <c r="Q15" s="20">
        <v>1</v>
      </c>
      <c r="R15" s="20">
        <f t="shared" si="2"/>
        <v>9.049847780946056</v>
      </c>
      <c r="S15" s="15">
        <f>AVERAGE(R15:R16)</f>
        <v>9.1548486956785116</v>
      </c>
      <c r="T15" s="27">
        <f>AVEDEV(R15:R16)</f>
        <v>0.10500091473245554</v>
      </c>
      <c r="U15" s="14">
        <v>126.7809603971177</v>
      </c>
      <c r="V15" s="15">
        <f>AVERAGE(U15:U16)</f>
        <v>128.25151671503906</v>
      </c>
      <c r="W15" s="16">
        <f>AVEDEV(U15:U16)</f>
        <v>1.4705563179213641</v>
      </c>
      <c r="X15" s="14">
        <v>37.459487473979188</v>
      </c>
      <c r="Y15" s="15">
        <f>AVERAGE(X15:X16)</f>
        <v>37.92537897470433</v>
      </c>
      <c r="Z15" s="16">
        <f>AVEDEV(X15:X16)</f>
        <v>0.46589150072514585</v>
      </c>
    </row>
    <row r="16" spans="1:26">
      <c r="B16" s="33">
        <v>2</v>
      </c>
      <c r="C16" s="35">
        <v>0.25030000000000002</v>
      </c>
      <c r="D16" s="35">
        <v>50</v>
      </c>
      <c r="E16" s="20">
        <f>'含水量 '!G15</f>
        <v>6.3487205117954044</v>
      </c>
      <c r="F16">
        <v>422.24900000000002</v>
      </c>
      <c r="G16" s="20">
        <v>1</v>
      </c>
      <c r="H16" s="20">
        <f t="shared" si="3"/>
        <v>135.0999935552104</v>
      </c>
      <c r="I16" s="26"/>
      <c r="J16" s="27"/>
      <c r="K16" s="14">
        <v>97.241</v>
      </c>
      <c r="L16" s="20">
        <v>1</v>
      </c>
      <c r="M16" s="20">
        <f t="shared" si="1"/>
        <v>20.741724232703472</v>
      </c>
      <c r="N16" s="26"/>
      <c r="O16" s="27"/>
      <c r="P16" s="14">
        <v>43.41187</v>
      </c>
      <c r="Q16" s="20">
        <v>1</v>
      </c>
      <c r="R16" s="20">
        <f t="shared" si="2"/>
        <v>9.2598496104109671</v>
      </c>
      <c r="S16" s="26"/>
      <c r="T16" s="27"/>
      <c r="U16" s="14">
        <v>129.72207303296042</v>
      </c>
      <c r="V16" s="15"/>
      <c r="W16" s="16"/>
      <c r="X16" s="14">
        <v>38.391270475429479</v>
      </c>
      <c r="Y16" s="15"/>
      <c r="Z16" s="16"/>
    </row>
    <row r="17" spans="1:26">
      <c r="A17" s="1" t="s">
        <v>45</v>
      </c>
      <c r="B17" s="33">
        <v>1</v>
      </c>
      <c r="C17" s="35">
        <v>0.25</v>
      </c>
      <c r="D17" s="35">
        <v>50</v>
      </c>
      <c r="E17" s="20">
        <f>'含水量 '!G16</f>
        <v>6.2568783141445588</v>
      </c>
      <c r="F17">
        <v>404.791</v>
      </c>
      <c r="G17" s="20">
        <v>1</v>
      </c>
      <c r="H17" s="20">
        <f t="shared" si="3"/>
        <v>129.54262437189911</v>
      </c>
      <c r="I17" s="15">
        <f>AVERAGE(H17:H18)</f>
        <v>129.36178828368043</v>
      </c>
      <c r="J17" s="27">
        <f>AVEDEV(H17:H18)</f>
        <v>0.18083608821866903</v>
      </c>
      <c r="K17" s="14">
        <v>99.234999999999999</v>
      </c>
      <c r="L17" s="20">
        <v>1</v>
      </c>
      <c r="M17" s="20">
        <f t="shared" si="1"/>
        <v>21.171686672126949</v>
      </c>
      <c r="N17" s="15">
        <f>AVERAGE(M17:M18)</f>
        <v>20.611044683861103</v>
      </c>
      <c r="O17" s="27">
        <f>AVEDEV(M17:M18)</f>
        <v>0.56064198826584821</v>
      </c>
      <c r="P17" s="14">
        <v>55.524630000000002</v>
      </c>
      <c r="Q17" s="20">
        <v>1</v>
      </c>
      <c r="R17" s="20">
        <f t="shared" si="2"/>
        <v>11.846123534496698</v>
      </c>
      <c r="S17" s="15">
        <f>AVERAGE(R17:R18)</f>
        <v>11.880950812805207</v>
      </c>
      <c r="T17" s="27">
        <f>AVEDEV(R17:R18)</f>
        <v>3.4827278308507736E-2</v>
      </c>
      <c r="U17" s="14">
        <v>124.33287962579999</v>
      </c>
      <c r="V17" s="15">
        <f>AVERAGE(U17:U18)</f>
        <v>120.89319069601297</v>
      </c>
      <c r="W17" s="16">
        <f>AVEDEV(U17:U18)</f>
        <v>3.4396889297870175</v>
      </c>
      <c r="X17" s="14">
        <v>35.423728491999995</v>
      </c>
      <c r="Y17" s="15">
        <f>AVERAGE(X17:X18)</f>
        <v>35.243801944317305</v>
      </c>
      <c r="Z17" s="16">
        <f>AVEDEV(X17:X18)</f>
        <v>0.17992654768269034</v>
      </c>
    </row>
    <row r="18" spans="1:26">
      <c r="B18" s="33">
        <v>2</v>
      </c>
      <c r="C18" s="35">
        <v>0.24959999999999999</v>
      </c>
      <c r="D18" s="35">
        <v>50</v>
      </c>
      <c r="E18" s="20">
        <f>'含水量 '!G17</f>
        <v>6.2568783141445588</v>
      </c>
      <c r="F18">
        <v>403.01499999999999</v>
      </c>
      <c r="G18" s="20">
        <v>1</v>
      </c>
      <c r="H18" s="20">
        <f t="shared" si="3"/>
        <v>129.18095219546177</v>
      </c>
      <c r="I18" s="26"/>
      <c r="J18" s="27"/>
      <c r="K18" s="14">
        <v>93.828999999999994</v>
      </c>
      <c r="L18" s="20">
        <v>1</v>
      </c>
      <c r="M18" s="20">
        <f t="shared" si="1"/>
        <v>20.050402695595253</v>
      </c>
      <c r="N18" s="26"/>
      <c r="O18" s="27"/>
      <c r="P18" s="14">
        <v>55.761749999999999</v>
      </c>
      <c r="Q18" s="20">
        <v>1</v>
      </c>
      <c r="R18" s="20">
        <f t="shared" si="2"/>
        <v>11.915778091113713</v>
      </c>
      <c r="S18" s="26"/>
      <c r="T18" s="27"/>
      <c r="U18" s="14">
        <v>117.45350176622595</v>
      </c>
      <c r="V18" s="15"/>
      <c r="W18" s="16"/>
      <c r="X18" s="14">
        <v>35.063875396634614</v>
      </c>
      <c r="Y18" s="15"/>
      <c r="Z18" s="16"/>
    </row>
    <row r="19" spans="1:26">
      <c r="A19" s="1" t="s">
        <v>46</v>
      </c>
      <c r="B19" s="33">
        <v>1</v>
      </c>
      <c r="C19" s="35">
        <v>0.24979999999999999</v>
      </c>
      <c r="D19" s="35">
        <v>50</v>
      </c>
      <c r="E19" s="20">
        <f>'含水量 '!G18</f>
        <v>6.5940075614921163</v>
      </c>
      <c r="F19">
        <v>424.67399999999998</v>
      </c>
      <c r="G19" s="20">
        <v>1</v>
      </c>
      <c r="H19" s="20">
        <f t="shared" si="3"/>
        <v>136.50537833172771</v>
      </c>
      <c r="I19" s="15">
        <f>AVERAGE(H19:H20)</f>
        <v>134.59164140177998</v>
      </c>
      <c r="J19" s="27">
        <f>AVEDEV(H19:H20)</f>
        <v>1.9137369299477314</v>
      </c>
      <c r="K19" s="14">
        <v>88.072999999999993</v>
      </c>
      <c r="L19" s="20">
        <v>1</v>
      </c>
      <c r="M19" s="20">
        <f t="shared" si="1"/>
        <v>18.873203423190894</v>
      </c>
      <c r="N19" s="15">
        <f>AVERAGE(M19:M20)</f>
        <v>18.349605401585094</v>
      </c>
      <c r="O19" s="27">
        <f>AVEDEV(M19:M20)</f>
        <v>0.52359802160580138</v>
      </c>
      <c r="P19" s="14">
        <v>44.026789999999998</v>
      </c>
      <c r="Q19" s="20">
        <v>1</v>
      </c>
      <c r="R19" s="20">
        <f t="shared" si="2"/>
        <v>9.4345209512575554</v>
      </c>
      <c r="S19" s="15">
        <f>AVERAGE(R19:R20)</f>
        <v>9.4622222906206623</v>
      </c>
      <c r="T19" s="27">
        <f>AVEDEV(R19:R20)</f>
        <v>2.7701339363106037E-2</v>
      </c>
      <c r="U19" s="14">
        <v>129.59343814191354</v>
      </c>
      <c r="V19" s="15">
        <f>AVERAGE(U19:U20)</f>
        <v>129.72608122710693</v>
      </c>
      <c r="W19" s="16">
        <f>AVEDEV(U19:U20)</f>
        <v>0.13264308519337931</v>
      </c>
      <c r="X19" s="14">
        <v>35.293992784227378</v>
      </c>
      <c r="Y19" s="15">
        <f>AVERAGE(X19:X20)</f>
        <v>35.425224352377271</v>
      </c>
      <c r="Z19" s="16">
        <f>AVEDEV(X19:X20)</f>
        <v>0.13123156814988945</v>
      </c>
    </row>
    <row r="20" spans="1:26">
      <c r="B20" s="33">
        <v>2</v>
      </c>
      <c r="C20" s="35">
        <v>0.25040000000000001</v>
      </c>
      <c r="D20" s="35">
        <v>50</v>
      </c>
      <c r="E20" s="39">
        <f>'含水量 '!G19</f>
        <v>6.5940075614921163</v>
      </c>
      <c r="F20">
        <v>413.75799999999998</v>
      </c>
      <c r="G20" s="20">
        <v>1</v>
      </c>
      <c r="H20" s="20">
        <f t="shared" si="3"/>
        <v>132.67790447183225</v>
      </c>
      <c r="I20" s="26"/>
      <c r="J20" s="27"/>
      <c r="K20" s="14">
        <v>83.385999999999996</v>
      </c>
      <c r="L20" s="20">
        <v>1</v>
      </c>
      <c r="M20" s="20">
        <f t="shared" si="1"/>
        <v>17.826007379979291</v>
      </c>
      <c r="N20" s="26"/>
      <c r="O20" s="27"/>
      <c r="P20" s="14">
        <v>44.3917</v>
      </c>
      <c r="Q20" s="20">
        <v>1</v>
      </c>
      <c r="R20" s="20">
        <f t="shared" si="2"/>
        <v>9.4899236299837675</v>
      </c>
      <c r="S20" s="26"/>
      <c r="T20" s="27"/>
      <c r="U20" s="14">
        <v>129.8587243123003</v>
      </c>
      <c r="V20" s="15"/>
      <c r="W20" s="16"/>
      <c r="X20" s="14">
        <v>35.556455920527156</v>
      </c>
      <c r="Y20" s="15"/>
      <c r="Z20" s="16"/>
    </row>
    <row r="21" spans="1:26">
      <c r="U21" s="20"/>
      <c r="V21" s="15"/>
      <c r="W21" s="15"/>
      <c r="X21" s="20"/>
      <c r="Y21" s="15"/>
      <c r="Z21" s="15"/>
    </row>
    <row r="22" spans="1:26">
      <c r="U22" s="20"/>
      <c r="V22" s="15"/>
      <c r="W22" s="15"/>
      <c r="X22" s="20"/>
      <c r="Y22" s="15"/>
      <c r="Z22" s="15"/>
    </row>
    <row r="23" spans="1:26">
      <c r="U23" s="20"/>
      <c r="V23" s="15"/>
      <c r="W23" s="15"/>
      <c r="X23" s="20"/>
      <c r="Y23" s="15"/>
      <c r="Z23" s="15"/>
    </row>
    <row r="24" spans="1:26">
      <c r="U24" s="20"/>
      <c r="V24" s="15"/>
      <c r="W24" s="15"/>
      <c r="X24" s="20"/>
      <c r="Y24" s="15"/>
      <c r="Z24" s="15"/>
    </row>
    <row r="25" spans="1:26">
      <c r="U25" s="20"/>
      <c r="V25" s="15"/>
      <c r="W25" s="15"/>
      <c r="X25" s="20"/>
      <c r="Y25" s="15"/>
      <c r="Z25" s="15"/>
    </row>
    <row r="26" spans="1:26">
      <c r="U26" s="20"/>
      <c r="V26" s="15"/>
      <c r="W26" s="15"/>
      <c r="X26" s="20"/>
      <c r="Y26" s="15"/>
      <c r="Z26" s="15"/>
    </row>
    <row r="27" spans="1:26">
      <c r="U27" s="20"/>
      <c r="V27" s="15"/>
      <c r="W27" s="15"/>
      <c r="X27" s="21"/>
      <c r="Y27" s="15"/>
      <c r="Z27" s="15"/>
    </row>
    <row r="28" spans="1:26">
      <c r="U28" s="20"/>
      <c r="V28" s="15"/>
      <c r="W28" s="15"/>
      <c r="X28" s="21"/>
      <c r="Y28" s="15"/>
      <c r="Z28" s="15"/>
    </row>
    <row r="29" spans="1:26">
      <c r="U29" s="20"/>
      <c r="V29" s="15"/>
      <c r="W29" s="15"/>
      <c r="X29" s="15"/>
      <c r="Y29" s="15"/>
      <c r="Z29" s="15"/>
    </row>
    <row r="30" spans="1:26">
      <c r="U30" s="20"/>
      <c r="V30" s="15"/>
      <c r="W30" s="15"/>
      <c r="X30" s="15"/>
      <c r="Y30" s="15"/>
      <c r="Z30" s="15"/>
    </row>
    <row r="31" spans="1:26">
      <c r="U31" s="20"/>
      <c r="V31" s="15"/>
      <c r="W31" s="15"/>
      <c r="X31" s="15"/>
      <c r="Y31" s="15"/>
      <c r="Z31" s="15"/>
    </row>
    <row r="32" spans="1:26">
      <c r="U32" s="20"/>
      <c r="V32" s="15"/>
      <c r="W32" s="15"/>
      <c r="X32" s="15"/>
      <c r="Y32" s="15"/>
      <c r="Z32" s="15"/>
    </row>
  </sheetData>
  <mergeCells count="10">
    <mergeCell ref="U1:W1"/>
    <mergeCell ref="X1:Z1"/>
    <mergeCell ref="K1:O1"/>
    <mergeCell ref="P1:T1"/>
    <mergeCell ref="A1:A2"/>
    <mergeCell ref="B1:B2"/>
    <mergeCell ref="C1:C2"/>
    <mergeCell ref="D1:D2"/>
    <mergeCell ref="E1:E2"/>
    <mergeCell ref="F1:J1"/>
  </mergeCells>
  <phoneticPr fontId="5" type="noConversion"/>
  <pageMargins left="0.7" right="0.7" top="0.75" bottom="0.75" header="0.3" footer="0.3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2"/>
  <sheetViews>
    <sheetView topLeftCell="A3" workbookViewId="0">
      <pane xSplit="1" topLeftCell="I1" activePane="topRight" state="frozen"/>
      <selection pane="topRight" sqref="A1:Z20"/>
    </sheetView>
  </sheetViews>
  <sheetFormatPr defaultRowHeight="13.2"/>
  <cols>
    <col min="2" max="20" width="8.88671875" customWidth="1"/>
    <col min="21" max="21" width="13.44140625" bestFit="1" customWidth="1"/>
    <col min="22" max="22" width="10.21875" bestFit="1" customWidth="1"/>
  </cols>
  <sheetData>
    <row r="1" spans="1:26" s="1" customFormat="1" ht="16.2">
      <c r="A1" s="67" t="s">
        <v>3</v>
      </c>
      <c r="B1" s="68" t="s">
        <v>4</v>
      </c>
      <c r="C1" s="69" t="s">
        <v>21</v>
      </c>
      <c r="D1" s="71" t="s">
        <v>20</v>
      </c>
      <c r="E1" s="72" t="s">
        <v>19</v>
      </c>
      <c r="F1" s="61" t="s">
        <v>5</v>
      </c>
      <c r="G1" s="62"/>
      <c r="H1" s="62"/>
      <c r="I1" s="62"/>
      <c r="J1" s="63"/>
      <c r="K1" s="61" t="s">
        <v>6</v>
      </c>
      <c r="L1" s="62"/>
      <c r="M1" s="62"/>
      <c r="N1" s="62"/>
      <c r="O1" s="63"/>
      <c r="P1" s="64" t="s">
        <v>17</v>
      </c>
      <c r="Q1" s="65"/>
      <c r="R1" s="65"/>
      <c r="S1" s="65"/>
      <c r="T1" s="66"/>
      <c r="U1" s="60" t="s">
        <v>25</v>
      </c>
      <c r="V1" s="60"/>
      <c r="W1" s="60"/>
      <c r="X1" s="60" t="s">
        <v>26</v>
      </c>
      <c r="Y1" s="60"/>
      <c r="Z1" s="60"/>
    </row>
    <row r="2" spans="1:26" s="1" customFormat="1" ht="32.4">
      <c r="A2" s="67"/>
      <c r="B2" s="68"/>
      <c r="C2" s="70"/>
      <c r="D2" s="71"/>
      <c r="E2" s="73"/>
      <c r="F2" s="6" t="s">
        <v>0</v>
      </c>
      <c r="G2" s="37" t="s">
        <v>7</v>
      </c>
      <c r="H2" s="6" t="s">
        <v>1</v>
      </c>
      <c r="I2" s="6" t="s">
        <v>22</v>
      </c>
      <c r="J2" s="9" t="s">
        <v>23</v>
      </c>
      <c r="K2" s="6" t="s">
        <v>0</v>
      </c>
      <c r="L2" s="6" t="s">
        <v>7</v>
      </c>
      <c r="M2" s="6" t="s">
        <v>2</v>
      </c>
      <c r="N2" s="6" t="s">
        <v>22</v>
      </c>
      <c r="O2" s="9" t="s">
        <v>23</v>
      </c>
      <c r="P2" s="13" t="s">
        <v>18</v>
      </c>
      <c r="Q2" s="13" t="s">
        <v>7</v>
      </c>
      <c r="R2" s="13" t="s">
        <v>2</v>
      </c>
      <c r="S2" s="6" t="s">
        <v>22</v>
      </c>
      <c r="T2" s="9" t="s">
        <v>23</v>
      </c>
      <c r="U2" s="6" t="s">
        <v>28</v>
      </c>
      <c r="V2" s="6" t="s">
        <v>27</v>
      </c>
      <c r="W2" s="9" t="s">
        <v>23</v>
      </c>
      <c r="X2" s="6" t="s">
        <v>28</v>
      </c>
      <c r="Y2" s="6" t="s">
        <v>27</v>
      </c>
      <c r="Z2" s="9" t="s">
        <v>23</v>
      </c>
    </row>
    <row r="3" spans="1:26" s="1" customFormat="1" ht="16.2">
      <c r="A3" s="1" t="s">
        <v>32</v>
      </c>
      <c r="B3" s="30">
        <v>1</v>
      </c>
      <c r="C3" s="31">
        <v>0.25019999999999998</v>
      </c>
      <c r="D3" s="32">
        <v>50</v>
      </c>
      <c r="E3" s="23">
        <f>'含水量 '!G20</f>
        <v>2.7600044416004952</v>
      </c>
      <c r="F3" s="41">
        <v>120.35599999999999</v>
      </c>
      <c r="G3" s="23">
        <v>1</v>
      </c>
      <c r="H3" s="23">
        <f t="shared" ref="H3:H20" si="0">((F3*G3)*D3*0.001*1.5)/(C3*(1-(E3*0.01)))</f>
        <v>37.101953206294354</v>
      </c>
      <c r="I3" s="24">
        <f>AVERAGE(H3:H4)</f>
        <v>35.908346059550453</v>
      </c>
      <c r="J3" s="25">
        <f>AVEDEV(H3:H4)</f>
        <v>1.1936071467438971</v>
      </c>
      <c r="K3">
        <v>105.175</v>
      </c>
      <c r="L3" s="23">
        <v>1</v>
      </c>
      <c r="M3" s="23">
        <f>((K3*L3)*D3*0.001)/(C3*(1-(E3*0.01)))</f>
        <v>21.614753611353038</v>
      </c>
      <c r="N3" s="24">
        <f>AVERAGE(M3:M4)</f>
        <v>21.141064612220834</v>
      </c>
      <c r="O3" s="25">
        <f>AVEDEV(M3:M4)</f>
        <v>0.47368899913220375</v>
      </c>
      <c r="P3" s="22">
        <v>30.684650000000001</v>
      </c>
      <c r="Q3" s="23">
        <v>1</v>
      </c>
      <c r="R3" s="23">
        <f t="shared" ref="R3:R20" si="1">((P3*Q3)*D3*0.001)/(C3*(1-(E3*0.01)))</f>
        <v>6.3060722548191492</v>
      </c>
      <c r="S3" s="24">
        <f>AVERAGE(R3:R4)</f>
        <v>6.4202939176674354</v>
      </c>
      <c r="T3" s="25">
        <f>AVEDEV(R3:R4)</f>
        <v>0.11422166284828617</v>
      </c>
      <c r="U3" s="14">
        <v>25.263465060951241</v>
      </c>
      <c r="V3" s="15">
        <f>AVERAGE(U3:U4)</f>
        <v>24.534397175107031</v>
      </c>
      <c r="W3" s="16">
        <f>AVEDEV(U3:U4)</f>
        <v>0.72906788584421101</v>
      </c>
      <c r="X3" s="17">
        <v>26.118385439648286</v>
      </c>
      <c r="Y3" s="15">
        <f>AVERAGE(X3:X4)</f>
        <v>25.950183814575745</v>
      </c>
      <c r="Z3" s="16">
        <f>AVEDEV(X3:X4)</f>
        <v>0.16820162507253933</v>
      </c>
    </row>
    <row r="4" spans="1:26" s="1" customFormat="1" ht="16.2">
      <c r="B4" s="33">
        <v>2</v>
      </c>
      <c r="C4" s="36">
        <v>0.24959999999999999</v>
      </c>
      <c r="D4" s="35">
        <v>50</v>
      </c>
      <c r="E4" s="20">
        <f>'含水量 '!G21</f>
        <v>2.7600044416004952</v>
      </c>
      <c r="F4" s="41">
        <v>112.342</v>
      </c>
      <c r="G4" s="20">
        <v>1</v>
      </c>
      <c r="H4" s="20">
        <f t="shared" si="0"/>
        <v>34.71473891280656</v>
      </c>
      <c r="I4" s="26"/>
      <c r="J4" s="27"/>
      <c r="K4">
        <v>100.324</v>
      </c>
      <c r="L4" s="20">
        <v>1</v>
      </c>
      <c r="M4" s="23">
        <f t="shared" ref="M4:M20" si="2">((K4*L4)*D4*0.001)/(C4*(1-(E4*0.01)))</f>
        <v>20.66737561308863</v>
      </c>
      <c r="N4" s="26"/>
      <c r="O4" s="27"/>
      <c r="P4" s="14">
        <v>31.71998</v>
      </c>
      <c r="Q4" s="20">
        <v>1</v>
      </c>
      <c r="R4" s="20">
        <f t="shared" si="1"/>
        <v>6.5345155805157216</v>
      </c>
      <c r="S4" s="26"/>
      <c r="T4" s="27"/>
      <c r="U4" s="14">
        <v>23.805329289262819</v>
      </c>
      <c r="V4" s="15"/>
      <c r="W4" s="16"/>
      <c r="X4" s="17">
        <v>25.781982189503207</v>
      </c>
      <c r="Y4" s="15"/>
      <c r="Z4" s="16"/>
    </row>
    <row r="5" spans="1:26" s="1" customFormat="1" ht="16.2">
      <c r="A5" s="1" t="s">
        <v>33</v>
      </c>
      <c r="B5" s="33">
        <v>1</v>
      </c>
      <c r="C5" s="36">
        <v>0.2495</v>
      </c>
      <c r="D5" s="35">
        <v>50</v>
      </c>
      <c r="E5" s="20">
        <f>'含水量 '!G22</f>
        <v>2.9288324946793041</v>
      </c>
      <c r="F5" s="41">
        <v>105.021</v>
      </c>
      <c r="G5" s="20">
        <v>1</v>
      </c>
      <c r="H5" s="20">
        <f t="shared" si="0"/>
        <v>32.521952387175233</v>
      </c>
      <c r="I5" s="15">
        <f>AVERAGE(H5:H6)</f>
        <v>32.911038484105894</v>
      </c>
      <c r="J5" s="27">
        <f>AVEDEV(H5:H6)</f>
        <v>0.38908609693066154</v>
      </c>
      <c r="K5">
        <v>112.473</v>
      </c>
      <c r="L5" s="20">
        <v>1</v>
      </c>
      <c r="M5" s="23">
        <f t="shared" si="2"/>
        <v>23.219746849631719</v>
      </c>
      <c r="N5" s="15">
        <f>AVERAGE(M5:M6)</f>
        <v>23.034732809985776</v>
      </c>
      <c r="O5" s="27">
        <f>AVEDEV(M5:M6)</f>
        <v>0.18501403964594232</v>
      </c>
      <c r="P5" s="14">
        <v>36.91384</v>
      </c>
      <c r="Q5" s="20">
        <v>1</v>
      </c>
      <c r="R5" s="20">
        <f t="shared" si="1"/>
        <v>7.6207624945347723</v>
      </c>
      <c r="S5" s="15">
        <f>AVERAGE(R5:R6)</f>
        <v>7.5892201704691455</v>
      </c>
      <c r="T5" s="27">
        <f>AVEDEV(R5:R6)</f>
        <v>3.1542324065627181E-2</v>
      </c>
      <c r="U5" s="14">
        <v>21.840824539078159</v>
      </c>
      <c r="V5" s="15">
        <f>AVERAGE(U5:U6)</f>
        <v>21.984509626910878</v>
      </c>
      <c r="W5" s="16">
        <f>AVEDEV(U5:U6)</f>
        <v>0.14368508783271672</v>
      </c>
      <c r="X5" s="17">
        <v>24.276860609218438</v>
      </c>
      <c r="Y5" s="15">
        <f>AVERAGE(X5:X6)</f>
        <v>24.446376959256654</v>
      </c>
      <c r="Z5" s="16">
        <f>AVEDEV(X5:X6)</f>
        <v>0.16951635003821686</v>
      </c>
    </row>
    <row r="6" spans="1:26" s="1" customFormat="1" ht="16.2">
      <c r="B6" s="33">
        <v>2</v>
      </c>
      <c r="C6" s="36">
        <v>0.24959999999999999</v>
      </c>
      <c r="D6" s="35">
        <v>50</v>
      </c>
      <c r="E6" s="20">
        <f>'含水量 '!G23</f>
        <v>2.9288324946793041</v>
      </c>
      <c r="F6" s="41">
        <v>107.577</v>
      </c>
      <c r="G6" s="20">
        <v>1</v>
      </c>
      <c r="H6" s="20">
        <f t="shared" si="0"/>
        <v>33.300124581036556</v>
      </c>
      <c r="I6" s="26"/>
      <c r="J6" s="27"/>
      <c r="K6">
        <v>110.72499999999999</v>
      </c>
      <c r="L6" s="20">
        <v>1</v>
      </c>
      <c r="M6" s="23">
        <f t="shared" si="2"/>
        <v>22.849718770339834</v>
      </c>
      <c r="N6" s="26"/>
      <c r="O6" s="27"/>
      <c r="P6" s="14">
        <v>36.62294</v>
      </c>
      <c r="Q6" s="20">
        <v>1</v>
      </c>
      <c r="R6" s="20">
        <f t="shared" si="1"/>
        <v>7.5576778464035179</v>
      </c>
      <c r="S6" s="26"/>
      <c r="T6" s="27"/>
      <c r="U6" s="14">
        <v>22.128194714743593</v>
      </c>
      <c r="V6" s="15"/>
      <c r="W6" s="16"/>
      <c r="X6" s="18">
        <v>24.615893309294872</v>
      </c>
      <c r="Y6" s="15"/>
      <c r="Z6" s="16"/>
    </row>
    <row r="7" spans="1:26" s="1" customFormat="1" ht="16.2">
      <c r="A7" s="1" t="s">
        <v>34</v>
      </c>
      <c r="B7" s="33">
        <v>1</v>
      </c>
      <c r="C7" s="36">
        <v>0.25</v>
      </c>
      <c r="D7" s="35">
        <v>50</v>
      </c>
      <c r="E7" s="20">
        <f>'含水量 '!G24</f>
        <v>3.0240878960578481</v>
      </c>
      <c r="F7" s="41">
        <v>101.729</v>
      </c>
      <c r="G7" s="20">
        <v>1</v>
      </c>
      <c r="H7" s="20">
        <f t="shared" si="0"/>
        <v>31.47039232514668</v>
      </c>
      <c r="I7" s="15">
        <f>AVERAGE(H7:H8)</f>
        <v>31.731895224752677</v>
      </c>
      <c r="J7" s="27">
        <f>AVEDEV(H7:H8)</f>
        <v>0.26150289960599693</v>
      </c>
      <c r="K7">
        <v>111.938</v>
      </c>
      <c r="L7" s="20">
        <v>1</v>
      </c>
      <c r="M7" s="23">
        <f t="shared" si="2"/>
        <v>23.085732852921449</v>
      </c>
      <c r="N7" s="15">
        <f>AVERAGE(M7:M8)</f>
        <v>22.77600915913732</v>
      </c>
      <c r="O7" s="27">
        <f>AVEDEV(M7:M8)</f>
        <v>0.30972369378412878</v>
      </c>
      <c r="P7" s="14">
        <v>39.34487</v>
      </c>
      <c r="Q7" s="20">
        <v>1</v>
      </c>
      <c r="R7" s="20">
        <f t="shared" si="1"/>
        <v>8.1143593592249594</v>
      </c>
      <c r="S7" s="15">
        <f>AVERAGE(R7:R8)</f>
        <v>8.0686561888067772</v>
      </c>
      <c r="T7" s="27">
        <f>AVEDEV(R7:R8)</f>
        <v>4.5703170418181394E-2</v>
      </c>
      <c r="U7" s="14">
        <v>19.999993810799999</v>
      </c>
      <c r="V7" s="15">
        <f>AVERAGE(U7:U8)</f>
        <v>20.438516326131708</v>
      </c>
      <c r="W7" s="16">
        <f>AVEDEV(U7:U8)</f>
        <v>0.43852251533170872</v>
      </c>
      <c r="X7" s="18">
        <v>24.408511856000001</v>
      </c>
      <c r="Y7" s="15">
        <f>AVERAGE(X7:X8)</f>
        <v>24.276967249471411</v>
      </c>
      <c r="Z7" s="16">
        <f>AVEDEV(X7:X8)</f>
        <v>0.13154460652858724</v>
      </c>
    </row>
    <row r="8" spans="1:26" s="1" customFormat="1" ht="16.2">
      <c r="B8" s="33">
        <v>2</v>
      </c>
      <c r="C8" s="36">
        <v>0.25009999999999999</v>
      </c>
      <c r="D8" s="35">
        <v>50</v>
      </c>
      <c r="E8" s="20">
        <f>'含水量 '!G25</f>
        <v>3.0240878960578481</v>
      </c>
      <c r="F8" s="41">
        <v>103.461</v>
      </c>
      <c r="G8" s="20">
        <v>1</v>
      </c>
      <c r="H8" s="20">
        <f t="shared" si="0"/>
        <v>31.993398124358674</v>
      </c>
      <c r="I8" s="26"/>
      <c r="J8" s="27"/>
      <c r="K8">
        <v>108.97799999999999</v>
      </c>
      <c r="L8" s="20">
        <v>1</v>
      </c>
      <c r="M8" s="23">
        <f t="shared" si="2"/>
        <v>22.466285465353192</v>
      </c>
      <c r="N8" s="26"/>
      <c r="O8" s="27"/>
      <c r="P8" s="14">
        <v>38.91722</v>
      </c>
      <c r="Q8" s="20">
        <v>1</v>
      </c>
      <c r="R8" s="20">
        <f t="shared" si="1"/>
        <v>8.0229530183885966</v>
      </c>
      <c r="S8" s="26"/>
      <c r="T8" s="27"/>
      <c r="U8" s="14">
        <v>20.877038841463417</v>
      </c>
      <c r="V8" s="15"/>
      <c r="W8" s="16"/>
      <c r="X8" s="18">
        <v>24.145422642942826</v>
      </c>
      <c r="Y8" s="15"/>
      <c r="Z8" s="16"/>
    </row>
    <row r="9" spans="1:26" s="1" customFormat="1" ht="16.2">
      <c r="A9" s="1" t="s">
        <v>11</v>
      </c>
      <c r="B9" s="33">
        <v>1</v>
      </c>
      <c r="C9" s="35">
        <v>0.25030000000000002</v>
      </c>
      <c r="D9" s="35">
        <v>50</v>
      </c>
      <c r="E9" s="20">
        <f>'含水量 '!G26</f>
        <v>1.9951980396078905</v>
      </c>
      <c r="F9" s="41">
        <v>85.007000000000005</v>
      </c>
      <c r="G9" s="20">
        <v>1</v>
      </c>
      <c r="H9" s="20">
        <f t="shared" si="0"/>
        <v>25.990087882942014</v>
      </c>
      <c r="I9" s="15">
        <f>AVERAGE(H9:H10)</f>
        <v>25.873858076033695</v>
      </c>
      <c r="J9" s="27">
        <f>AVEDEV(H9:H10)</f>
        <v>0.11622980690831852</v>
      </c>
      <c r="K9">
        <v>100.735</v>
      </c>
      <c r="L9" s="20">
        <v>1</v>
      </c>
      <c r="M9" s="23">
        <f t="shared" si="2"/>
        <v>20.532516952628718</v>
      </c>
      <c r="N9" s="15">
        <f>AVERAGE(M9:M10)</f>
        <v>19.938276302541432</v>
      </c>
      <c r="O9" s="27">
        <f>AVEDEV(M9:M10)</f>
        <v>0.59424065008728633</v>
      </c>
      <c r="P9" s="14">
        <v>44.216369999999998</v>
      </c>
      <c r="Q9" s="20">
        <v>1</v>
      </c>
      <c r="R9" s="20">
        <f t="shared" si="1"/>
        <v>9.0124918509823164</v>
      </c>
      <c r="S9" s="15">
        <f>AVERAGE(R9:R10)</f>
        <v>8.8755499380043084</v>
      </c>
      <c r="T9" s="27">
        <f>AVEDEV(R9:R10)</f>
        <v>0.13694191297800895</v>
      </c>
      <c r="U9" s="14">
        <v>22.09307886296444</v>
      </c>
      <c r="V9" s="15">
        <f>AVERAGE(U9:U10)</f>
        <v>22.258399510823537</v>
      </c>
      <c r="W9" s="16">
        <f>AVEDEV(U9:U10)</f>
        <v>0.16532064785909917</v>
      </c>
      <c r="X9" s="19">
        <v>21.166015575309629</v>
      </c>
      <c r="Y9" s="15">
        <f>AVERAGE(X9:X10)</f>
        <v>21.052954305618886</v>
      </c>
      <c r="Z9" s="16">
        <f>AVEDEV(X9:X10)</f>
        <v>0.11306126969074271</v>
      </c>
    </row>
    <row r="10" spans="1:26" s="1" customFormat="1" ht="16.2">
      <c r="B10" s="33">
        <v>2</v>
      </c>
      <c r="C10" s="35">
        <v>0.2505</v>
      </c>
      <c r="D10" s="35">
        <v>50</v>
      </c>
      <c r="E10" s="20">
        <f>'含水量 '!G27</f>
        <v>1.9951980396078905</v>
      </c>
      <c r="F10" s="41">
        <v>84.313999999999993</v>
      </c>
      <c r="G10" s="20">
        <v>1</v>
      </c>
      <c r="H10" s="20">
        <f t="shared" si="0"/>
        <v>25.757628269125377</v>
      </c>
      <c r="I10" s="26"/>
      <c r="J10" s="27"/>
      <c r="K10">
        <v>94.98</v>
      </c>
      <c r="L10" s="20">
        <v>1</v>
      </c>
      <c r="M10" s="23">
        <f t="shared" si="2"/>
        <v>19.344035652454146</v>
      </c>
      <c r="N10" s="26"/>
      <c r="O10" s="27"/>
      <c r="P10" s="14">
        <v>42.90692</v>
      </c>
      <c r="Q10" s="20">
        <v>1</v>
      </c>
      <c r="R10" s="20">
        <f t="shared" si="1"/>
        <v>8.7386080250262985</v>
      </c>
      <c r="S10" s="26"/>
      <c r="T10" s="27"/>
      <c r="U10" s="14">
        <v>22.423720158682638</v>
      </c>
      <c r="V10" s="15"/>
      <c r="W10" s="16"/>
      <c r="X10" s="19">
        <v>20.939893035928144</v>
      </c>
      <c r="Y10" s="15"/>
      <c r="Z10" s="16"/>
    </row>
    <row r="11" spans="1:26" s="1" customFormat="1" ht="16.2">
      <c r="A11" s="1" t="s">
        <v>15</v>
      </c>
      <c r="B11" s="33">
        <v>1</v>
      </c>
      <c r="C11" s="35">
        <v>0.2505</v>
      </c>
      <c r="D11" s="35">
        <v>50</v>
      </c>
      <c r="E11" s="20">
        <f>'含水量 '!G28</f>
        <v>3.2788529095009942</v>
      </c>
      <c r="F11" s="41">
        <v>74.004000000000005</v>
      </c>
      <c r="G11" s="20">
        <v>1</v>
      </c>
      <c r="H11" s="20">
        <f t="shared" si="0"/>
        <v>22.908006050438374</v>
      </c>
      <c r="I11" s="15">
        <f>AVERAGE(H11:H12)</f>
        <v>22.396198038315699</v>
      </c>
      <c r="J11" s="27">
        <f>AVEDEV(H11:H12)</f>
        <v>0.51180801212267468</v>
      </c>
      <c r="K11">
        <v>117.40600000000001</v>
      </c>
      <c r="L11" s="20">
        <v>1</v>
      </c>
      <c r="M11" s="23">
        <f t="shared" si="2"/>
        <v>24.228756628990933</v>
      </c>
      <c r="N11" s="15">
        <f>AVERAGE(M11:M12)</f>
        <v>24.674984083018298</v>
      </c>
      <c r="O11" s="27">
        <f>AVEDEV(M11:M12)</f>
        <v>0.44622745402736541</v>
      </c>
      <c r="P11" s="14">
        <v>41.937220000000003</v>
      </c>
      <c r="Q11" s="20">
        <v>1</v>
      </c>
      <c r="R11" s="20">
        <f t="shared" si="1"/>
        <v>8.6544699340446947</v>
      </c>
      <c r="S11" s="15">
        <f>AVERAGE(R11:R12)</f>
        <v>8.6425331578490443</v>
      </c>
      <c r="T11" s="27">
        <f>AVEDEV(R11:R12)</f>
        <v>1.1936776195651255E-2</v>
      </c>
      <c r="U11" s="14">
        <v>21.383767111177647</v>
      </c>
      <c r="V11" s="15">
        <f>AVERAGE(U11:U12)</f>
        <v>20.548245102114382</v>
      </c>
      <c r="W11" s="16">
        <f>AVEDEV(U11:U12)</f>
        <v>0.8355220090632649</v>
      </c>
      <c r="X11" s="19">
        <v>20.199577642714576</v>
      </c>
      <c r="Y11" s="15">
        <f>AVERAGE(X11:X12)</f>
        <v>19.815400225111283</v>
      </c>
      <c r="Z11" s="16">
        <f>AVEDEV(X11:X12)</f>
        <v>0.38417741760329527</v>
      </c>
    </row>
    <row r="12" spans="1:26" s="1" customFormat="1" ht="16.2">
      <c r="B12" s="33">
        <v>2</v>
      </c>
      <c r="C12" s="35">
        <v>0.25040000000000001</v>
      </c>
      <c r="D12" s="35">
        <v>50</v>
      </c>
      <c r="E12" s="20">
        <f>'含水量 '!G29</f>
        <v>3.2788529095009942</v>
      </c>
      <c r="F12" s="41">
        <v>70.668999999999997</v>
      </c>
      <c r="G12" s="20">
        <v>1</v>
      </c>
      <c r="H12" s="20">
        <f t="shared" si="0"/>
        <v>21.884390026193024</v>
      </c>
      <c r="I12" s="26"/>
      <c r="J12" s="27"/>
      <c r="K12">
        <v>121.682</v>
      </c>
      <c r="L12" s="20">
        <v>1</v>
      </c>
      <c r="M12" s="23">
        <f t="shared" si="2"/>
        <v>25.121211537045664</v>
      </c>
      <c r="N12" s="26"/>
      <c r="O12" s="27"/>
      <c r="P12" s="14">
        <v>41.804839999999999</v>
      </c>
      <c r="Q12" s="20">
        <v>1</v>
      </c>
      <c r="R12" s="20">
        <f t="shared" si="1"/>
        <v>8.6305963816533922</v>
      </c>
      <c r="S12" s="26"/>
      <c r="T12" s="27"/>
      <c r="U12" s="14">
        <v>19.712723093051117</v>
      </c>
      <c r="V12" s="15"/>
      <c r="W12" s="16"/>
      <c r="X12" s="19">
        <v>19.431222807507986</v>
      </c>
      <c r="Y12" s="15"/>
      <c r="Z12" s="16"/>
    </row>
    <row r="13" spans="1:26" s="1" customFormat="1" ht="16.2">
      <c r="A13" s="1" t="s">
        <v>16</v>
      </c>
      <c r="B13" s="33">
        <v>1</v>
      </c>
      <c r="C13" s="35">
        <v>0.25009999999999999</v>
      </c>
      <c r="D13" s="35">
        <v>50</v>
      </c>
      <c r="E13" s="20">
        <f>'含水量 '!G30</f>
        <v>3.1842052063445534</v>
      </c>
      <c r="F13" s="41">
        <v>77.47</v>
      </c>
      <c r="G13" s="20">
        <v>1</v>
      </c>
      <c r="H13" s="20">
        <f t="shared" si="0"/>
        <v>23.9957822652669</v>
      </c>
      <c r="I13" s="15">
        <f>AVERAGE(H13:H14)</f>
        <v>23.407297839435607</v>
      </c>
      <c r="J13" s="27">
        <f>AVEDEV(H13:H14)</f>
        <v>0.5884844258312949</v>
      </c>
      <c r="K13">
        <v>134.28200000000001</v>
      </c>
      <c r="L13" s="20">
        <v>1</v>
      </c>
      <c r="M13" s="23">
        <f t="shared" si="2"/>
        <v>27.728597170040619</v>
      </c>
      <c r="N13" s="15">
        <f>AVERAGE(M13:M14)</f>
        <v>26.57924852325711</v>
      </c>
      <c r="O13" s="27">
        <f>AVEDEV(M13:M14)</f>
        <v>1.1493486467835083</v>
      </c>
      <c r="P13" s="14">
        <v>39.681089999999998</v>
      </c>
      <c r="Q13" s="20">
        <v>1</v>
      </c>
      <c r="R13" s="20">
        <f t="shared" si="1"/>
        <v>8.1939571936531124</v>
      </c>
      <c r="S13" s="15">
        <f>AVERAGE(R13:R14)</f>
        <v>8.1760316822116046</v>
      </c>
      <c r="T13" s="27">
        <f>AVEDEV(R13:R14)</f>
        <v>1.7925511441508668E-2</v>
      </c>
      <c r="U13" s="14">
        <v>21.090724137544985</v>
      </c>
      <c r="V13" s="15">
        <f>AVERAGE(U13:U14)</f>
        <v>20.715103050509022</v>
      </c>
      <c r="W13" s="16">
        <f>AVEDEV(U13:U14)</f>
        <v>0.37562108703596486</v>
      </c>
      <c r="X13" s="19">
        <v>20.439544852059178</v>
      </c>
      <c r="Y13" s="15">
        <f>AVERAGE(X13:X14)</f>
        <v>20.250486709462724</v>
      </c>
      <c r="Z13" s="16">
        <f>AVEDEV(X13:X14)</f>
        <v>0.18905814259645481</v>
      </c>
    </row>
    <row r="14" spans="1:26" s="1" customFormat="1" ht="16.2">
      <c r="B14" s="33">
        <v>2</v>
      </c>
      <c r="C14" s="35">
        <v>0.2505</v>
      </c>
      <c r="D14" s="35">
        <v>50</v>
      </c>
      <c r="E14" s="20">
        <f>'含水量 '!G31</f>
        <v>3.1842052063445534</v>
      </c>
      <c r="F14" s="41">
        <v>73.787999999999997</v>
      </c>
      <c r="G14" s="20">
        <v>1</v>
      </c>
      <c r="H14" s="20">
        <f t="shared" si="0"/>
        <v>22.81881341360431</v>
      </c>
      <c r="I14" s="26"/>
      <c r="J14" s="27"/>
      <c r="K14">
        <v>123.34699999999999</v>
      </c>
      <c r="L14" s="20">
        <v>1</v>
      </c>
      <c r="M14" s="23">
        <f t="shared" si="2"/>
        <v>25.429899876473602</v>
      </c>
      <c r="N14" s="26"/>
      <c r="O14" s="27"/>
      <c r="P14" s="14">
        <v>39.570659999999997</v>
      </c>
      <c r="Q14" s="20">
        <v>1</v>
      </c>
      <c r="R14" s="20">
        <f t="shared" si="1"/>
        <v>8.158106170770095</v>
      </c>
      <c r="S14" s="26"/>
      <c r="T14" s="27"/>
      <c r="U14" s="14">
        <v>20.339481963473055</v>
      </c>
      <c r="V14" s="15"/>
      <c r="W14" s="16"/>
      <c r="X14" s="19">
        <v>20.061428566866269</v>
      </c>
      <c r="Y14" s="15"/>
      <c r="Z14" s="16"/>
    </row>
    <row r="15" spans="1:26" s="1" customFormat="1" ht="16.2">
      <c r="A15" s="1" t="s">
        <v>38</v>
      </c>
      <c r="B15" s="33">
        <v>1</v>
      </c>
      <c r="C15" s="35">
        <v>0.2505</v>
      </c>
      <c r="D15" s="35">
        <v>50</v>
      </c>
      <c r="E15" s="20">
        <f>'含水量 '!G32</f>
        <v>3.7996203798936774</v>
      </c>
      <c r="F15" s="41">
        <v>199.54400000000001</v>
      </c>
      <c r="G15" s="20">
        <v>1</v>
      </c>
      <c r="H15" s="20">
        <f t="shared" si="0"/>
        <v>62.10340625554413</v>
      </c>
      <c r="I15" s="15">
        <f>AVERAGE(H15:H16)</f>
        <v>62.131674036484533</v>
      </c>
      <c r="J15" s="27">
        <f>AVEDEV(H15:H16)</f>
        <v>2.8267780940403497E-2</v>
      </c>
      <c r="K15">
        <v>131.11699999999999</v>
      </c>
      <c r="L15" s="20">
        <v>1</v>
      </c>
      <c r="M15" s="23">
        <f t="shared" si="2"/>
        <v>27.204734521402724</v>
      </c>
      <c r="N15" s="15">
        <f>AVERAGE(M15:M16)</f>
        <v>26.300238150856273</v>
      </c>
      <c r="O15" s="27">
        <f>AVEDEV(M15:M16)</f>
        <v>0.9044963705464486</v>
      </c>
      <c r="P15" s="14">
        <v>43.08379</v>
      </c>
      <c r="Q15" s="20">
        <v>1</v>
      </c>
      <c r="R15" s="20">
        <f t="shared" si="1"/>
        <v>8.9392151218062157</v>
      </c>
      <c r="S15" s="15">
        <f>AVERAGE(R15:R16)</f>
        <v>8.7531977257996374</v>
      </c>
      <c r="T15" s="27">
        <f>AVEDEV(R15:R16)</f>
        <v>0.18601739600657829</v>
      </c>
      <c r="U15" s="14">
        <v>46.976009484630744</v>
      </c>
      <c r="V15" s="15">
        <f>AVERAGE(U15:U16)</f>
        <v>46.72497512981537</v>
      </c>
      <c r="W15" s="16">
        <f>AVEDEV(U15:U16)</f>
        <v>0.25103435481537417</v>
      </c>
      <c r="X15" s="14">
        <v>36.785466540918165</v>
      </c>
      <c r="Y15" s="15">
        <f>AVERAGE(X15:X16)</f>
        <v>36.54628071245908</v>
      </c>
      <c r="Z15" s="16">
        <f>AVEDEV(X15:X16)</f>
        <v>0.23918582845908176</v>
      </c>
    </row>
    <row r="16" spans="1:26" s="1" customFormat="1" ht="16.2">
      <c r="B16" s="33">
        <v>2</v>
      </c>
      <c r="C16" s="35">
        <v>0.25</v>
      </c>
      <c r="D16" s="35">
        <v>50</v>
      </c>
      <c r="E16" s="20">
        <f>'含水量 '!G33</f>
        <v>3.7996203798936774</v>
      </c>
      <c r="F16" s="41">
        <v>199.327</v>
      </c>
      <c r="G16" s="20">
        <v>1</v>
      </c>
      <c r="H16" s="20">
        <f t="shared" si="0"/>
        <v>62.159941817424937</v>
      </c>
      <c r="I16" s="26"/>
      <c r="J16" s="27"/>
      <c r="K16">
        <v>122.154</v>
      </c>
      <c r="L16" s="20">
        <v>1</v>
      </c>
      <c r="M16" s="23">
        <f t="shared" si="2"/>
        <v>25.395741780309827</v>
      </c>
      <c r="N16" s="26"/>
      <c r="O16" s="27"/>
      <c r="P16" s="14">
        <v>41.208300000000001</v>
      </c>
      <c r="Q16" s="20">
        <v>1</v>
      </c>
      <c r="R16" s="20">
        <f t="shared" si="1"/>
        <v>8.5671803297930591</v>
      </c>
      <c r="S16" s="26"/>
      <c r="T16" s="27"/>
      <c r="U16" s="14">
        <v>46.473940774999996</v>
      </c>
      <c r="V16" s="15"/>
      <c r="W16" s="16"/>
      <c r="X16" s="14">
        <v>36.307094884000001</v>
      </c>
      <c r="Y16" s="15"/>
      <c r="Z16" s="16"/>
    </row>
    <row r="17" spans="1:26" s="1" customFormat="1" ht="16.2">
      <c r="A17" s="1" t="s">
        <v>39</v>
      </c>
      <c r="B17" s="33">
        <v>1</v>
      </c>
      <c r="C17" s="35">
        <v>0.25009999999999999</v>
      </c>
      <c r="D17" s="35">
        <v>50</v>
      </c>
      <c r="E17" s="20">
        <f>'含水量 '!G34</f>
        <v>2.9894102359054195</v>
      </c>
      <c r="F17" s="41">
        <v>203.83199999999999</v>
      </c>
      <c r="G17" s="20">
        <v>1</v>
      </c>
      <c r="H17" s="20">
        <f t="shared" si="0"/>
        <v>63.008739652717331</v>
      </c>
      <c r="I17" s="15">
        <f>AVERAGE(H17:H18)</f>
        <v>62.169736119824194</v>
      </c>
      <c r="J17" s="27">
        <f>AVEDEV(H17:H18)</f>
        <v>0.83900353289314111</v>
      </c>
      <c r="K17">
        <v>110.294</v>
      </c>
      <c r="L17" s="20">
        <v>1</v>
      </c>
      <c r="M17" s="23">
        <f t="shared" si="2"/>
        <v>22.729456713557582</v>
      </c>
      <c r="N17" s="15">
        <f>AVERAGE(M17:M18)</f>
        <v>24.1154609400186</v>
      </c>
      <c r="O17" s="27">
        <f>AVEDEV(M17:M18)</f>
        <v>1.3860042264610204</v>
      </c>
      <c r="P17" s="14">
        <v>40.811250000000001</v>
      </c>
      <c r="Q17" s="20">
        <v>1</v>
      </c>
      <c r="R17" s="20">
        <f t="shared" si="1"/>
        <v>8.410408003165875</v>
      </c>
      <c r="S17" s="15">
        <f>AVERAGE(R17:R18)</f>
        <v>8.4678032340443856</v>
      </c>
      <c r="T17" s="27">
        <f>AVEDEV(R17:R18)</f>
        <v>5.7395230878509729E-2</v>
      </c>
      <c r="U17" s="14">
        <v>42.65695630667733</v>
      </c>
      <c r="V17" s="15">
        <f>AVERAGE(U17:U18)</f>
        <v>42.353874621701941</v>
      </c>
      <c r="W17" s="16">
        <f>AVEDEV(U17:U18)</f>
        <v>0.30308168497538901</v>
      </c>
      <c r="X17" s="14">
        <v>34.455893776489411</v>
      </c>
      <c r="Y17" s="15">
        <f>AVERAGE(X17:X18)</f>
        <v>34.298038335350498</v>
      </c>
      <c r="Z17" s="16">
        <f>AVEDEV(X17:X18)</f>
        <v>0.15785544113891703</v>
      </c>
    </row>
    <row r="18" spans="1:26" s="1" customFormat="1" ht="16.2">
      <c r="B18" s="33">
        <v>2</v>
      </c>
      <c r="C18" s="35">
        <v>0.2505</v>
      </c>
      <c r="D18" s="35">
        <v>50</v>
      </c>
      <c r="E18" s="20">
        <f>'含水量 '!G35</f>
        <v>2.9894102359054195</v>
      </c>
      <c r="F18" s="41">
        <v>198.721</v>
      </c>
      <c r="G18" s="20">
        <v>1</v>
      </c>
      <c r="H18" s="20">
        <f t="shared" si="0"/>
        <v>61.330732586931049</v>
      </c>
      <c r="I18" s="26"/>
      <c r="J18" s="27"/>
      <c r="K18">
        <v>123.943</v>
      </c>
      <c r="L18" s="20">
        <v>1</v>
      </c>
      <c r="M18" s="23">
        <f t="shared" si="2"/>
        <v>25.501465166479623</v>
      </c>
      <c r="N18" s="26"/>
      <c r="O18" s="27"/>
      <c r="P18" s="14">
        <v>41.434429999999999</v>
      </c>
      <c r="Q18" s="20">
        <v>1</v>
      </c>
      <c r="R18" s="20">
        <f t="shared" si="1"/>
        <v>8.5251984649228945</v>
      </c>
      <c r="S18" s="26"/>
      <c r="T18" s="27"/>
      <c r="U18" s="14">
        <v>42.050792936726552</v>
      </c>
      <c r="V18" s="15"/>
      <c r="W18" s="16"/>
      <c r="X18" s="14">
        <v>34.140182894211577</v>
      </c>
      <c r="Y18" s="15"/>
      <c r="Z18" s="16"/>
    </row>
    <row r="19" spans="1:26" s="1" customFormat="1" ht="16.2">
      <c r="A19" s="1" t="s">
        <v>40</v>
      </c>
      <c r="B19" s="33">
        <v>1</v>
      </c>
      <c r="C19" s="35">
        <v>0.25040000000000001</v>
      </c>
      <c r="D19" s="35">
        <v>50</v>
      </c>
      <c r="E19" s="20">
        <f>'含水量 '!G36</f>
        <v>3.0160774526091596</v>
      </c>
      <c r="F19" s="41">
        <v>223.88900000000001</v>
      </c>
      <c r="G19" s="20">
        <v>1</v>
      </c>
      <c r="H19" s="20">
        <f t="shared" si="0"/>
        <v>69.14486771692323</v>
      </c>
      <c r="I19" s="15">
        <f>AVERAGE(H19:H20)</f>
        <v>69.926772032751373</v>
      </c>
      <c r="J19" s="27">
        <f>AVEDEV(H19:H20)</f>
        <v>0.78190431582814313</v>
      </c>
      <c r="K19">
        <v>115.556</v>
      </c>
      <c r="L19" s="20">
        <v>1</v>
      </c>
      <c r="M19" s="23">
        <f t="shared" si="2"/>
        <v>23.791862139711434</v>
      </c>
      <c r="N19" s="15">
        <f>AVERAGE(M19:M20)</f>
        <v>23.687707937740964</v>
      </c>
      <c r="O19" s="27">
        <f>AVEDEV(M19:M20)</f>
        <v>0.10415420197046998</v>
      </c>
      <c r="P19" s="14">
        <v>39.838209999999997</v>
      </c>
      <c r="Q19" s="20">
        <v>1</v>
      </c>
      <c r="R19" s="20">
        <f t="shared" si="1"/>
        <v>8.2023019160655721</v>
      </c>
      <c r="S19" s="15">
        <f>AVERAGE(R19:R20)</f>
        <v>8.2595752494830137</v>
      </c>
      <c r="T19" s="27">
        <f>AVEDEV(R19:R20)</f>
        <v>5.7273333417442451E-2</v>
      </c>
      <c r="U19" s="14">
        <v>47.414567280950479</v>
      </c>
      <c r="V19" s="15">
        <f>AVERAGE(U19:U20)</f>
        <v>47.790371443768649</v>
      </c>
      <c r="W19" s="16">
        <f>AVEDEV(U19:U20)</f>
        <v>0.37580416281817364</v>
      </c>
      <c r="X19" s="14">
        <v>36.591272482028742</v>
      </c>
      <c r="Y19" s="15">
        <f>AVERAGE(X19:X20)</f>
        <v>36.86119290468703</v>
      </c>
      <c r="Z19" s="16">
        <f>AVEDEV(X19:X20)</f>
        <v>0.26992042265828431</v>
      </c>
    </row>
    <row r="20" spans="1:26" s="1" customFormat="1" ht="16.2">
      <c r="B20" s="33">
        <v>2</v>
      </c>
      <c r="C20" s="35">
        <v>0.2505</v>
      </c>
      <c r="D20" s="35">
        <v>50</v>
      </c>
      <c r="E20" s="20">
        <f>'含水量 '!G37</f>
        <v>3.0160774526091596</v>
      </c>
      <c r="F20" s="41">
        <v>229.04400000000001</v>
      </c>
      <c r="G20" s="20">
        <v>1</v>
      </c>
      <c r="H20" s="20">
        <f t="shared" si="0"/>
        <v>70.708676348579516</v>
      </c>
      <c r="I20" s="26"/>
      <c r="J20" s="27"/>
      <c r="K20">
        <v>114.59</v>
      </c>
      <c r="L20" s="20">
        <v>1</v>
      </c>
      <c r="M20" s="23">
        <f t="shared" si="2"/>
        <v>23.583553735770494</v>
      </c>
      <c r="N20" s="26"/>
      <c r="O20" s="27"/>
      <c r="P20" s="14">
        <v>40.410690000000002</v>
      </c>
      <c r="Q20" s="20">
        <v>1</v>
      </c>
      <c r="R20" s="20">
        <f t="shared" si="1"/>
        <v>8.316848582900457</v>
      </c>
      <c r="S20" s="26"/>
      <c r="T20" s="27"/>
      <c r="U20" s="14">
        <v>48.166175606586826</v>
      </c>
      <c r="V20" s="15"/>
      <c r="W20" s="16"/>
      <c r="X20" s="14">
        <v>37.131113327345311</v>
      </c>
      <c r="Y20" s="15"/>
      <c r="Z20" s="16"/>
    </row>
    <row r="21" spans="1:26" ht="16.2">
      <c r="Q21" s="40"/>
    </row>
    <row r="22" spans="1:26" ht="16.2">
      <c r="Q22" s="40"/>
    </row>
  </sheetData>
  <mergeCells count="10">
    <mergeCell ref="U1:W1"/>
    <mergeCell ref="X1:Z1"/>
    <mergeCell ref="F1:J1"/>
    <mergeCell ref="K1:O1"/>
    <mergeCell ref="P1:T1"/>
    <mergeCell ref="A1:A2"/>
    <mergeCell ref="B1:B2"/>
    <mergeCell ref="C1:C2"/>
    <mergeCell ref="D1:D2"/>
    <mergeCell ref="E1:E2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topLeftCell="A13" workbookViewId="0">
      <selection activeCell="F2" sqref="F2"/>
    </sheetView>
  </sheetViews>
  <sheetFormatPr defaultRowHeight="16.2"/>
  <cols>
    <col min="1" max="1" width="10.44140625" style="1" bestFit="1" customWidth="1"/>
    <col min="2" max="2" width="6.6640625" style="4" bestFit="1" customWidth="1"/>
    <col min="3" max="3" width="10.44140625" bestFit="1" customWidth="1"/>
    <col min="5" max="5" width="9.5546875" bestFit="1" customWidth="1"/>
  </cols>
  <sheetData>
    <row r="1" spans="1:7" ht="19.8">
      <c r="A1" s="8" t="s">
        <v>3</v>
      </c>
      <c r="B1" s="2" t="s">
        <v>4</v>
      </c>
      <c r="C1" s="5" t="s">
        <v>8</v>
      </c>
      <c r="D1" s="10" t="s">
        <v>9</v>
      </c>
      <c r="E1" s="10" t="s">
        <v>10</v>
      </c>
      <c r="F1" s="10" t="s">
        <v>24</v>
      </c>
      <c r="G1" s="38" t="s">
        <v>47</v>
      </c>
    </row>
    <row r="2" spans="1:7">
      <c r="A2" s="1" t="s">
        <v>35</v>
      </c>
      <c r="B2" s="3">
        <v>1</v>
      </c>
      <c r="C2">
        <v>23.863700000000001</v>
      </c>
      <c r="D2">
        <v>1.0001</v>
      </c>
      <c r="E2">
        <v>24.791799999999999</v>
      </c>
      <c r="F2">
        <f t="shared" ref="F2:F19" si="0">(((C2+D2)-E2)/D2)*100</f>
        <v>7.1992800719930736</v>
      </c>
      <c r="G2">
        <f>AVERAGE(F2:F3)</f>
        <v>7.1878459330479938</v>
      </c>
    </row>
    <row r="3" spans="1:7">
      <c r="B3" s="3">
        <v>2</v>
      </c>
      <c r="C3">
        <v>17.9512</v>
      </c>
      <c r="D3">
        <v>1.0004999999999999</v>
      </c>
      <c r="E3">
        <v>18.879899999999999</v>
      </c>
      <c r="F3">
        <f t="shared" si="0"/>
        <v>7.1764117941029131</v>
      </c>
      <c r="G3">
        <f>AVERAGE(F2:F3)</f>
        <v>7.1878459330479938</v>
      </c>
    </row>
    <row r="4" spans="1:7">
      <c r="A4" s="1" t="s">
        <v>36</v>
      </c>
      <c r="B4" s="3">
        <v>1</v>
      </c>
      <c r="C4">
        <v>20.671600000000002</v>
      </c>
      <c r="D4">
        <v>1.0002</v>
      </c>
      <c r="E4">
        <v>21.5991</v>
      </c>
      <c r="F4">
        <f t="shared" si="0"/>
        <v>7.2685462907419618</v>
      </c>
      <c r="G4">
        <f>AVERAGE(F4:F5)</f>
        <v>7.2724540549160741</v>
      </c>
    </row>
    <row r="5" spans="1:7">
      <c r="B5" s="3">
        <v>2</v>
      </c>
      <c r="C5">
        <v>22.372399999999999</v>
      </c>
      <c r="D5">
        <v>1.0004999999999999</v>
      </c>
      <c r="E5">
        <v>23.3001</v>
      </c>
      <c r="F5">
        <f t="shared" si="0"/>
        <v>7.2763618190901864</v>
      </c>
      <c r="G5">
        <f>AVERAGE(F4:F5)</f>
        <v>7.2724540549160741</v>
      </c>
    </row>
    <row r="6" spans="1:7">
      <c r="A6" s="1" t="s">
        <v>37</v>
      </c>
      <c r="B6" s="3">
        <v>1</v>
      </c>
      <c r="C6">
        <v>17.674099999999999</v>
      </c>
      <c r="D6">
        <v>1.0004999999999999</v>
      </c>
      <c r="E6">
        <v>18.6051</v>
      </c>
      <c r="F6">
        <f t="shared" si="0"/>
        <v>6.9465267366314736</v>
      </c>
      <c r="G6">
        <f>AVERAGE(F6:F7)</f>
        <v>6.8499517124877727</v>
      </c>
    </row>
    <row r="7" spans="1:7">
      <c r="B7" s="3">
        <v>2</v>
      </c>
      <c r="C7">
        <v>22.820599999999999</v>
      </c>
      <c r="D7">
        <v>0.99950000000000006</v>
      </c>
      <c r="E7">
        <v>23.752600000000001</v>
      </c>
      <c r="F7">
        <f t="shared" si="0"/>
        <v>6.7533766883440718</v>
      </c>
      <c r="G7">
        <f>AVERAGE(F6:F7)</f>
        <v>6.8499517124877727</v>
      </c>
    </row>
    <row r="8" spans="1:7">
      <c r="A8" s="1" t="s">
        <v>12</v>
      </c>
      <c r="B8" s="3">
        <v>1</v>
      </c>
      <c r="C8">
        <v>23.035399999999999</v>
      </c>
      <c r="D8">
        <v>1.0004999999999999</v>
      </c>
      <c r="E8">
        <v>23.9604</v>
      </c>
      <c r="F8">
        <f t="shared" si="0"/>
        <v>7.5462268865565338</v>
      </c>
      <c r="G8">
        <f>AVERAGE(F8:F9)</f>
        <v>7.5184879807319884</v>
      </c>
    </row>
    <row r="9" spans="1:7">
      <c r="B9" s="3">
        <v>2</v>
      </c>
      <c r="C9">
        <v>21.365600000000001</v>
      </c>
      <c r="D9">
        <v>0.99990000000000001</v>
      </c>
      <c r="E9">
        <v>22.290600000000001</v>
      </c>
      <c r="F9">
        <f t="shared" si="0"/>
        <v>7.490749074907443</v>
      </c>
      <c r="G9">
        <f>AVERAGE(F8:F9)</f>
        <v>7.5184879807319884</v>
      </c>
    </row>
    <row r="10" spans="1:7">
      <c r="A10" s="1" t="s">
        <v>13</v>
      </c>
      <c r="B10" s="3">
        <v>1</v>
      </c>
      <c r="C10">
        <v>18.081700000000001</v>
      </c>
      <c r="D10">
        <v>1</v>
      </c>
      <c r="E10">
        <v>19.003599999999999</v>
      </c>
      <c r="F10">
        <f t="shared" si="0"/>
        <v>7.8100000000002723</v>
      </c>
      <c r="G10">
        <f>AVERAGE(F10:F11)</f>
        <v>7.7796125387462904</v>
      </c>
    </row>
    <row r="11" spans="1:7">
      <c r="B11" s="3">
        <v>2</v>
      </c>
      <c r="C11">
        <v>22.7316</v>
      </c>
      <c r="D11">
        <v>1.0001</v>
      </c>
      <c r="E11">
        <v>23.654199999999999</v>
      </c>
      <c r="F11">
        <f t="shared" si="0"/>
        <v>7.7492250774923086</v>
      </c>
      <c r="G11">
        <f>AVERAGE(F10:F11)</f>
        <v>7.7796125387462904</v>
      </c>
    </row>
    <row r="12" spans="1:7">
      <c r="A12" s="1" t="s">
        <v>14</v>
      </c>
      <c r="B12" s="3">
        <v>1</v>
      </c>
      <c r="C12">
        <v>19.967600000000001</v>
      </c>
      <c r="D12">
        <v>0.99990000000000001</v>
      </c>
      <c r="E12">
        <v>20.893599999999999</v>
      </c>
      <c r="F12">
        <f t="shared" si="0"/>
        <v>7.390739073907576</v>
      </c>
      <c r="G12">
        <f>AVERAGE(F12:F13)</f>
        <v>7.4235054689877824</v>
      </c>
    </row>
    <row r="13" spans="1:7">
      <c r="B13" s="3">
        <v>2</v>
      </c>
      <c r="C13">
        <v>23.493400000000001</v>
      </c>
      <c r="D13">
        <v>1.0004999999999999</v>
      </c>
      <c r="E13">
        <v>24.4193</v>
      </c>
      <c r="F13">
        <f t="shared" si="0"/>
        <v>7.4562718640679888</v>
      </c>
      <c r="G13">
        <f>AVERAGE(F12:F13)</f>
        <v>7.4235054689877824</v>
      </c>
    </row>
    <row r="14" spans="1:7">
      <c r="A14" s="1" t="s">
        <v>41</v>
      </c>
      <c r="B14" s="3">
        <v>1</v>
      </c>
      <c r="C14">
        <v>18.717600000000001</v>
      </c>
      <c r="D14">
        <v>1</v>
      </c>
      <c r="E14">
        <v>19.654599999999999</v>
      </c>
      <c r="F14">
        <f t="shared" si="0"/>
        <v>6.3000000000002387</v>
      </c>
      <c r="G14">
        <f>AVERAGE(F14:F15)</f>
        <v>6.3487205117954044</v>
      </c>
    </row>
    <row r="15" spans="1:7">
      <c r="B15" s="3">
        <v>2</v>
      </c>
      <c r="C15">
        <v>22.8264</v>
      </c>
      <c r="D15">
        <v>1.0004</v>
      </c>
      <c r="E15">
        <v>23.762799999999999</v>
      </c>
      <c r="F15">
        <f t="shared" si="0"/>
        <v>6.3974410235905692</v>
      </c>
      <c r="G15">
        <f>AVERAGE(F14:F15)</f>
        <v>6.3487205117954044</v>
      </c>
    </row>
    <row r="16" spans="1:7">
      <c r="A16" s="1" t="s">
        <v>42</v>
      </c>
      <c r="B16" s="3">
        <v>1</v>
      </c>
      <c r="C16">
        <v>21.973299999999998</v>
      </c>
      <c r="D16">
        <v>0.99950000000000006</v>
      </c>
      <c r="E16">
        <v>22.9102</v>
      </c>
      <c r="F16">
        <f t="shared" si="0"/>
        <v>6.2631315657828672</v>
      </c>
      <c r="G16">
        <f>AVERAGE(F16:F17)</f>
        <v>6.2568783141445588</v>
      </c>
    </row>
    <row r="17" spans="1:7">
      <c r="B17" s="3">
        <v>2</v>
      </c>
      <c r="C17">
        <v>20.669</v>
      </c>
      <c r="D17">
        <v>0.99990000000000001</v>
      </c>
      <c r="E17">
        <v>21.606400000000001</v>
      </c>
      <c r="F17">
        <f t="shared" si="0"/>
        <v>6.2506250625062503</v>
      </c>
      <c r="G17">
        <f>AVERAGE(F16:F17)</f>
        <v>6.2568783141445588</v>
      </c>
    </row>
    <row r="18" spans="1:7">
      <c r="A18" s="1" t="s">
        <v>43</v>
      </c>
      <c r="B18" s="3">
        <v>1</v>
      </c>
      <c r="C18">
        <v>26.014600000000002</v>
      </c>
      <c r="D18">
        <v>1.0004</v>
      </c>
      <c r="E18">
        <v>26.948899999999998</v>
      </c>
      <c r="F18">
        <f t="shared" si="0"/>
        <v>6.6073570571773557</v>
      </c>
      <c r="G18">
        <f>AVERAGE(F18:F19)</f>
        <v>6.5940075614921163</v>
      </c>
    </row>
    <row r="19" spans="1:7">
      <c r="B19" s="3">
        <v>2</v>
      </c>
      <c r="C19">
        <v>23.196200000000001</v>
      </c>
      <c r="D19">
        <v>0.99990000000000001</v>
      </c>
      <c r="E19">
        <v>24.130299999999998</v>
      </c>
      <c r="F19">
        <f t="shared" si="0"/>
        <v>6.580658065806877</v>
      </c>
      <c r="G19">
        <f>AVERAGE(F18:F19)</f>
        <v>6.5940075614921163</v>
      </c>
    </row>
    <row r="20" spans="1:7">
      <c r="A20" s="1" t="s">
        <v>32</v>
      </c>
      <c r="B20" s="3">
        <v>1</v>
      </c>
      <c r="C20">
        <v>17.674099999999999</v>
      </c>
      <c r="D20">
        <v>0.99960000000000004</v>
      </c>
      <c r="E20">
        <v>18.646000000000001</v>
      </c>
      <c r="F20">
        <f t="shared" ref="F20:F37" si="1">(((C20+D20)-E20)/D20)*100</f>
        <v>2.7711084433772899</v>
      </c>
      <c r="G20">
        <f>AVERAGE(F20:F21)</f>
        <v>2.7600044416004952</v>
      </c>
    </row>
    <row r="21" spans="1:7">
      <c r="B21" s="3">
        <v>2</v>
      </c>
      <c r="C21">
        <v>23.035699999999999</v>
      </c>
      <c r="D21">
        <v>1.0004</v>
      </c>
      <c r="E21">
        <v>24.008600000000001</v>
      </c>
      <c r="F21">
        <f t="shared" si="1"/>
        <v>2.7489004398237009</v>
      </c>
      <c r="G21">
        <f>AVERAGE(F20:F21)</f>
        <v>2.7600044416004952</v>
      </c>
    </row>
    <row r="22" spans="1:7">
      <c r="A22" s="1" t="s">
        <v>33</v>
      </c>
      <c r="B22" s="3">
        <v>1</v>
      </c>
      <c r="C22">
        <v>21.4038</v>
      </c>
      <c r="D22">
        <v>1.0004999999999999</v>
      </c>
      <c r="E22">
        <v>22.375399999999999</v>
      </c>
      <c r="F22">
        <f t="shared" si="1"/>
        <v>2.8885557221389453</v>
      </c>
      <c r="G22">
        <f>AVERAGE(F22:F23)</f>
        <v>2.9288324946793041</v>
      </c>
    </row>
    <row r="23" spans="1:7">
      <c r="B23" s="3">
        <v>2</v>
      </c>
      <c r="C23">
        <v>22.7318</v>
      </c>
      <c r="D23">
        <v>1.0003</v>
      </c>
      <c r="E23">
        <v>23.702400000000001</v>
      </c>
      <c r="F23">
        <f t="shared" si="1"/>
        <v>2.9691092672196628</v>
      </c>
      <c r="G23">
        <f>AVERAGE(F22:F23)</f>
        <v>2.9288324946793041</v>
      </c>
    </row>
    <row r="24" spans="1:7">
      <c r="A24" s="1" t="s">
        <v>34</v>
      </c>
      <c r="B24" s="3">
        <v>1</v>
      </c>
      <c r="C24">
        <v>24.043299999999999</v>
      </c>
      <c r="D24">
        <v>1.0004999999999999</v>
      </c>
      <c r="E24">
        <v>25.013300000000001</v>
      </c>
      <c r="F24">
        <f t="shared" si="1"/>
        <v>3.0484757621185827</v>
      </c>
      <c r="G24">
        <f>AVERAGE(F24:F25)</f>
        <v>3.0240878960578481</v>
      </c>
    </row>
    <row r="25" spans="1:7">
      <c r="B25" s="3">
        <v>2</v>
      </c>
      <c r="C25">
        <v>20.3659</v>
      </c>
      <c r="D25">
        <v>1.0001</v>
      </c>
      <c r="E25">
        <v>21.335999999999999</v>
      </c>
      <c r="F25">
        <f t="shared" si="1"/>
        <v>2.9997000299971139</v>
      </c>
      <c r="G25">
        <f>AVERAGE(F24:F25)</f>
        <v>3.0240878960578481</v>
      </c>
    </row>
    <row r="26" spans="1:7">
      <c r="A26" s="1" t="s">
        <v>11</v>
      </c>
      <c r="B26" s="3">
        <v>1</v>
      </c>
      <c r="C26">
        <v>18.634799999999998</v>
      </c>
      <c r="D26">
        <v>0.99980000000000002</v>
      </c>
      <c r="E26">
        <v>19.614799999999999</v>
      </c>
      <c r="F26">
        <f t="shared" si="1"/>
        <v>1.980396079215847</v>
      </c>
      <c r="G26">
        <f>AVERAGE(F26:F27)</f>
        <v>1.9951980396078905</v>
      </c>
    </row>
    <row r="27" spans="1:7">
      <c r="B27" s="3">
        <v>2</v>
      </c>
      <c r="C27">
        <v>23.4938</v>
      </c>
      <c r="D27">
        <v>1</v>
      </c>
      <c r="E27">
        <v>24.473700000000001</v>
      </c>
      <c r="F27">
        <f t="shared" si="1"/>
        <v>2.0099999999999341</v>
      </c>
      <c r="G27">
        <f>AVERAGE(F26:F27)</f>
        <v>1.9951980396078905</v>
      </c>
    </row>
    <row r="28" spans="1:7">
      <c r="A28" s="1" t="s">
        <v>15</v>
      </c>
      <c r="B28" s="3">
        <v>1</v>
      </c>
      <c r="C28">
        <v>22.3978</v>
      </c>
      <c r="D28">
        <v>1.0003</v>
      </c>
      <c r="E28">
        <v>23.365200000000002</v>
      </c>
      <c r="F28">
        <f t="shared" si="1"/>
        <v>3.2890132960109897</v>
      </c>
      <c r="G28">
        <f>AVERAGE(F28:F29)</f>
        <v>3.2788529095009942</v>
      </c>
    </row>
    <row r="29" spans="1:7">
      <c r="B29" s="3">
        <v>2</v>
      </c>
      <c r="C29">
        <v>20.671500000000002</v>
      </c>
      <c r="D29">
        <v>1.0004</v>
      </c>
      <c r="E29">
        <v>21.639199999999999</v>
      </c>
      <c r="F29">
        <f t="shared" si="1"/>
        <v>3.2686925229909987</v>
      </c>
      <c r="G29">
        <f>AVERAGE(F28:F29)</f>
        <v>3.2788529095009942</v>
      </c>
    </row>
    <row r="30" spans="1:7">
      <c r="A30" s="1" t="s">
        <v>16</v>
      </c>
      <c r="B30" s="3">
        <v>1</v>
      </c>
      <c r="C30">
        <v>19.968</v>
      </c>
      <c r="D30">
        <v>1.0003</v>
      </c>
      <c r="E30">
        <v>20.936699999999998</v>
      </c>
      <c r="F30">
        <f t="shared" si="1"/>
        <v>3.1590522843148019</v>
      </c>
      <c r="G30">
        <f>AVERAGE(F30:F31)</f>
        <v>3.1842052063445534</v>
      </c>
    </row>
    <row r="31" spans="1:7">
      <c r="B31" s="3">
        <v>2</v>
      </c>
      <c r="C31">
        <v>18.3384</v>
      </c>
      <c r="D31">
        <v>1.0002</v>
      </c>
      <c r="E31">
        <v>19.3065</v>
      </c>
      <c r="F31">
        <f t="shared" si="1"/>
        <v>3.2093581283743045</v>
      </c>
      <c r="G31">
        <f>AVERAGE(F30:F31)</f>
        <v>3.1842052063445534</v>
      </c>
    </row>
    <row r="32" spans="1:7">
      <c r="A32" s="1" t="s">
        <v>38</v>
      </c>
      <c r="B32" s="3">
        <v>1</v>
      </c>
      <c r="C32">
        <v>22.9285</v>
      </c>
      <c r="D32">
        <v>0.99980000000000002</v>
      </c>
      <c r="E32">
        <v>23.8903</v>
      </c>
      <c r="F32">
        <f t="shared" si="1"/>
        <v>3.8007601520304317</v>
      </c>
      <c r="G32">
        <f>AVERAGE(F32:F33)</f>
        <v>3.7996203798936774</v>
      </c>
    </row>
    <row r="33" spans="1:7">
      <c r="B33" s="3">
        <v>2</v>
      </c>
      <c r="C33">
        <v>23.063400000000001</v>
      </c>
      <c r="D33">
        <v>1.0004</v>
      </c>
      <c r="E33">
        <v>24.0258</v>
      </c>
      <c r="F33">
        <f t="shared" si="1"/>
        <v>3.7984806077569231</v>
      </c>
      <c r="G33">
        <f>AVERAGE(F32:F33)</f>
        <v>3.7996203798936774</v>
      </c>
    </row>
    <row r="34" spans="1:7">
      <c r="A34" s="1" t="s">
        <v>39</v>
      </c>
      <c r="B34" s="3">
        <v>1</v>
      </c>
      <c r="C34">
        <v>21.0519</v>
      </c>
      <c r="D34">
        <v>1.0004</v>
      </c>
      <c r="E34">
        <v>22.0228</v>
      </c>
      <c r="F34">
        <f t="shared" si="1"/>
        <v>2.9488204718111506</v>
      </c>
      <c r="G34">
        <f>AVERAGE(F34:F35)</f>
        <v>2.9894102359054195</v>
      </c>
    </row>
    <row r="35" spans="1:7">
      <c r="B35" s="3">
        <v>2</v>
      </c>
      <c r="C35">
        <v>22.372599999999998</v>
      </c>
      <c r="D35">
        <v>1</v>
      </c>
      <c r="E35">
        <v>23.342300000000002</v>
      </c>
      <c r="F35">
        <f t="shared" si="1"/>
        <v>3.0299999999996885</v>
      </c>
      <c r="G35">
        <f>AVERAGE(F34:F35)</f>
        <v>2.9894102359054195</v>
      </c>
    </row>
    <row r="36" spans="1:7">
      <c r="A36" s="1" t="s">
        <v>40</v>
      </c>
      <c r="B36" s="3">
        <v>1</v>
      </c>
      <c r="C36">
        <v>17.951699999999999</v>
      </c>
      <c r="D36">
        <v>0.99950000000000006</v>
      </c>
      <c r="E36">
        <v>18.919599999999999</v>
      </c>
      <c r="F36">
        <f t="shared" si="1"/>
        <v>3.1615807903952935</v>
      </c>
      <c r="G36">
        <f>AVERAGE(F36:F37)</f>
        <v>3.0160774526091596</v>
      </c>
    </row>
    <row r="37" spans="1:7">
      <c r="B37" s="3">
        <v>2</v>
      </c>
      <c r="C37">
        <v>22.821200000000001</v>
      </c>
      <c r="D37">
        <v>0.99980000000000002</v>
      </c>
      <c r="E37">
        <v>23.792300000000001</v>
      </c>
      <c r="F37">
        <f t="shared" si="1"/>
        <v>2.8705741148230257</v>
      </c>
      <c r="G37">
        <f>AVERAGE(F36:F37)</f>
        <v>3.0160774526091596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0"/>
  <sheetViews>
    <sheetView topLeftCell="A25" workbookViewId="0">
      <selection sqref="A1:N40"/>
    </sheetView>
  </sheetViews>
  <sheetFormatPr defaultColWidth="8.77734375" defaultRowHeight="13.2"/>
  <cols>
    <col min="1" max="1" width="27.88671875" style="41" customWidth="1"/>
    <col min="2" max="3" width="8.88671875" style="41" customWidth="1"/>
    <col min="4" max="4" width="14.33203125" style="41" customWidth="1"/>
    <col min="5" max="14" width="8.88671875" style="41" customWidth="1"/>
    <col min="15" max="16384" width="8.77734375" style="41"/>
  </cols>
  <sheetData>
    <row r="1" spans="1:14" ht="16.2">
      <c r="A1" s="43" t="s">
        <v>48</v>
      </c>
      <c r="B1" s="44"/>
      <c r="C1" s="44"/>
      <c r="E1" s="44"/>
      <c r="F1" s="44"/>
    </row>
    <row r="2" spans="1:14" ht="15">
      <c r="C2" s="45"/>
      <c r="D2" s="46" t="s">
        <v>49</v>
      </c>
      <c r="E2" s="45"/>
      <c r="F2" s="46" t="s">
        <v>50</v>
      </c>
      <c r="G2" s="46" t="s">
        <v>51</v>
      </c>
      <c r="H2" s="46" t="s">
        <v>52</v>
      </c>
      <c r="I2" s="46" t="s">
        <v>53</v>
      </c>
      <c r="J2" s="46" t="s">
        <v>54</v>
      </c>
      <c r="K2" s="46" t="s">
        <v>55</v>
      </c>
      <c r="L2" s="46" t="s">
        <v>56</v>
      </c>
      <c r="M2" s="47" t="s">
        <v>57</v>
      </c>
      <c r="N2" s="47"/>
    </row>
    <row r="3" spans="1:14" ht="16.2">
      <c r="A3" s="48" t="s">
        <v>58</v>
      </c>
      <c r="B3" s="49" t="s">
        <v>4</v>
      </c>
      <c r="C3" s="50" t="s">
        <v>59</v>
      </c>
      <c r="D3" s="50" t="s">
        <v>60</v>
      </c>
      <c r="E3" s="50"/>
      <c r="F3" s="50" t="s">
        <v>61</v>
      </c>
      <c r="G3" s="50" t="s">
        <v>51</v>
      </c>
      <c r="H3" s="50" t="s">
        <v>52</v>
      </c>
      <c r="I3" s="50" t="s">
        <v>53</v>
      </c>
      <c r="J3" s="50" t="s">
        <v>54</v>
      </c>
      <c r="K3" s="50" t="s">
        <v>55</v>
      </c>
      <c r="L3" s="51" t="s">
        <v>56</v>
      </c>
      <c r="M3" s="52" t="s">
        <v>57</v>
      </c>
      <c r="N3" s="52" t="s">
        <v>62</v>
      </c>
    </row>
    <row r="4" spans="1:14" ht="16.2">
      <c r="A4" s="53" t="s">
        <v>35</v>
      </c>
      <c r="B4" s="54">
        <v>1</v>
      </c>
      <c r="C4" s="42">
        <v>24.984955495801682</v>
      </c>
      <c r="D4" s="55">
        <v>0.63902821191523396</v>
      </c>
      <c r="E4" s="42"/>
      <c r="F4" s="56">
        <v>1.6753627177129151</v>
      </c>
      <c r="G4" s="55">
        <v>9.7242254838064799</v>
      </c>
      <c r="H4" s="55">
        <v>19.145821404238305</v>
      </c>
      <c r="I4" s="55">
        <v>9.4746991379448229</v>
      </c>
      <c r="J4" s="55">
        <v>35.938395839264288</v>
      </c>
      <c r="K4" s="55">
        <v>3.2750202886845265</v>
      </c>
      <c r="L4" s="55">
        <v>7.23469762415034</v>
      </c>
      <c r="M4" s="55">
        <v>0.41839113234706121</v>
      </c>
      <c r="N4" s="57">
        <v>86.468222495801683</v>
      </c>
    </row>
    <row r="5" spans="1:14" ht="16.2">
      <c r="A5" s="53"/>
      <c r="B5" s="54">
        <v>2</v>
      </c>
      <c r="C5" s="42">
        <v>24.824927442092651</v>
      </c>
      <c r="D5" s="55">
        <v>0.7888241944888178</v>
      </c>
      <c r="E5" s="42"/>
      <c r="F5" s="56">
        <v>1.5623783785942491</v>
      </c>
      <c r="G5" s="55">
        <v>9.299984150559105</v>
      </c>
      <c r="H5" s="55">
        <v>18.848651721845044</v>
      </c>
      <c r="I5" s="55">
        <v>9.2485489440894568</v>
      </c>
      <c r="J5" s="55">
        <v>34.472767719448882</v>
      </c>
      <c r="K5" s="55">
        <v>3.0791607074680512</v>
      </c>
      <c r="L5" s="55">
        <v>6.9026094736421708</v>
      </c>
      <c r="M5" s="55">
        <v>0.41482048242811498</v>
      </c>
      <c r="N5" s="57">
        <v>83.414101095646956</v>
      </c>
    </row>
    <row r="6" spans="1:14" ht="16.2">
      <c r="A6" s="53" t="s">
        <v>36</v>
      </c>
      <c r="B6" s="54">
        <v>1</v>
      </c>
      <c r="C6" s="42">
        <v>25.786986250500195</v>
      </c>
      <c r="D6" s="55">
        <v>0.83705774149659862</v>
      </c>
      <c r="E6" s="42"/>
      <c r="F6" s="56">
        <v>1.5782491072428972</v>
      </c>
      <c r="G6" s="55">
        <v>9.560164861944779</v>
      </c>
      <c r="H6" s="55">
        <v>18.291400332533009</v>
      </c>
      <c r="I6" s="55">
        <v>8.8450670176070414</v>
      </c>
      <c r="J6" s="55">
        <v>32.123657964185668</v>
      </c>
      <c r="K6" s="55">
        <v>3.0143730778311326</v>
      </c>
      <c r="L6" s="55">
        <v>6.5942035910364138</v>
      </c>
      <c r="M6" s="55">
        <v>0.41516290916366544</v>
      </c>
      <c r="N6" s="57">
        <v>80.007115952380957</v>
      </c>
    </row>
    <row r="7" spans="1:14" ht="16.2">
      <c r="A7" s="53"/>
      <c r="B7" s="54">
        <v>2</v>
      </c>
      <c r="C7" s="42">
        <v>25.224773789452659</v>
      </c>
      <c r="D7" s="55">
        <v>0.80053561286456243</v>
      </c>
      <c r="E7" s="42"/>
      <c r="F7" s="56">
        <v>1.5119615701158609</v>
      </c>
      <c r="G7" s="55">
        <v>9.1804450199760286</v>
      </c>
      <c r="H7" s="55">
        <v>17.947541597283255</v>
      </c>
      <c r="I7" s="55">
        <v>8.5330380795045926</v>
      </c>
      <c r="J7" s="55">
        <v>30.360790613463838</v>
      </c>
      <c r="K7" s="55">
        <v>2.8465144900119852</v>
      </c>
      <c r="L7" s="55">
        <v>6.1835707123451851</v>
      </c>
      <c r="M7" s="55">
        <v>0.40946795205753095</v>
      </c>
      <c r="N7" s="57">
        <v>76.563862082700751</v>
      </c>
    </row>
    <row r="8" spans="1:14" ht="16.2">
      <c r="A8" s="53" t="s">
        <v>37</v>
      </c>
      <c r="B8" s="54">
        <v>1</v>
      </c>
      <c r="C8" s="42">
        <v>24.088261688000003</v>
      </c>
      <c r="D8" s="55">
        <v>0.68128623399999999</v>
      </c>
      <c r="E8" s="42"/>
      <c r="F8" s="56">
        <v>1.4855950019999999</v>
      </c>
      <c r="G8" s="55">
        <v>9.343291798800001</v>
      </c>
      <c r="H8" s="55">
        <v>19.891878905000002</v>
      </c>
      <c r="I8" s="55">
        <v>9.0292767872000006</v>
      </c>
      <c r="J8" s="55">
        <v>33.0234846416</v>
      </c>
      <c r="K8" s="55">
        <v>2.6537018134000001</v>
      </c>
      <c r="L8" s="55">
        <v>6.3557785855999995</v>
      </c>
      <c r="M8" s="55">
        <v>0.40908073519999999</v>
      </c>
      <c r="N8" s="57">
        <v>81.783007533600028</v>
      </c>
    </row>
    <row r="9" spans="1:14" ht="16.2">
      <c r="A9" s="53"/>
      <c r="B9" s="54">
        <v>2</v>
      </c>
      <c r="C9" s="42">
        <v>24.219968505793044</v>
      </c>
      <c r="D9" s="55">
        <v>0.69398885217738715</v>
      </c>
      <c r="E9" s="42"/>
      <c r="F9" s="56">
        <v>1.5866133228126247</v>
      </c>
      <c r="G9" s="55">
        <v>9.6614491138633642</v>
      </c>
      <c r="H9" s="55">
        <v>20.022544259288846</v>
      </c>
      <c r="I9" s="55">
        <v>9.2796310363563705</v>
      </c>
      <c r="J9" s="55">
        <v>32.235177707950456</v>
      </c>
      <c r="K9" s="55">
        <v>2.5683263489812225</v>
      </c>
      <c r="L9" s="55">
        <v>6.1781618865361558</v>
      </c>
      <c r="M9" s="55">
        <v>0.40558353096284455</v>
      </c>
      <c r="N9" s="57">
        <v>81.531903675789039</v>
      </c>
    </row>
    <row r="10" spans="1:14" ht="16.2">
      <c r="A10" s="53" t="s">
        <v>12</v>
      </c>
      <c r="B10" s="54">
        <v>1</v>
      </c>
      <c r="C10" s="42">
        <v>20.884208501002004</v>
      </c>
      <c r="D10" s="55">
        <v>0.62491661282565125</v>
      </c>
      <c r="E10" s="42"/>
      <c r="F10" s="56">
        <v>1.0916902416833669</v>
      </c>
      <c r="G10" s="55">
        <v>8.0715113531062137</v>
      </c>
      <c r="H10" s="55">
        <v>16.180223582364729</v>
      </c>
      <c r="I10" s="55">
        <v>7.2382985891783562</v>
      </c>
      <c r="J10" s="55">
        <v>22.44174822104209</v>
      </c>
      <c r="K10" s="55">
        <v>2.304648559519038</v>
      </c>
      <c r="L10" s="55">
        <v>4.7853484240480961</v>
      </c>
      <c r="M10" s="55">
        <v>0.41126397354709415</v>
      </c>
      <c r="N10" s="57">
        <v>62.113468970941888</v>
      </c>
    </row>
    <row r="11" spans="1:14" ht="16.2">
      <c r="A11" s="53"/>
      <c r="B11" s="54">
        <v>2</v>
      </c>
      <c r="C11" s="42">
        <v>20.709886538615443</v>
      </c>
      <c r="D11" s="55">
        <v>0.60528311524609846</v>
      </c>
      <c r="E11" s="42"/>
      <c r="F11" s="56">
        <v>0.96398011284513818</v>
      </c>
      <c r="G11" s="55">
        <v>7.6332056866746711</v>
      </c>
      <c r="H11" s="55">
        <v>15.857821849539814</v>
      </c>
      <c r="I11" s="55">
        <v>7.04123050460184</v>
      </c>
      <c r="J11" s="55">
        <v>22.728216780512206</v>
      </c>
      <c r="K11" s="55">
        <v>2.2403253551420566</v>
      </c>
      <c r="L11" s="55">
        <v>4.8748443689475787</v>
      </c>
      <c r="M11" s="55">
        <v>0.40992475230092029</v>
      </c>
      <c r="N11" s="57">
        <v>61.339624658263304</v>
      </c>
    </row>
    <row r="12" spans="1:14" ht="16.2">
      <c r="A12" s="53" t="s">
        <v>13</v>
      </c>
      <c r="B12" s="54">
        <v>1</v>
      </c>
      <c r="C12" s="42">
        <v>20.351302288577156</v>
      </c>
      <c r="D12" s="55">
        <v>0.57190011543086172</v>
      </c>
      <c r="E12" s="42"/>
      <c r="F12" s="56">
        <v>0.53330527014028051</v>
      </c>
      <c r="G12" s="55">
        <v>6.3094588232464934</v>
      </c>
      <c r="H12" s="55">
        <v>14.586055658517035</v>
      </c>
      <c r="I12" s="55">
        <v>6.914993204809619</v>
      </c>
      <c r="J12" s="55">
        <v>22.924138250100199</v>
      </c>
      <c r="K12" s="55">
        <v>2.0919431709418839</v>
      </c>
      <c r="L12" s="55">
        <v>4.8174519110220437</v>
      </c>
      <c r="M12" s="55">
        <v>0.40834235030060118</v>
      </c>
      <c r="N12" s="57">
        <v>58.177346288777557</v>
      </c>
    </row>
    <row r="13" spans="1:14" ht="16.2">
      <c r="A13" s="53"/>
      <c r="B13" s="54">
        <v>2</v>
      </c>
      <c r="C13" s="42">
        <v>20.805949747494992</v>
      </c>
      <c r="D13" s="55">
        <v>0.60221265931863732</v>
      </c>
      <c r="E13" s="42"/>
      <c r="F13" s="56">
        <v>0.89884209939879756</v>
      </c>
      <c r="G13" s="55">
        <v>7.0635556749499004</v>
      </c>
      <c r="H13" s="55">
        <v>15.965609649498997</v>
      </c>
      <c r="I13" s="55">
        <v>7.1136729070140277</v>
      </c>
      <c r="J13" s="55">
        <v>24.067430910621248</v>
      </c>
      <c r="K13" s="55">
        <v>2.1175716521042083</v>
      </c>
      <c r="L13" s="55">
        <v>5.0131448765531053</v>
      </c>
      <c r="M13" s="55">
        <v>0.40580497795591181</v>
      </c>
      <c r="N13" s="57">
        <v>62.239827770140288</v>
      </c>
    </row>
    <row r="14" spans="1:14" ht="16.2">
      <c r="A14" s="53" t="s">
        <v>14</v>
      </c>
      <c r="B14" s="54">
        <v>1</v>
      </c>
      <c r="C14" s="42">
        <v>20.015441502197366</v>
      </c>
      <c r="D14" s="55">
        <v>0.52121503316020767</v>
      </c>
      <c r="E14" s="42"/>
      <c r="F14" s="56">
        <v>0.47104156372353173</v>
      </c>
      <c r="G14" s="55">
        <v>6.1364324538553729</v>
      </c>
      <c r="H14" s="55">
        <v>13.259637704954054</v>
      </c>
      <c r="I14" s="55">
        <v>6.5421917231322411</v>
      </c>
      <c r="J14" s="55">
        <v>23.074351442668796</v>
      </c>
      <c r="K14" s="55">
        <v>2.0892076813823413</v>
      </c>
      <c r="L14" s="55">
        <v>4.8368826859768266</v>
      </c>
      <c r="M14" s="55">
        <v>0.40496176987614857</v>
      </c>
      <c r="N14" s="57">
        <v>56.40974525569316</v>
      </c>
    </row>
    <row r="15" spans="1:14" ht="16.2">
      <c r="A15" s="53"/>
      <c r="B15" s="54">
        <v>2</v>
      </c>
      <c r="C15" s="42">
        <v>20.182177659872103</v>
      </c>
      <c r="D15" s="55">
        <v>0.5509008497202238</v>
      </c>
      <c r="E15" s="42"/>
      <c r="F15" s="56">
        <v>1.0285539876099121</v>
      </c>
      <c r="G15" s="55">
        <v>7.4962606294964029</v>
      </c>
      <c r="H15" s="55">
        <v>15.549615926458836</v>
      </c>
      <c r="I15" s="55">
        <v>7.0945720047961629</v>
      </c>
      <c r="J15" s="55">
        <v>23.996191805355721</v>
      </c>
      <c r="K15" s="55">
        <v>2.3382629392486014</v>
      </c>
      <c r="L15" s="55">
        <v>5.0456969648281378</v>
      </c>
      <c r="M15" s="55">
        <v>0.41071349720223821</v>
      </c>
      <c r="N15" s="57">
        <v>62.549154257793774</v>
      </c>
    </row>
    <row r="16" spans="1:14" ht="16.2">
      <c r="A16" s="53" t="s">
        <v>63</v>
      </c>
      <c r="B16" s="54">
        <v>1</v>
      </c>
      <c r="C16" s="42">
        <v>37.459487473979188</v>
      </c>
      <c r="D16" s="55">
        <v>0.82075065212169718</v>
      </c>
      <c r="E16" s="42"/>
      <c r="F16" s="56">
        <v>2.1759424263410732</v>
      </c>
      <c r="G16" s="55">
        <v>13.606193485988792</v>
      </c>
      <c r="H16" s="55">
        <v>20.802228991593278</v>
      </c>
      <c r="I16" s="55">
        <v>10.442668686549238</v>
      </c>
      <c r="J16" s="55">
        <v>60.583504010208159</v>
      </c>
      <c r="K16" s="55">
        <v>5.5683293909127309</v>
      </c>
      <c r="L16" s="55">
        <v>13.602093405524419</v>
      </c>
      <c r="M16" s="55">
        <v>0.45526544675740588</v>
      </c>
      <c r="N16" s="57">
        <v>126.7809603971177</v>
      </c>
    </row>
    <row r="17" spans="1:14" ht="16.2">
      <c r="A17" s="53"/>
      <c r="B17" s="54">
        <v>2</v>
      </c>
      <c r="C17" s="42">
        <v>38.391270475429479</v>
      </c>
      <c r="D17" s="55">
        <v>0.81448614063124258</v>
      </c>
      <c r="E17" s="42"/>
      <c r="F17" s="56">
        <v>2.18903457650819</v>
      </c>
      <c r="G17" s="55">
        <v>13.588099392728726</v>
      </c>
      <c r="H17" s="55">
        <v>21.238278473032359</v>
      </c>
      <c r="I17" s="55">
        <v>10.884443049940071</v>
      </c>
      <c r="J17" s="55">
        <v>62.126355794246898</v>
      </c>
      <c r="K17" s="55">
        <v>5.7341072538953259</v>
      </c>
      <c r="L17" s="55">
        <v>13.961754492608867</v>
      </c>
      <c r="M17" s="55">
        <v>0.462793347982421</v>
      </c>
      <c r="N17" s="57">
        <v>129.72207303296042</v>
      </c>
    </row>
    <row r="18" spans="1:14" ht="16.2">
      <c r="A18" s="53" t="s">
        <v>64</v>
      </c>
      <c r="B18" s="54">
        <v>1</v>
      </c>
      <c r="C18" s="42">
        <v>35.423728491999995</v>
      </c>
      <c r="D18" s="55">
        <v>0.7763500176</v>
      </c>
      <c r="E18" s="42"/>
      <c r="F18" s="56">
        <v>2.2606080716000001</v>
      </c>
      <c r="G18" s="55">
        <v>13.2938099964</v>
      </c>
      <c r="H18" s="55">
        <v>20.478272251399996</v>
      </c>
      <c r="I18" s="55">
        <v>10.676713571600001</v>
      </c>
      <c r="J18" s="55">
        <v>59.031039637399999</v>
      </c>
      <c r="K18" s="55">
        <v>5.4617320317999996</v>
      </c>
      <c r="L18" s="55">
        <v>13.1307040656</v>
      </c>
      <c r="M18" s="55">
        <v>0.4515808992</v>
      </c>
      <c r="N18" s="57">
        <v>124.33287962579999</v>
      </c>
    </row>
    <row r="19" spans="1:14" ht="16.2">
      <c r="A19" s="53"/>
      <c r="B19" s="54">
        <v>2</v>
      </c>
      <c r="C19" s="42">
        <v>35.063875396634614</v>
      </c>
      <c r="D19" s="55">
        <v>0.77363252724358977</v>
      </c>
      <c r="E19" s="42"/>
      <c r="F19" s="56">
        <v>2.2578962467948722</v>
      </c>
      <c r="G19" s="55">
        <v>13.28964226442308</v>
      </c>
      <c r="H19" s="55">
        <v>20.417531628004809</v>
      </c>
      <c r="I19" s="55">
        <v>10.560017802483973</v>
      </c>
      <c r="J19" s="55">
        <v>54.494201176282047</v>
      </c>
      <c r="K19" s="55">
        <v>4.9116102335737182</v>
      </c>
      <c r="L19" s="55">
        <v>11.522602414663462</v>
      </c>
      <c r="M19" s="55">
        <v>0.43535751923076926</v>
      </c>
      <c r="N19" s="57">
        <v>117.45350176622595</v>
      </c>
    </row>
    <row r="20" spans="1:14" ht="16.2">
      <c r="A20" s="53" t="s">
        <v>65</v>
      </c>
      <c r="B20" s="54">
        <v>1</v>
      </c>
      <c r="C20" s="42">
        <v>35.293992784227378</v>
      </c>
      <c r="D20" s="55">
        <v>0.79810129223378701</v>
      </c>
      <c r="E20" s="42"/>
      <c r="F20" s="56">
        <v>2.1933368390712569</v>
      </c>
      <c r="G20" s="55">
        <v>12.771249668935148</v>
      </c>
      <c r="H20" s="55">
        <v>21.088878650720577</v>
      </c>
      <c r="I20" s="55">
        <v>10.431234736589271</v>
      </c>
      <c r="J20" s="55">
        <v>63.996349531425139</v>
      </c>
      <c r="K20" s="55">
        <v>5.376658930944755</v>
      </c>
      <c r="L20" s="55">
        <v>13.735729784227379</v>
      </c>
      <c r="M20" s="55">
        <v>0.44833812009607688</v>
      </c>
      <c r="N20" s="57">
        <v>129.59343814191354</v>
      </c>
    </row>
    <row r="21" spans="1:14" ht="16.2">
      <c r="A21" s="53"/>
      <c r="B21" s="54">
        <v>2</v>
      </c>
      <c r="C21" s="42">
        <v>35.556455920527156</v>
      </c>
      <c r="D21" s="55">
        <v>0.78715274321086259</v>
      </c>
      <c r="E21" s="42"/>
      <c r="F21" s="56">
        <v>2.2029626757188496</v>
      </c>
      <c r="G21" s="55">
        <v>12.335877510383387</v>
      </c>
      <c r="H21" s="55">
        <v>21.453616006589456</v>
      </c>
      <c r="I21" s="55">
        <v>10.492778237220447</v>
      </c>
      <c r="J21" s="55">
        <v>64.386982061102231</v>
      </c>
      <c r="K21" s="55">
        <v>5.2612429550718849</v>
      </c>
      <c r="L21" s="55">
        <v>13.725264866214056</v>
      </c>
      <c r="M21" s="55">
        <v>0.44517138658146971</v>
      </c>
      <c r="N21" s="57">
        <v>129.8587243123003</v>
      </c>
    </row>
    <row r="22" spans="1:14" ht="16.2">
      <c r="A22" s="58"/>
      <c r="B22" s="54"/>
      <c r="C22" s="42"/>
      <c r="D22" s="55"/>
      <c r="E22" s="42"/>
      <c r="F22" s="56"/>
      <c r="G22" s="55"/>
      <c r="H22" s="55"/>
      <c r="I22" s="55"/>
      <c r="J22" s="55"/>
      <c r="K22" s="55"/>
      <c r="L22" s="55"/>
      <c r="M22" s="55"/>
      <c r="N22" s="57"/>
    </row>
    <row r="23" spans="1:14" ht="16.2">
      <c r="A23" s="53" t="s">
        <v>66</v>
      </c>
      <c r="B23" s="54">
        <v>1</v>
      </c>
      <c r="C23" s="42">
        <v>26.118385439648286</v>
      </c>
      <c r="D23" s="55">
        <v>2.4775242234212635</v>
      </c>
      <c r="E23" s="42"/>
      <c r="F23" s="56">
        <v>0.77862088609112701</v>
      </c>
      <c r="G23" s="55">
        <v>9.8408094280575558</v>
      </c>
      <c r="H23" s="55">
        <v>5.6430401776578742</v>
      </c>
      <c r="I23" s="55">
        <v>1.5362451614708237</v>
      </c>
      <c r="J23" s="55">
        <v>4.4476044720223822</v>
      </c>
      <c r="K23" s="55">
        <v>0.95501475939248603</v>
      </c>
      <c r="L23" s="55">
        <v>2.062130176258993</v>
      </c>
      <c r="M23" s="55">
        <v>0.40359317665867306</v>
      </c>
      <c r="N23" s="57">
        <v>25.263465060951241</v>
      </c>
    </row>
    <row r="24" spans="1:14" ht="16.2">
      <c r="A24" s="53"/>
      <c r="B24" s="54">
        <v>2</v>
      </c>
      <c r="C24" s="42">
        <v>25.781982189503207</v>
      </c>
      <c r="D24" s="55">
        <v>2.4892035873397438</v>
      </c>
      <c r="E24" s="42"/>
      <c r="F24" s="56">
        <v>0.62741881850961545</v>
      </c>
      <c r="G24" s="55">
        <v>9.5148769651442304</v>
      </c>
      <c r="H24" s="55">
        <v>5.0868167279647443</v>
      </c>
      <c r="I24" s="55">
        <v>1.4376245188301282</v>
      </c>
      <c r="J24" s="55">
        <v>4.2894644575320511</v>
      </c>
      <c r="K24" s="55">
        <v>1.028170907852564</v>
      </c>
      <c r="L24" s="55">
        <v>1.8209568934294871</v>
      </c>
      <c r="M24" s="55">
        <v>0.39696405048076927</v>
      </c>
      <c r="N24" s="57">
        <v>23.805329289262819</v>
      </c>
    </row>
    <row r="25" spans="1:14" ht="16.2">
      <c r="A25" s="53" t="s">
        <v>67</v>
      </c>
      <c r="B25" s="54">
        <v>1</v>
      </c>
      <c r="C25" s="42">
        <v>24.276860609218438</v>
      </c>
      <c r="D25" s="55">
        <v>2.1297559014028056</v>
      </c>
      <c r="E25" s="42"/>
      <c r="F25" s="56">
        <v>0.58722946573146284</v>
      </c>
      <c r="G25" s="55">
        <v>8.2620798312625254</v>
      </c>
      <c r="H25" s="55">
        <v>4.6422086164328658</v>
      </c>
      <c r="I25" s="55">
        <v>1.3660616096192384</v>
      </c>
      <c r="J25" s="55">
        <v>4.1536085292585172</v>
      </c>
      <c r="K25" s="55">
        <v>1.0507066434869741</v>
      </c>
      <c r="L25" s="55">
        <v>1.7789298432865734</v>
      </c>
      <c r="M25" s="55">
        <v>0.39571505170340682</v>
      </c>
      <c r="N25" s="57">
        <v>21.840824539078159</v>
      </c>
    </row>
    <row r="26" spans="1:14" ht="16.2">
      <c r="A26" s="53"/>
      <c r="B26" s="54">
        <v>2</v>
      </c>
      <c r="C26" s="42">
        <v>24.615893309294872</v>
      </c>
      <c r="D26" s="55">
        <v>2.1174881698717951</v>
      </c>
      <c r="E26" s="42"/>
      <c r="F26" s="56">
        <v>0.62638338621794865</v>
      </c>
      <c r="G26" s="55">
        <v>8.4158781382211547</v>
      </c>
      <c r="H26" s="55">
        <v>4.7215910829326928</v>
      </c>
      <c r="I26" s="55">
        <v>1.4197034879807693</v>
      </c>
      <c r="J26" s="55">
        <v>4.171603316907051</v>
      </c>
      <c r="K26" s="55">
        <v>1.0185779030448718</v>
      </c>
      <c r="L26" s="55">
        <v>1.7544573994391031</v>
      </c>
      <c r="M26" s="55">
        <v>0.39610885576923077</v>
      </c>
      <c r="N26" s="57">
        <v>22.128194714743593</v>
      </c>
    </row>
    <row r="27" spans="1:14" ht="16.2">
      <c r="A27" s="53" t="s">
        <v>68</v>
      </c>
      <c r="B27" s="54">
        <v>1</v>
      </c>
      <c r="C27" s="42">
        <v>24.408511856000001</v>
      </c>
      <c r="D27" s="55">
        <v>2.0573031656</v>
      </c>
      <c r="E27" s="42"/>
      <c r="F27" s="56">
        <v>0.58920175479999992</v>
      </c>
      <c r="G27" s="55">
        <v>7.7590139544000012</v>
      </c>
      <c r="H27" s="55">
        <v>4.4668668346000002</v>
      </c>
      <c r="I27" s="55">
        <v>0.96046688959999993</v>
      </c>
      <c r="J27" s="55">
        <v>3.7168274738</v>
      </c>
      <c r="K27" s="55">
        <v>0.81473869840000002</v>
      </c>
      <c r="L27" s="55">
        <v>1.6928782052</v>
      </c>
      <c r="M27" s="55">
        <v>0.38864869839999999</v>
      </c>
      <c r="N27" s="57">
        <v>19.999993810799999</v>
      </c>
    </row>
    <row r="28" spans="1:14" ht="16.2">
      <c r="A28" s="53"/>
      <c r="B28" s="54">
        <v>2</v>
      </c>
      <c r="C28" s="42">
        <v>24.145422642942826</v>
      </c>
      <c r="D28" s="55">
        <v>2.027176407037186</v>
      </c>
      <c r="E28" s="42"/>
      <c r="F28" s="56">
        <v>0.60049049580167924</v>
      </c>
      <c r="G28" s="55">
        <v>7.6732002475010006</v>
      </c>
      <c r="H28" s="55">
        <v>4.4592808840463816</v>
      </c>
      <c r="I28" s="55">
        <v>1.3130334398240704</v>
      </c>
      <c r="J28" s="55">
        <v>4.0691486637345067</v>
      </c>
      <c r="K28" s="55">
        <v>1.0063293812475009</v>
      </c>
      <c r="L28" s="55">
        <v>1.7555557293082766</v>
      </c>
      <c r="M28" s="55">
        <v>0.39340616473410639</v>
      </c>
      <c r="N28" s="57">
        <v>20.877038841463417</v>
      </c>
    </row>
    <row r="29" spans="1:14" ht="16.2">
      <c r="A29" s="53" t="s">
        <v>11</v>
      </c>
      <c r="B29" s="54">
        <v>1</v>
      </c>
      <c r="C29" s="42">
        <v>21.166015575309629</v>
      </c>
      <c r="D29" s="55">
        <v>1.8073167690771073</v>
      </c>
      <c r="E29" s="42"/>
      <c r="F29" s="56">
        <v>0.84309000199760276</v>
      </c>
      <c r="G29" s="55">
        <v>10.726835188573713</v>
      </c>
      <c r="H29" s="55">
        <v>3.5257512427087492</v>
      </c>
      <c r="I29" s="55">
        <v>1.1471159468637633</v>
      </c>
      <c r="J29" s="55">
        <v>3.1142259440671194</v>
      </c>
      <c r="K29" s="55">
        <v>1.0659808607670793</v>
      </c>
      <c r="L29" s="55">
        <v>1.6700796779864162</v>
      </c>
      <c r="M29" s="55">
        <v>0.39277027007590887</v>
      </c>
      <c r="N29" s="57">
        <v>22.09307886296444</v>
      </c>
    </row>
    <row r="30" spans="1:14" ht="16.2">
      <c r="A30" s="53"/>
      <c r="B30" s="54">
        <v>2</v>
      </c>
      <c r="C30" s="42">
        <v>20.939893035928144</v>
      </c>
      <c r="D30" s="55">
        <v>1.8245725772455088</v>
      </c>
      <c r="E30" s="42"/>
      <c r="F30" s="56">
        <v>0.83322580319361284</v>
      </c>
      <c r="G30" s="55">
        <v>10.626959338922157</v>
      </c>
      <c r="H30" s="55">
        <v>3.309027586826347</v>
      </c>
      <c r="I30" s="55">
        <v>1.0896462530938122</v>
      </c>
      <c r="J30" s="55">
        <v>3.8247972175648699</v>
      </c>
      <c r="K30" s="55">
        <v>0.99922281057884244</v>
      </c>
      <c r="L30" s="55">
        <v>1.7408411485029938</v>
      </c>
      <c r="M30" s="55">
        <v>0.3972344982035928</v>
      </c>
      <c r="N30" s="57">
        <v>22.423720158682638</v>
      </c>
    </row>
    <row r="31" spans="1:14" ht="16.2">
      <c r="A31" s="53" t="s">
        <v>15</v>
      </c>
      <c r="B31" s="54">
        <v>1</v>
      </c>
      <c r="C31" s="42">
        <v>20.199577642714576</v>
      </c>
      <c r="D31" s="55">
        <v>1.5451964255489021</v>
      </c>
      <c r="E31" s="42"/>
      <c r="F31" s="56">
        <v>0.70206345429141714</v>
      </c>
      <c r="G31" s="55">
        <v>9.6276317712574873</v>
      </c>
      <c r="H31" s="55">
        <v>2.7436355830339325</v>
      </c>
      <c r="I31" s="55">
        <v>1.0599795049900198</v>
      </c>
      <c r="J31" s="55">
        <v>3.450135618762475</v>
      </c>
      <c r="K31" s="55">
        <v>2.2246058626746508</v>
      </c>
      <c r="L31" s="55">
        <v>1.5757153161676647</v>
      </c>
      <c r="M31" s="55">
        <v>0.38601112015968064</v>
      </c>
      <c r="N31" s="57">
        <v>21.383767111177647</v>
      </c>
    </row>
    <row r="32" spans="1:14" ht="16.2">
      <c r="A32" s="53"/>
      <c r="B32" s="54">
        <v>2</v>
      </c>
      <c r="C32" s="42">
        <v>19.431222807507986</v>
      </c>
      <c r="D32" s="55">
        <v>1.5078604193290732</v>
      </c>
      <c r="E32" s="42"/>
      <c r="F32" s="56">
        <v>0.65170465015974421</v>
      </c>
      <c r="G32" s="55">
        <v>9.2784802895367413</v>
      </c>
      <c r="H32" s="55">
        <v>2.4917293504392974</v>
      </c>
      <c r="I32" s="55">
        <v>1.4073392220447285</v>
      </c>
      <c r="J32" s="55">
        <v>3.1722987450079869</v>
      </c>
      <c r="K32" s="55">
        <v>1.1450997320287537</v>
      </c>
      <c r="L32" s="55">
        <v>1.5660711038338657</v>
      </c>
      <c r="M32" s="55">
        <v>0.38655514776357824</v>
      </c>
      <c r="N32" s="57">
        <v>19.712723093051117</v>
      </c>
    </row>
    <row r="33" spans="1:14" ht="16.2">
      <c r="A33" s="53" t="s">
        <v>16</v>
      </c>
      <c r="B33" s="54">
        <v>1</v>
      </c>
      <c r="C33" s="42">
        <v>20.439544852059178</v>
      </c>
      <c r="D33" s="55">
        <v>1.555131118352659</v>
      </c>
      <c r="E33" s="42"/>
      <c r="F33" s="56">
        <v>0.72697968052778883</v>
      </c>
      <c r="G33" s="55">
        <v>9.691489284686126</v>
      </c>
      <c r="H33" s="55">
        <v>2.9325085479808086</v>
      </c>
      <c r="I33" s="55">
        <v>1.6432003874450221</v>
      </c>
      <c r="J33" s="55">
        <v>3.2472633390643741</v>
      </c>
      <c r="K33" s="55">
        <v>1.2092465263894443</v>
      </c>
      <c r="L33" s="55">
        <v>1.6400363714514197</v>
      </c>
      <c r="M33" s="55">
        <v>0.39156670131947224</v>
      </c>
      <c r="N33" s="57">
        <v>21.090724137544985</v>
      </c>
    </row>
    <row r="34" spans="1:14" ht="16.2">
      <c r="A34" s="53"/>
      <c r="B34" s="54">
        <v>2</v>
      </c>
      <c r="C34" s="42">
        <v>20.061428566866269</v>
      </c>
      <c r="D34" s="55">
        <v>1.5507391536926147</v>
      </c>
      <c r="E34" s="42"/>
      <c r="F34" s="56">
        <v>0.72041946387225542</v>
      </c>
      <c r="G34" s="55">
        <v>9.5309852874251497</v>
      </c>
      <c r="H34" s="55">
        <v>2.6675950047904196</v>
      </c>
      <c r="I34" s="55">
        <v>1.4705514550898204</v>
      </c>
      <c r="J34" s="55">
        <v>3.1880932349301401</v>
      </c>
      <c r="K34" s="55">
        <v>1.1682043692614772</v>
      </c>
      <c r="L34" s="55">
        <v>1.5936331481037924</v>
      </c>
      <c r="M34" s="55">
        <v>0.38851333652694608</v>
      </c>
      <c r="N34" s="57">
        <v>20.339481963473055</v>
      </c>
    </row>
    <row r="35" spans="1:14" ht="16.2">
      <c r="A35" s="53" t="s">
        <v>69</v>
      </c>
      <c r="B35" s="54">
        <v>1</v>
      </c>
      <c r="C35" s="42">
        <v>36.785466540918165</v>
      </c>
      <c r="D35" s="55">
        <v>3.6470592942115765</v>
      </c>
      <c r="E35" s="42"/>
      <c r="F35" s="56">
        <v>1.0814908191616766</v>
      </c>
      <c r="G35" s="55">
        <v>23.109222729341319</v>
      </c>
      <c r="H35" s="55">
        <v>7.703191418163672</v>
      </c>
      <c r="I35" s="55">
        <v>2.514264722954092</v>
      </c>
      <c r="J35" s="55">
        <v>6.474768127744511</v>
      </c>
      <c r="K35" s="55">
        <v>2.1371324860279444</v>
      </c>
      <c r="L35" s="55">
        <v>3.9559391812375244</v>
      </c>
      <c r="M35" s="55">
        <v>0.40595178123752496</v>
      </c>
      <c r="N35" s="57">
        <v>46.976009484630744</v>
      </c>
    </row>
    <row r="36" spans="1:14" ht="16.2">
      <c r="A36" s="53"/>
      <c r="B36" s="54">
        <v>2</v>
      </c>
      <c r="C36" s="42">
        <v>36.307094884000001</v>
      </c>
      <c r="D36" s="55">
        <v>3.5336119544</v>
      </c>
      <c r="E36" s="42"/>
      <c r="F36" s="56">
        <v>1.11826571</v>
      </c>
      <c r="G36" s="55">
        <v>22.743392738399997</v>
      </c>
      <c r="H36" s="55">
        <v>8.0266355110000003</v>
      </c>
      <c r="I36" s="55">
        <v>2.3449385644000005</v>
      </c>
      <c r="J36" s="55">
        <v>6.4079816762000004</v>
      </c>
      <c r="K36" s="55">
        <v>2.0181269218</v>
      </c>
      <c r="L36" s="55">
        <v>3.8145996531999997</v>
      </c>
      <c r="M36" s="55">
        <v>0.39754409680000002</v>
      </c>
      <c r="N36" s="57">
        <v>46.473940774999996</v>
      </c>
    </row>
    <row r="37" spans="1:14" ht="16.2">
      <c r="A37" s="53" t="s">
        <v>70</v>
      </c>
      <c r="B37" s="54">
        <v>1</v>
      </c>
      <c r="C37" s="42">
        <v>34.455893776489411</v>
      </c>
      <c r="D37" s="55">
        <v>3.3887368040783685</v>
      </c>
      <c r="E37" s="42"/>
      <c r="F37" s="56">
        <v>1.1154868024790086</v>
      </c>
      <c r="G37" s="55">
        <v>18.347902380647746</v>
      </c>
      <c r="H37" s="55">
        <v>8.3425684236305493</v>
      </c>
      <c r="I37" s="55">
        <v>2.5653408816473418</v>
      </c>
      <c r="J37" s="55">
        <v>6.588901175729708</v>
      </c>
      <c r="K37" s="55">
        <v>2.086738964014395</v>
      </c>
      <c r="L37" s="55">
        <v>3.610017678528588</v>
      </c>
      <c r="M37" s="55">
        <v>0.40785768572570974</v>
      </c>
      <c r="N37" s="57">
        <v>42.65695630667733</v>
      </c>
    </row>
    <row r="38" spans="1:14" ht="16.2">
      <c r="A38" s="53"/>
      <c r="B38" s="54">
        <v>2</v>
      </c>
      <c r="C38" s="42">
        <v>34.140182894211577</v>
      </c>
      <c r="D38" s="55">
        <v>3.4201730331337332</v>
      </c>
      <c r="E38" s="42"/>
      <c r="F38" s="56">
        <v>1.1132309085828345</v>
      </c>
      <c r="G38" s="55">
        <v>18.367994683832336</v>
      </c>
      <c r="H38" s="55">
        <v>7.9871623694610792</v>
      </c>
      <c r="I38" s="55">
        <v>2.4621385009980044</v>
      </c>
      <c r="J38" s="55">
        <v>6.5176239085828342</v>
      </c>
      <c r="K38" s="55">
        <v>2.0526806842315368</v>
      </c>
      <c r="L38" s="55">
        <v>3.5499618810379241</v>
      </c>
      <c r="M38" s="55">
        <v>0.4066814299401198</v>
      </c>
      <c r="N38" s="57">
        <v>42.050792936726552</v>
      </c>
    </row>
    <row r="39" spans="1:14" ht="16.2">
      <c r="A39" s="53" t="s">
        <v>71</v>
      </c>
      <c r="B39" s="54">
        <v>1</v>
      </c>
      <c r="C39" s="42">
        <v>36.591272482028742</v>
      </c>
      <c r="D39" s="55">
        <v>3.7409034033546318</v>
      </c>
      <c r="E39" s="42"/>
      <c r="F39" s="56">
        <v>1.1991353462460064</v>
      </c>
      <c r="G39" s="55">
        <v>20.406886098642172</v>
      </c>
      <c r="H39" s="55">
        <v>9.253623489616615</v>
      </c>
      <c r="I39" s="55">
        <v>2.8475123710063897</v>
      </c>
      <c r="J39" s="55">
        <v>7.2386974764377001</v>
      </c>
      <c r="K39" s="55">
        <v>2.4366494818290736</v>
      </c>
      <c r="L39" s="55">
        <v>4.0320630171725238</v>
      </c>
      <c r="M39" s="55">
        <v>0.4177718658146965</v>
      </c>
      <c r="N39" s="57">
        <v>47.414567280950479</v>
      </c>
    </row>
    <row r="40" spans="1:14" ht="16.2">
      <c r="A40" s="53"/>
      <c r="B40" s="54">
        <v>2</v>
      </c>
      <c r="C40" s="42">
        <v>37.131113327345311</v>
      </c>
      <c r="D40" s="55">
        <v>3.8127179608782433</v>
      </c>
      <c r="E40" s="42"/>
      <c r="F40" s="56">
        <v>1.2255706019960078</v>
      </c>
      <c r="G40" s="55">
        <v>20.72313505508982</v>
      </c>
      <c r="H40" s="55">
        <v>9.3923907023952093</v>
      </c>
      <c r="I40" s="55">
        <v>2.9350662930139721</v>
      </c>
      <c r="J40" s="55">
        <v>7.3425055918163675</v>
      </c>
      <c r="K40" s="55">
        <v>2.4739113974051898</v>
      </c>
      <c r="L40" s="55">
        <v>4.0735959648702593</v>
      </c>
      <c r="M40" s="55">
        <v>0.41976520958083829</v>
      </c>
      <c r="N40" s="57">
        <v>48.166175606586826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統計</vt:lpstr>
      <vt:lpstr>第4水茶菁</vt:lpstr>
      <vt:lpstr>第4水茶乾</vt:lpstr>
      <vt:lpstr>含水量 </vt:lpstr>
      <vt:lpstr>含量總整理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5061</dc:creator>
  <cp:lastModifiedBy>和本科</cp:lastModifiedBy>
  <dcterms:created xsi:type="dcterms:W3CDTF">2019-07-19T02:09:50Z</dcterms:created>
  <dcterms:modified xsi:type="dcterms:W3CDTF">2022-03-02T13:20:34Z</dcterms:modified>
</cp:coreProperties>
</file>