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693E6880-F633-443D-914C-7FC1996377D3}" xr6:coauthVersionLast="36" xr6:coauthVersionMax="36" xr10:uidLastSave="{00000000-0000-0000-0000-000000000000}"/>
  <bookViews>
    <workbookView xWindow="-12" yWindow="-12" windowWidth="11520" windowHeight="9576" tabRatio="368" xr2:uid="{00000000-000D-0000-FFFF-FFFF00000000}"/>
  </bookViews>
  <sheets>
    <sheet name="統計" sheetId="9" r:id="rId1"/>
    <sheet name="第3水茶菁" sheetId="3" r:id="rId2"/>
    <sheet name="第3水茶乾" sheetId="7" r:id="rId3"/>
    <sheet name="含水量 " sheetId="5" r:id="rId4"/>
    <sheet name="含量總整理" sheetId="8" r:id="rId5"/>
  </sheets>
  <calcPr calcId="191029"/>
</workbook>
</file>

<file path=xl/calcChain.xml><?xml version="1.0" encoding="utf-8"?>
<calcChain xmlns="http://schemas.openxmlformats.org/spreadsheetml/2006/main">
  <c r="Z31" i="7" l="1"/>
  <c r="Y31" i="7"/>
  <c r="Z29" i="7"/>
  <c r="Y29" i="7"/>
  <c r="Z27" i="7"/>
  <c r="Y27" i="7"/>
  <c r="Z25" i="7"/>
  <c r="Y25" i="7"/>
  <c r="Z23" i="7"/>
  <c r="Y23" i="7"/>
  <c r="Z21" i="7"/>
  <c r="Y21" i="7"/>
  <c r="W31" i="7"/>
  <c r="V31" i="7"/>
  <c r="W29" i="7"/>
  <c r="V29" i="7"/>
  <c r="W27" i="7"/>
  <c r="V27" i="7"/>
  <c r="W25" i="7"/>
  <c r="V25" i="7"/>
  <c r="W23" i="7"/>
  <c r="V23" i="7"/>
  <c r="W21" i="7"/>
  <c r="V21" i="7"/>
  <c r="Z31" i="3" l="1"/>
  <c r="Y31" i="3"/>
  <c r="Z29" i="3"/>
  <c r="Y29" i="3"/>
  <c r="Z27" i="3"/>
  <c r="Y27" i="3"/>
  <c r="Z25" i="3"/>
  <c r="Y25" i="3"/>
  <c r="Z23" i="3"/>
  <c r="Y23" i="3"/>
  <c r="Z21" i="3"/>
  <c r="Y21" i="3"/>
  <c r="W31" i="3"/>
  <c r="V31" i="3"/>
  <c r="W29" i="3"/>
  <c r="V29" i="3"/>
  <c r="W27" i="3"/>
  <c r="V27" i="3"/>
  <c r="W25" i="3"/>
  <c r="V25" i="3"/>
  <c r="W23" i="3"/>
  <c r="V23" i="3"/>
  <c r="W21" i="3"/>
  <c r="V21" i="3"/>
  <c r="F61" i="5" l="1"/>
  <c r="E32" i="7" s="1"/>
  <c r="F60" i="5"/>
  <c r="E31" i="7" s="1"/>
  <c r="F59" i="5"/>
  <c r="E30" i="7" s="1"/>
  <c r="F58" i="5"/>
  <c r="E29" i="7" s="1"/>
  <c r="F57" i="5"/>
  <c r="E28" i="7" s="1"/>
  <c r="F56" i="5"/>
  <c r="E27" i="7" s="1"/>
  <c r="F55" i="5"/>
  <c r="E26" i="7" s="1"/>
  <c r="F54" i="5"/>
  <c r="E25" i="7" s="1"/>
  <c r="F53" i="5"/>
  <c r="E24" i="7" s="1"/>
  <c r="F52" i="5"/>
  <c r="E23" i="7" s="1"/>
  <c r="F51" i="5"/>
  <c r="E22" i="7" s="1"/>
  <c r="F50" i="5"/>
  <c r="E21" i="7" s="1"/>
  <c r="F31" i="5"/>
  <c r="E32" i="3" s="1"/>
  <c r="F30" i="5"/>
  <c r="E31" i="3" s="1"/>
  <c r="F29" i="5"/>
  <c r="E30" i="3" s="1"/>
  <c r="F28" i="5"/>
  <c r="E29" i="3" s="1"/>
  <c r="F27" i="5"/>
  <c r="E28" i="3" s="1"/>
  <c r="F26" i="5"/>
  <c r="E27" i="3" s="1"/>
  <c r="F25" i="5"/>
  <c r="E26" i="3" s="1"/>
  <c r="F24" i="5"/>
  <c r="E25" i="3" s="1"/>
  <c r="F23" i="5"/>
  <c r="E24" i="3" s="1"/>
  <c r="F22" i="5"/>
  <c r="E23" i="3" s="1"/>
  <c r="F21" i="5"/>
  <c r="E22" i="3" s="1"/>
  <c r="F20" i="5"/>
  <c r="E21" i="3" s="1"/>
  <c r="R21" i="3" l="1"/>
  <c r="M21" i="3"/>
  <c r="H21" i="3"/>
  <c r="R27" i="3"/>
  <c r="M27" i="3"/>
  <c r="H27" i="3"/>
  <c r="R28" i="7"/>
  <c r="M28" i="7"/>
  <c r="H28" i="7"/>
  <c r="R22" i="3"/>
  <c r="T21" i="3" s="1"/>
  <c r="M22" i="3"/>
  <c r="H22" i="3"/>
  <c r="R22" i="7"/>
  <c r="M22" i="7"/>
  <c r="H22" i="7"/>
  <c r="R21" i="7"/>
  <c r="T21" i="7" s="1"/>
  <c r="M21" i="7"/>
  <c r="H21" i="7"/>
  <c r="R28" i="3"/>
  <c r="M28" i="3"/>
  <c r="H28" i="3"/>
  <c r="R23" i="7"/>
  <c r="M23" i="7"/>
  <c r="H23" i="7"/>
  <c r="R24" i="3"/>
  <c r="M24" i="3"/>
  <c r="H24" i="3"/>
  <c r="R30" i="3"/>
  <c r="M30" i="3"/>
  <c r="H30" i="3"/>
  <c r="R24" i="7"/>
  <c r="M24" i="7"/>
  <c r="H24" i="7"/>
  <c r="R30" i="7"/>
  <c r="M30" i="7"/>
  <c r="H30" i="7"/>
  <c r="R29" i="3"/>
  <c r="M29" i="3"/>
  <c r="H29" i="3"/>
  <c r="R25" i="3"/>
  <c r="S25" i="3" s="1"/>
  <c r="M25" i="3"/>
  <c r="H25" i="3"/>
  <c r="R31" i="3"/>
  <c r="M31" i="3"/>
  <c r="H31" i="3"/>
  <c r="R25" i="7"/>
  <c r="T25" i="7" s="1"/>
  <c r="M25" i="7"/>
  <c r="H25" i="7"/>
  <c r="R31" i="7"/>
  <c r="M31" i="7"/>
  <c r="H31" i="7"/>
  <c r="R27" i="7"/>
  <c r="M27" i="7"/>
  <c r="H27" i="7"/>
  <c r="R23" i="3"/>
  <c r="M23" i="3"/>
  <c r="H23" i="3"/>
  <c r="I23" i="3" s="1"/>
  <c r="R29" i="7"/>
  <c r="M29" i="7"/>
  <c r="H29" i="7"/>
  <c r="R26" i="3"/>
  <c r="M26" i="3"/>
  <c r="H26" i="3"/>
  <c r="R32" i="3"/>
  <c r="M32" i="3"/>
  <c r="H32" i="3"/>
  <c r="R26" i="7"/>
  <c r="M26" i="7"/>
  <c r="H26" i="7"/>
  <c r="R32" i="7"/>
  <c r="M32" i="7"/>
  <c r="H32" i="7"/>
  <c r="I27" i="3" l="1"/>
  <c r="J31" i="3"/>
  <c r="I29" i="7"/>
  <c r="J29" i="7"/>
  <c r="N29" i="7"/>
  <c r="O29" i="7"/>
  <c r="O27" i="7"/>
  <c r="N27" i="7"/>
  <c r="N25" i="7"/>
  <c r="O25" i="7"/>
  <c r="O25" i="3"/>
  <c r="N25" i="3"/>
  <c r="O23" i="7"/>
  <c r="N23" i="7"/>
  <c r="N21" i="7"/>
  <c r="O21" i="7"/>
  <c r="N27" i="3"/>
  <c r="O27" i="3"/>
  <c r="I25" i="7"/>
  <c r="J25" i="7"/>
  <c r="T29" i="7"/>
  <c r="S29" i="7"/>
  <c r="I31" i="7"/>
  <c r="J31" i="7"/>
  <c r="I31" i="3"/>
  <c r="J29" i="3"/>
  <c r="I29" i="3"/>
  <c r="J23" i="3"/>
  <c r="J27" i="3"/>
  <c r="J21" i="3"/>
  <c r="I21" i="3"/>
  <c r="J27" i="7"/>
  <c r="I27" i="7"/>
  <c r="I23" i="7"/>
  <c r="J23" i="7"/>
  <c r="T27" i="7"/>
  <c r="S27" i="7"/>
  <c r="N23" i="3"/>
  <c r="O23" i="3"/>
  <c r="N31" i="7"/>
  <c r="O31" i="7"/>
  <c r="N31" i="3"/>
  <c r="O31" i="3"/>
  <c r="O29" i="3"/>
  <c r="N29" i="3"/>
  <c r="O21" i="3"/>
  <c r="N21" i="3"/>
  <c r="J25" i="3"/>
  <c r="I25" i="3"/>
  <c r="I21" i="7"/>
  <c r="J21" i="7"/>
  <c r="T23" i="7"/>
  <c r="S23" i="7"/>
  <c r="T27" i="3"/>
  <c r="S27" i="3"/>
  <c r="S25" i="7"/>
  <c r="T25" i="3"/>
  <c r="S23" i="3"/>
  <c r="T23" i="3"/>
  <c r="T31" i="7"/>
  <c r="S31" i="7"/>
  <c r="T31" i="3"/>
  <c r="S31" i="3"/>
  <c r="S29" i="3"/>
  <c r="T29" i="3"/>
  <c r="S21" i="7"/>
  <c r="S21" i="3"/>
  <c r="Z19" i="7"/>
  <c r="Y19" i="7"/>
  <c r="W19" i="7"/>
  <c r="V19" i="7"/>
  <c r="Z17" i="7"/>
  <c r="Y17" i="7"/>
  <c r="W17" i="7"/>
  <c r="V17" i="7"/>
  <c r="Z15" i="7"/>
  <c r="Y15" i="7"/>
  <c r="W15" i="7"/>
  <c r="V15" i="7"/>
  <c r="Z13" i="7"/>
  <c r="Y13" i="7"/>
  <c r="W13" i="7"/>
  <c r="V13" i="7"/>
  <c r="Z11" i="7"/>
  <c r="Y11" i="7"/>
  <c r="W11" i="7"/>
  <c r="V11" i="7"/>
  <c r="Z9" i="7"/>
  <c r="Y9" i="7"/>
  <c r="W9" i="7"/>
  <c r="V9" i="7"/>
  <c r="Z7" i="7"/>
  <c r="Y7" i="7"/>
  <c r="W7" i="7"/>
  <c r="V7" i="7"/>
  <c r="Z5" i="7"/>
  <c r="Y5" i="7"/>
  <c r="W5" i="7"/>
  <c r="V5" i="7"/>
  <c r="Z3" i="7"/>
  <c r="Y3" i="7"/>
  <c r="W3" i="7"/>
  <c r="V3" i="7"/>
  <c r="Z19" i="3"/>
  <c r="Y19" i="3"/>
  <c r="W19" i="3"/>
  <c r="V19" i="3"/>
  <c r="Z17" i="3"/>
  <c r="Y17" i="3"/>
  <c r="W17" i="3"/>
  <c r="V17" i="3"/>
  <c r="Z15" i="3"/>
  <c r="Y15" i="3"/>
  <c r="W15" i="3"/>
  <c r="V15" i="3"/>
  <c r="Z13" i="3"/>
  <c r="Y13" i="3"/>
  <c r="W13" i="3"/>
  <c r="V13" i="3"/>
  <c r="Z11" i="3"/>
  <c r="Y11" i="3"/>
  <c r="W11" i="3"/>
  <c r="V11" i="3"/>
  <c r="Z9" i="3"/>
  <c r="Y9" i="3"/>
  <c r="W9" i="3"/>
  <c r="V9" i="3"/>
  <c r="Z7" i="3"/>
  <c r="Y7" i="3"/>
  <c r="W7" i="3"/>
  <c r="V7" i="3"/>
  <c r="Z5" i="3"/>
  <c r="Y5" i="3"/>
  <c r="W5" i="3"/>
  <c r="V5" i="3"/>
  <c r="Z3" i="3"/>
  <c r="Y3" i="3"/>
  <c r="W3" i="3"/>
  <c r="V3" i="3"/>
  <c r="F37" i="5" l="1"/>
  <c r="E8" i="7" s="1"/>
  <c r="F9" i="5"/>
  <c r="E10" i="3" s="1"/>
  <c r="F49" i="5" l="1"/>
  <c r="F48" i="5"/>
  <c r="F47" i="5"/>
  <c r="F46" i="5"/>
  <c r="F45" i="5"/>
  <c r="F44" i="5"/>
  <c r="F43" i="5"/>
  <c r="F42" i="5"/>
  <c r="F41" i="5"/>
  <c r="F40" i="5"/>
  <c r="F39" i="5"/>
  <c r="F38" i="5"/>
  <c r="F36" i="5"/>
  <c r="E7" i="7" s="1"/>
  <c r="F35" i="5"/>
  <c r="E6" i="7" s="1"/>
  <c r="F34" i="5"/>
  <c r="E5" i="7" s="1"/>
  <c r="F33" i="5"/>
  <c r="E4" i="7" s="1"/>
  <c r="F32" i="5"/>
  <c r="E3" i="7" s="1"/>
  <c r="F19" i="5"/>
  <c r="E20" i="3" s="1"/>
  <c r="F18" i="5"/>
  <c r="E19" i="3" s="1"/>
  <c r="F17" i="5"/>
  <c r="F16" i="5"/>
  <c r="E17" i="3" s="1"/>
  <c r="F15" i="5"/>
  <c r="E16" i="3" s="1"/>
  <c r="F14" i="5"/>
  <c r="E15" i="3" s="1"/>
  <c r="F13" i="5"/>
  <c r="E14" i="3" s="1"/>
  <c r="F12" i="5"/>
  <c r="E13" i="3" s="1"/>
  <c r="F11" i="5"/>
  <c r="E12" i="3" s="1"/>
  <c r="F10" i="5"/>
  <c r="E11" i="3" s="1"/>
  <c r="M10" i="3"/>
  <c r="F8" i="5"/>
  <c r="E9" i="3" s="1"/>
  <c r="F7" i="5"/>
  <c r="E8" i="3" s="1"/>
  <c r="F6" i="5"/>
  <c r="E7" i="3" s="1"/>
  <c r="F5" i="5"/>
  <c r="E6" i="3" s="1"/>
  <c r="F4" i="5"/>
  <c r="E5" i="3" s="1"/>
  <c r="F3" i="5"/>
  <c r="E4" i="3" s="1"/>
  <c r="F2" i="5"/>
  <c r="E3" i="3" s="1"/>
  <c r="M4" i="7" l="1"/>
  <c r="E10" i="7"/>
  <c r="M10" i="7" s="1"/>
  <c r="E16" i="7"/>
  <c r="M3" i="7"/>
  <c r="E9" i="7"/>
  <c r="M9" i="7" s="1"/>
  <c r="M5" i="7"/>
  <c r="E11" i="7"/>
  <c r="M11" i="7" s="1"/>
  <c r="M6" i="7"/>
  <c r="E12" i="7"/>
  <c r="H12" i="7" s="1"/>
  <c r="M12" i="7"/>
  <c r="E18" i="7"/>
  <c r="E17" i="7"/>
  <c r="M7" i="7"/>
  <c r="E13" i="7"/>
  <c r="M13" i="7"/>
  <c r="E19" i="7"/>
  <c r="E15" i="7"/>
  <c r="M8" i="7"/>
  <c r="E14" i="7"/>
  <c r="R14" i="7" s="1"/>
  <c r="M14" i="7"/>
  <c r="E20" i="7"/>
  <c r="E18" i="3"/>
  <c r="H18" i="3" s="1"/>
  <c r="H8" i="3"/>
  <c r="H16" i="3"/>
  <c r="R13" i="3"/>
  <c r="R14" i="3"/>
  <c r="M11" i="3"/>
  <c r="H4" i="3"/>
  <c r="H12" i="3"/>
  <c r="H20" i="3"/>
  <c r="M9" i="3"/>
  <c r="H4" i="7"/>
  <c r="R4" i="7"/>
  <c r="H8" i="7"/>
  <c r="R8" i="7"/>
  <c r="R12" i="7"/>
  <c r="R5" i="7"/>
  <c r="H5" i="7"/>
  <c r="R13" i="7"/>
  <c r="H13" i="7"/>
  <c r="H15" i="7"/>
  <c r="H6" i="7"/>
  <c r="R6" i="7"/>
  <c r="R10" i="7"/>
  <c r="H10" i="7"/>
  <c r="H14" i="7"/>
  <c r="H16" i="7"/>
  <c r="H3" i="7"/>
  <c r="R3" i="7"/>
  <c r="H7" i="7"/>
  <c r="R7" i="7"/>
  <c r="H17" i="7"/>
  <c r="H10" i="3"/>
  <c r="R10" i="3"/>
  <c r="R18" i="3"/>
  <c r="H11" i="7" l="1"/>
  <c r="R20" i="7"/>
  <c r="M20" i="7"/>
  <c r="R16" i="7"/>
  <c r="M16" i="7"/>
  <c r="R11" i="7"/>
  <c r="H20" i="7"/>
  <c r="R9" i="7"/>
  <c r="T9" i="7" s="1"/>
  <c r="R19" i="7"/>
  <c r="M19" i="7"/>
  <c r="R18" i="7"/>
  <c r="M18" i="7"/>
  <c r="H18" i="7"/>
  <c r="J17" i="7" s="1"/>
  <c r="H9" i="7"/>
  <c r="I9" i="7" s="1"/>
  <c r="R15" i="7"/>
  <c r="T15" i="7" s="1"/>
  <c r="M15" i="7"/>
  <c r="N15" i="7" s="1"/>
  <c r="R17" i="7"/>
  <c r="M17" i="7"/>
  <c r="H19" i="7"/>
  <c r="M18" i="3"/>
  <c r="M20" i="3"/>
  <c r="R16" i="3"/>
  <c r="M5" i="3"/>
  <c r="H5" i="3"/>
  <c r="R15" i="3"/>
  <c r="H15" i="3"/>
  <c r="I15" i="3" s="1"/>
  <c r="R4" i="3"/>
  <c r="R7" i="3"/>
  <c r="H7" i="3"/>
  <c r="J7" i="3" s="1"/>
  <c r="M6" i="3"/>
  <c r="H6" i="3"/>
  <c r="M7" i="3"/>
  <c r="R19" i="3"/>
  <c r="H19" i="3"/>
  <c r="I19" i="3" s="1"/>
  <c r="R3" i="3"/>
  <c r="S3" i="3" s="1"/>
  <c r="H3" i="3"/>
  <c r="J3" i="3" s="1"/>
  <c r="M17" i="3"/>
  <c r="O17" i="3" s="1"/>
  <c r="H17" i="3"/>
  <c r="I17" i="3" s="1"/>
  <c r="H13" i="3"/>
  <c r="M13" i="3"/>
  <c r="R8" i="3"/>
  <c r="M19" i="3"/>
  <c r="M16" i="3"/>
  <c r="S13" i="3"/>
  <c r="M8" i="3"/>
  <c r="R6" i="3"/>
  <c r="M4" i="3"/>
  <c r="M15" i="3"/>
  <c r="M12" i="3"/>
  <c r="N11" i="3" s="1"/>
  <c r="R12" i="3"/>
  <c r="H9" i="3"/>
  <c r="I9" i="3" s="1"/>
  <c r="R9" i="3"/>
  <c r="T9" i="3" s="1"/>
  <c r="M3" i="3"/>
  <c r="O9" i="3"/>
  <c r="N9" i="3"/>
  <c r="R17" i="3"/>
  <c r="S17" i="3" s="1"/>
  <c r="R11" i="3"/>
  <c r="T13" i="3"/>
  <c r="H14" i="3"/>
  <c r="R5" i="3"/>
  <c r="R20" i="3"/>
  <c r="M14" i="3"/>
  <c r="H11" i="3"/>
  <c r="I11" i="3" s="1"/>
  <c r="T11" i="7"/>
  <c r="O3" i="7"/>
  <c r="N3" i="7"/>
  <c r="N19" i="7"/>
  <c r="O19" i="7"/>
  <c r="T13" i="7"/>
  <c r="S13" i="7"/>
  <c r="S11" i="7"/>
  <c r="N17" i="7"/>
  <c r="I11" i="7"/>
  <c r="J11" i="7"/>
  <c r="O7" i="7"/>
  <c r="N7" i="7"/>
  <c r="I5" i="7"/>
  <c r="J5" i="7"/>
  <c r="O11" i="7"/>
  <c r="N11" i="7"/>
  <c r="T3" i="7"/>
  <c r="S3" i="7"/>
  <c r="T19" i="7"/>
  <c r="S19" i="7"/>
  <c r="J15" i="7"/>
  <c r="I15" i="7"/>
  <c r="S9" i="7"/>
  <c r="S5" i="7"/>
  <c r="T5" i="7"/>
  <c r="S17" i="7"/>
  <c r="I7" i="7"/>
  <c r="J7" i="7"/>
  <c r="O9" i="7"/>
  <c r="N9" i="7"/>
  <c r="N13" i="7"/>
  <c r="O13" i="7"/>
  <c r="S7" i="7"/>
  <c r="T7" i="7"/>
  <c r="I3" i="7"/>
  <c r="J3" i="7"/>
  <c r="I13" i="7"/>
  <c r="J13" i="7"/>
  <c r="J9" i="7"/>
  <c r="O5" i="7"/>
  <c r="N5" i="7"/>
  <c r="O15" i="7" l="1"/>
  <c r="O17" i="7"/>
  <c r="I19" i="7"/>
  <c r="S15" i="7"/>
  <c r="T17" i="7"/>
  <c r="T15" i="3"/>
  <c r="I17" i="7"/>
  <c r="J19" i="7"/>
  <c r="O7" i="3"/>
  <c r="N3" i="3"/>
  <c r="S5" i="3"/>
  <c r="S7" i="3"/>
  <c r="T3" i="3"/>
  <c r="N7" i="3"/>
  <c r="O5" i="3"/>
  <c r="N13" i="3"/>
  <c r="T7" i="3"/>
  <c r="O19" i="3"/>
  <c r="S15" i="3"/>
  <c r="N17" i="3"/>
  <c r="T19" i="3"/>
  <c r="J17" i="3"/>
  <c r="J15" i="3"/>
  <c r="N5" i="3"/>
  <c r="I13" i="3"/>
  <c r="O13" i="3"/>
  <c r="O11" i="3"/>
  <c r="J19" i="3"/>
  <c r="J11" i="3"/>
  <c r="J9" i="3"/>
  <c r="S19" i="3"/>
  <c r="N19" i="3"/>
  <c r="O15" i="3"/>
  <c r="N15" i="3"/>
  <c r="S9" i="3"/>
  <c r="I7" i="3"/>
  <c r="T5" i="3"/>
  <c r="T17" i="3"/>
  <c r="J13" i="3"/>
  <c r="S11" i="3"/>
  <c r="T11" i="3"/>
  <c r="I5" i="3"/>
  <c r="O3" i="3"/>
  <c r="J5" i="3"/>
  <c r="I3" i="3"/>
</calcChain>
</file>

<file path=xl/sharedStrings.xml><?xml version="1.0" encoding="utf-8"?>
<sst xmlns="http://schemas.openxmlformats.org/spreadsheetml/2006/main" count="316" uniqueCount="127">
  <si>
    <t>ppm</t>
  </si>
  <si>
    <t xml:space="preserve">mg/g </t>
  </si>
  <si>
    <t>mg/g</t>
  </si>
  <si>
    <t>樣品編號</t>
  </si>
  <si>
    <t>重複</t>
  </si>
  <si>
    <t>polyphenol多元酚</t>
  </si>
  <si>
    <t>FAA游離胺基酸</t>
  </si>
  <si>
    <t>稀釋倍率</t>
  </si>
  <si>
    <t>鍋重</t>
    <phoneticPr fontId="5" type="noConversion"/>
  </si>
  <si>
    <t>樣品重</t>
    <phoneticPr fontId="5" type="noConversion"/>
  </si>
  <si>
    <t>烘乾重</t>
    <phoneticPr fontId="5" type="noConversion"/>
  </si>
  <si>
    <t>茶胺酸</t>
  </si>
  <si>
    <t>Amount[ng/ul]</t>
  </si>
  <si>
    <t>含水量(%)</t>
    <phoneticPr fontId="4" type="noConversion"/>
  </si>
  <si>
    <t>體積(ml)</t>
    <phoneticPr fontId="4" type="noConversion"/>
  </si>
  <si>
    <t>茶樣克數(g)</t>
    <phoneticPr fontId="3" type="noConversion"/>
  </si>
  <si>
    <t>平均</t>
    <phoneticPr fontId="10" type="noConversion"/>
  </si>
  <si>
    <t>stdev(需&lt;0.6)</t>
  </si>
  <si>
    <t>含水量</t>
    <phoneticPr fontId="5" type="noConversion"/>
  </si>
  <si>
    <t>兒茶素</t>
    <phoneticPr fontId="5" type="noConversion"/>
  </si>
  <si>
    <t>咖啡因</t>
    <phoneticPr fontId="5" type="noConversion"/>
  </si>
  <si>
    <t>平均</t>
    <phoneticPr fontId="10" type="noConversion"/>
  </si>
  <si>
    <t>mg/g</t>
    <phoneticPr fontId="10" type="noConversion"/>
  </si>
  <si>
    <t>DP-1</t>
    <phoneticPr fontId="5" type="noConversion"/>
  </si>
  <si>
    <t>DP-2</t>
    <phoneticPr fontId="5" type="noConversion"/>
  </si>
  <si>
    <t>DP-3</t>
    <phoneticPr fontId="5" type="noConversion"/>
  </si>
  <si>
    <t>DP-G-1</t>
    <phoneticPr fontId="5" type="noConversion"/>
  </si>
  <si>
    <t>DP-G-2</t>
    <phoneticPr fontId="5" type="noConversion"/>
  </si>
  <si>
    <t>DP-G-3</t>
    <phoneticPr fontId="5" type="noConversion"/>
  </si>
  <si>
    <t>FS-B-1</t>
    <phoneticPr fontId="5" type="noConversion"/>
  </si>
  <si>
    <t>FS-B-2</t>
    <phoneticPr fontId="5" type="noConversion"/>
  </si>
  <si>
    <t>FS-B-3</t>
    <phoneticPr fontId="5" type="noConversion"/>
  </si>
  <si>
    <t>T12-B-1</t>
    <phoneticPr fontId="5" type="noConversion"/>
  </si>
  <si>
    <t>T12-B-2</t>
    <phoneticPr fontId="5" type="noConversion"/>
  </si>
  <si>
    <t>T12B-3</t>
    <phoneticPr fontId="5" type="noConversion"/>
  </si>
  <si>
    <t>FS-1</t>
    <phoneticPr fontId="5" type="noConversion"/>
  </si>
  <si>
    <t>FS-2</t>
    <phoneticPr fontId="5" type="noConversion"/>
  </si>
  <si>
    <t>FS-3</t>
    <phoneticPr fontId="5" type="noConversion"/>
  </si>
  <si>
    <t>T12-1</t>
    <phoneticPr fontId="5" type="noConversion"/>
  </si>
  <si>
    <t>T12-2</t>
    <phoneticPr fontId="5" type="noConversion"/>
  </si>
  <si>
    <t>T12-3</t>
    <phoneticPr fontId="5" type="noConversion"/>
  </si>
  <si>
    <t>T8-1</t>
    <phoneticPr fontId="5" type="noConversion"/>
  </si>
  <si>
    <t>T18-1</t>
    <phoneticPr fontId="5" type="noConversion"/>
  </si>
  <si>
    <t>T8-2</t>
    <phoneticPr fontId="5" type="noConversion"/>
  </si>
  <si>
    <t>T8-3</t>
    <phoneticPr fontId="5" type="noConversion"/>
  </si>
  <si>
    <t>T18-2</t>
    <phoneticPr fontId="5" type="noConversion"/>
  </si>
  <si>
    <t>T18-3</t>
    <phoneticPr fontId="5" type="noConversion"/>
  </si>
  <si>
    <t>T8-B-1</t>
    <phoneticPr fontId="5" type="noConversion"/>
  </si>
  <si>
    <t>T18-B-1</t>
    <phoneticPr fontId="5" type="noConversion"/>
  </si>
  <si>
    <t>T8-B-2</t>
    <phoneticPr fontId="5" type="noConversion"/>
  </si>
  <si>
    <t>T8-B-3</t>
    <phoneticPr fontId="5" type="noConversion"/>
  </si>
  <si>
    <t>T18-B-2</t>
    <phoneticPr fontId="5" type="noConversion"/>
  </si>
  <si>
    <t>T18-B-3</t>
    <phoneticPr fontId="5" type="noConversion"/>
  </si>
  <si>
    <t>T12-G-1</t>
    <phoneticPr fontId="5" type="noConversion"/>
  </si>
  <si>
    <t>T12-G-2</t>
    <phoneticPr fontId="5" type="noConversion"/>
  </si>
  <si>
    <t>T12-G-3</t>
    <phoneticPr fontId="5" type="noConversion"/>
  </si>
  <si>
    <t>Gallic acid</t>
    <phoneticPr fontId="10" type="noConversion"/>
  </si>
  <si>
    <t>Catechin</t>
    <phoneticPr fontId="10" type="noConversion"/>
  </si>
  <si>
    <t>GC</t>
    <phoneticPr fontId="10" type="noConversion"/>
  </si>
  <si>
    <t>EGC</t>
    <phoneticPr fontId="10" type="noConversion"/>
  </si>
  <si>
    <t>EC</t>
    <phoneticPr fontId="10" type="noConversion"/>
  </si>
  <si>
    <t>EGCG</t>
    <phoneticPr fontId="10" type="noConversion"/>
  </si>
  <si>
    <t>GCG</t>
    <phoneticPr fontId="10" type="noConversion"/>
  </si>
  <si>
    <t>ECG</t>
    <phoneticPr fontId="10" type="noConversion"/>
  </si>
  <si>
    <t>編號</t>
    <phoneticPr fontId="10" type="noConversion"/>
  </si>
  <si>
    <t>重複</t>
    <phoneticPr fontId="3" type="noConversion"/>
  </si>
  <si>
    <t>Caf</t>
    <phoneticPr fontId="10" type="noConversion"/>
  </si>
  <si>
    <t>GA</t>
    <phoneticPr fontId="10" type="noConversion"/>
  </si>
  <si>
    <t>C</t>
    <phoneticPr fontId="10" type="noConversion"/>
  </si>
  <si>
    <t>總兒茶素</t>
    <phoneticPr fontId="3" type="noConversion"/>
  </si>
  <si>
    <t>FS-2</t>
    <phoneticPr fontId="3" type="noConversion"/>
  </si>
  <si>
    <t>DP-1</t>
    <phoneticPr fontId="3" type="noConversion"/>
  </si>
  <si>
    <t>DP-2</t>
    <phoneticPr fontId="3" type="noConversion"/>
  </si>
  <si>
    <t>DP-3</t>
    <phoneticPr fontId="3" type="noConversion"/>
  </si>
  <si>
    <t>FS-1</t>
    <phoneticPr fontId="3" type="noConversion"/>
  </si>
  <si>
    <t>FS-3</t>
    <phoneticPr fontId="3" type="noConversion"/>
  </si>
  <si>
    <t>T12-1</t>
    <phoneticPr fontId="3" type="noConversion"/>
  </si>
  <si>
    <t>T12-2</t>
    <phoneticPr fontId="3" type="noConversion"/>
  </si>
  <si>
    <t>T12-3</t>
    <phoneticPr fontId="3" type="noConversion"/>
  </si>
  <si>
    <t>T8-1</t>
    <phoneticPr fontId="3" type="noConversion"/>
  </si>
  <si>
    <t>T8-2</t>
    <phoneticPr fontId="3" type="noConversion"/>
  </si>
  <si>
    <t>T8-3</t>
    <phoneticPr fontId="3" type="noConversion"/>
  </si>
  <si>
    <t>T18-1</t>
    <phoneticPr fontId="3" type="noConversion"/>
  </si>
  <si>
    <t>T18-2</t>
    <phoneticPr fontId="3" type="noConversion"/>
  </si>
  <si>
    <t>T18-3</t>
    <phoneticPr fontId="3" type="noConversion"/>
  </si>
  <si>
    <t>DP-G-1</t>
    <phoneticPr fontId="3" type="noConversion"/>
  </si>
  <si>
    <t>DP-G-2</t>
    <phoneticPr fontId="3" type="noConversion"/>
  </si>
  <si>
    <t>DP-G-3</t>
    <phoneticPr fontId="3" type="noConversion"/>
  </si>
  <si>
    <t>FS-B-1</t>
    <phoneticPr fontId="3" type="noConversion"/>
  </si>
  <si>
    <t>FS-B-2</t>
    <phoneticPr fontId="3" type="noConversion"/>
  </si>
  <si>
    <t>FS-B-3</t>
    <phoneticPr fontId="3" type="noConversion"/>
  </si>
  <si>
    <t>T12-G-1</t>
    <phoneticPr fontId="3" type="noConversion"/>
  </si>
  <si>
    <t>T12-G-2</t>
    <phoneticPr fontId="3" type="noConversion"/>
  </si>
  <si>
    <t>T12-G-3</t>
    <phoneticPr fontId="3" type="noConversion"/>
  </si>
  <si>
    <t>T8-B-1</t>
    <phoneticPr fontId="3" type="noConversion"/>
  </si>
  <si>
    <t>T8-B-2</t>
    <phoneticPr fontId="3" type="noConversion"/>
  </si>
  <si>
    <t>T8-B-3</t>
    <phoneticPr fontId="3" type="noConversion"/>
  </si>
  <si>
    <t>T18-B-1</t>
    <phoneticPr fontId="3" type="noConversion"/>
  </si>
  <si>
    <t>T18-B-2</t>
    <phoneticPr fontId="3" type="noConversion"/>
  </si>
  <si>
    <t>T18-B-3</t>
    <phoneticPr fontId="3" type="noConversion"/>
  </si>
  <si>
    <r>
      <t>109</t>
    </r>
    <r>
      <rPr>
        <sz val="12"/>
        <rFont val="細明體"/>
        <family val="3"/>
        <charset val="136"/>
      </rPr>
      <t>年</t>
    </r>
    <r>
      <rPr>
        <sz val="12"/>
        <rFont val="Arial"/>
        <family val="2"/>
      </rPr>
      <t>-</t>
    </r>
    <r>
      <rPr>
        <sz val="12"/>
        <rFont val="細明體"/>
        <family val="3"/>
        <charset val="136"/>
      </rPr>
      <t>農林第</t>
    </r>
    <r>
      <rPr>
        <sz val="12"/>
        <rFont val="細明體"/>
        <family val="3"/>
        <charset val="136"/>
      </rPr>
      <t>三水</t>
    </r>
    <phoneticPr fontId="3" type="noConversion"/>
  </si>
  <si>
    <t>含水量(%)</t>
  </si>
  <si>
    <t>DP</t>
    <phoneticPr fontId="5" type="noConversion"/>
  </si>
  <si>
    <t>FS</t>
    <phoneticPr fontId="5" type="noConversion"/>
  </si>
  <si>
    <t>T12</t>
    <phoneticPr fontId="5" type="noConversion"/>
  </si>
  <si>
    <t>T8</t>
    <phoneticPr fontId="5" type="noConversion"/>
  </si>
  <si>
    <t>T18</t>
    <phoneticPr fontId="5" type="noConversion"/>
  </si>
  <si>
    <t>DP-G</t>
    <phoneticPr fontId="5" type="noConversion"/>
  </si>
  <si>
    <t>FS-B</t>
    <phoneticPr fontId="5" type="noConversion"/>
  </si>
  <si>
    <t>T12-G</t>
    <phoneticPr fontId="5" type="noConversion"/>
  </si>
  <si>
    <t>T8-B</t>
    <phoneticPr fontId="5" type="noConversion"/>
  </si>
  <si>
    <t>T18-B</t>
    <phoneticPr fontId="5" type="noConversion"/>
  </si>
  <si>
    <r>
      <t>polyphenol</t>
    </r>
    <r>
      <rPr>
        <sz val="10"/>
        <rFont val="細明體"/>
        <family val="3"/>
        <charset val="136"/>
      </rPr>
      <t>多元酚</t>
    </r>
    <r>
      <rPr>
        <sz val="10"/>
        <rFont val="Arial"/>
        <family val="2"/>
      </rPr>
      <t xml:space="preserve">mg/g </t>
    </r>
    <phoneticPr fontId="5" type="noConversion"/>
  </si>
  <si>
    <r>
      <t>FAA</t>
    </r>
    <r>
      <rPr>
        <sz val="10"/>
        <rFont val="細明體"/>
        <family val="3"/>
        <charset val="136"/>
      </rPr>
      <t>游離胺基酸</t>
    </r>
    <r>
      <rPr>
        <sz val="10"/>
        <rFont val="Arial"/>
        <family val="2"/>
      </rPr>
      <t xml:space="preserve">mg/g </t>
    </r>
    <phoneticPr fontId="5" type="noConversion"/>
  </si>
  <si>
    <r>
      <rPr>
        <sz val="10"/>
        <rFont val="細明體"/>
        <family val="3"/>
        <charset val="136"/>
      </rPr>
      <t>茶胺酸</t>
    </r>
    <r>
      <rPr>
        <sz val="10"/>
        <rFont val="Arial"/>
        <family val="2"/>
      </rPr>
      <t xml:space="preserve">mg/g </t>
    </r>
    <phoneticPr fontId="5" type="noConversion"/>
  </si>
  <si>
    <r>
      <rPr>
        <sz val="10"/>
        <rFont val="細明體"/>
        <family val="3"/>
        <charset val="136"/>
      </rPr>
      <t>咖啡因</t>
    </r>
    <r>
      <rPr>
        <sz val="10"/>
        <rFont val="Arial"/>
        <family val="2"/>
      </rPr>
      <t xml:space="preserve">mg/g </t>
    </r>
    <phoneticPr fontId="5" type="noConversion"/>
  </si>
  <si>
    <t xml:space="preserve">Gallic acidmg/g </t>
    <phoneticPr fontId="10" type="noConversion"/>
  </si>
  <si>
    <t xml:space="preserve">Catechinmg/g </t>
    <phoneticPr fontId="10" type="noConversion"/>
  </si>
  <si>
    <t xml:space="preserve">GCmg/g </t>
    <phoneticPr fontId="10" type="noConversion"/>
  </si>
  <si>
    <t xml:space="preserve">EGCmg/g </t>
    <phoneticPr fontId="10" type="noConversion"/>
  </si>
  <si>
    <t xml:space="preserve">ECmg/g </t>
    <phoneticPr fontId="10" type="noConversion"/>
  </si>
  <si>
    <t xml:space="preserve">EGCGmg/g </t>
    <phoneticPr fontId="10" type="noConversion"/>
  </si>
  <si>
    <t xml:space="preserve">GCGmg/g </t>
    <phoneticPr fontId="10" type="noConversion"/>
  </si>
  <si>
    <t xml:space="preserve">ECGmg/g </t>
    <phoneticPr fontId="10" type="noConversion"/>
  </si>
  <si>
    <t>總兒茶素mg/g</t>
    <phoneticPr fontId="3" type="noConversion"/>
  </si>
  <si>
    <t>茶季</t>
    <phoneticPr fontId="5" type="noConversion"/>
  </si>
  <si>
    <t>第三水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</si>
</sst>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_);[Red]\(0.000\)"/>
    <numFmt numFmtId="178" formatCode="0.00_);[Red]\(0.00\)"/>
    <numFmt numFmtId="179" formatCode="0.00_ "/>
    <numFmt numFmtId="180" formatCode="0_);[Red]\(0\)"/>
  </numFmts>
  <fonts count="18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name val="新細明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6" fillId="0" borderId="0" xfId="0" applyFont="1"/>
    <xf numFmtId="0" fontId="8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2" borderId="1" xfId="1" applyNumberFormat="1" applyFont="1" applyFill="1" applyBorder="1" applyAlignment="1">
      <alignment horizontal="center" vertical="center"/>
    </xf>
    <xf numFmtId="178" fontId="6" fillId="2" borderId="1" xfId="1" applyNumberFormat="1" applyFont="1" applyFill="1" applyBorder="1" applyAlignment="1">
      <alignment horizontal="center" vertical="center"/>
    </xf>
    <xf numFmtId="178" fontId="6" fillId="0" borderId="0" xfId="0" applyNumberFormat="1" applyFont="1"/>
    <xf numFmtId="0" fontId="6" fillId="2" borderId="1" xfId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7" xfId="0" applyNumberFormat="1" applyFont="1" applyBorder="1"/>
    <xf numFmtId="2" fontId="6" fillId="0" borderId="0" xfId="0" applyNumberFormat="1" applyFont="1" applyBorder="1" applyAlignment="1">
      <alignment horizontal="right"/>
    </xf>
    <xf numFmtId="2" fontId="6" fillId="0" borderId="8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 vertical="center"/>
    </xf>
    <xf numFmtId="2" fontId="6" fillId="0" borderId="7" xfId="0" applyNumberFormat="1" applyFont="1" applyFill="1" applyBorder="1" applyAlignment="1">
      <alignment horizontal="right" vertical="center"/>
    </xf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right" vertical="center"/>
    </xf>
    <xf numFmtId="2" fontId="6" fillId="0" borderId="9" xfId="0" applyNumberFormat="1" applyFont="1" applyBorder="1"/>
    <xf numFmtId="2" fontId="6" fillId="0" borderId="10" xfId="0" applyNumberFormat="1" applyFont="1" applyBorder="1"/>
    <xf numFmtId="2" fontId="6" fillId="0" borderId="10" xfId="0" applyNumberFormat="1" applyFont="1" applyBorder="1" applyAlignment="1">
      <alignment horizontal="right"/>
    </xf>
    <xf numFmtId="179" fontId="6" fillId="0" borderId="11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79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0" fontId="6" fillId="0" borderId="9" xfId="0" applyFont="1" applyBorder="1"/>
    <xf numFmtId="176" fontId="7" fillId="0" borderId="10" xfId="2" applyNumberFormat="1" applyBorder="1" applyAlignment="1">
      <alignment horizontal="right" vertical="center"/>
    </xf>
    <xf numFmtId="0" fontId="6" fillId="0" borderId="10" xfId="0" applyFont="1" applyBorder="1"/>
    <xf numFmtId="0" fontId="6" fillId="0" borderId="7" xfId="0" applyFont="1" applyBorder="1"/>
    <xf numFmtId="176" fontId="7" fillId="0" borderId="0" xfId="2" applyNumberFormat="1" applyFill="1" applyBorder="1" applyAlignment="1">
      <alignment horizontal="right" vertical="center"/>
    </xf>
    <xf numFmtId="0" fontId="6" fillId="0" borderId="0" xfId="0" applyFont="1" applyBorder="1"/>
    <xf numFmtId="176" fontId="7" fillId="0" borderId="0" xfId="2" applyNumberFormat="1" applyBorder="1" applyAlignment="1">
      <alignment horizontal="right" vertical="center"/>
    </xf>
    <xf numFmtId="178" fontId="6" fillId="2" borderId="2" xfId="1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2" fontId="6" fillId="0" borderId="0" xfId="0" applyNumberFormat="1" applyFont="1" applyFill="1" applyBorder="1"/>
    <xf numFmtId="0" fontId="12" fillId="3" borderId="0" xfId="2" applyFont="1" applyFill="1" applyAlignment="1"/>
    <xf numFmtId="0" fontId="7" fillId="3" borderId="0" xfId="2" applyFill="1">
      <alignment vertical="center"/>
    </xf>
    <xf numFmtId="0" fontId="0" fillId="0" borderId="0" xfId="0" applyAlignment="1">
      <alignment vertical="center"/>
    </xf>
    <xf numFmtId="0" fontId="14" fillId="4" borderId="10" xfId="2" applyFont="1" applyFill="1" applyBorder="1" applyAlignment="1"/>
    <xf numFmtId="0" fontId="14" fillId="0" borderId="10" xfId="2" applyFont="1" applyFill="1" applyBorder="1" applyAlignment="1"/>
    <xf numFmtId="0" fontId="14" fillId="0" borderId="0" xfId="2" applyFont="1" applyFill="1" applyBorder="1" applyAlignment="1"/>
    <xf numFmtId="0" fontId="15" fillId="0" borderId="2" xfId="2" applyFont="1" applyFill="1" applyBorder="1">
      <alignment vertical="center"/>
    </xf>
    <xf numFmtId="0" fontId="7" fillId="0" borderId="2" xfId="2" applyFont="1" applyFill="1" applyBorder="1">
      <alignment vertical="center"/>
    </xf>
    <xf numFmtId="0" fontId="7" fillId="5" borderId="2" xfId="2" applyFill="1" applyBorder="1" applyAlignment="1"/>
    <xf numFmtId="0" fontId="7" fillId="5" borderId="2" xfId="2" applyFill="1" applyBorder="1">
      <alignment vertical="center"/>
    </xf>
    <xf numFmtId="0" fontId="7" fillId="5" borderId="0" xfId="2" applyFill="1" applyBorder="1">
      <alignment vertical="center"/>
    </xf>
    <xf numFmtId="0" fontId="7" fillId="0" borderId="0" xfId="2" applyFill="1" applyBorder="1">
      <alignment vertical="center"/>
    </xf>
    <xf numFmtId="179" fontId="6" fillId="0" borderId="0" xfId="0" applyNumberFormat="1" applyFont="1" applyBorder="1" applyAlignment="1">
      <alignment horizontal="right"/>
    </xf>
    <xf numFmtId="179" fontId="6" fillId="0" borderId="0" xfId="0" applyNumberFormat="1" applyFont="1" applyAlignment="1">
      <alignment horizontal="right"/>
    </xf>
    <xf numFmtId="179" fontId="6" fillId="0" borderId="0" xfId="0" applyNumberFormat="1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0" fontId="0" fillId="0" borderId="8" xfId="0" applyBorder="1"/>
    <xf numFmtId="0" fontId="0" fillId="0" borderId="0" xfId="0" applyBorder="1"/>
    <xf numFmtId="178" fontId="6" fillId="0" borderId="0" xfId="0" applyNumberFormat="1" applyFont="1" applyBorder="1"/>
    <xf numFmtId="178" fontId="0" fillId="0" borderId="0" xfId="0" applyNumberFormat="1"/>
    <xf numFmtId="178" fontId="14" fillId="0" borderId="10" xfId="2" applyNumberFormat="1" applyFont="1" applyFill="1" applyBorder="1" applyAlignment="1"/>
    <xf numFmtId="178" fontId="7" fillId="5" borderId="0" xfId="2" applyNumberFormat="1" applyFill="1" applyBorder="1">
      <alignment vertical="center"/>
    </xf>
    <xf numFmtId="178" fontId="6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 vertical="center"/>
    </xf>
    <xf numFmtId="178" fontId="16" fillId="0" borderId="0" xfId="0" applyNumberFormat="1" applyFont="1" applyAlignment="1">
      <alignment vertical="center"/>
    </xf>
    <xf numFmtId="180" fontId="0" fillId="0" borderId="0" xfId="0" applyNumberFormat="1"/>
    <xf numFmtId="178" fontId="17" fillId="0" borderId="0" xfId="0" applyNumberFormat="1" applyFont="1"/>
    <xf numFmtId="0" fontId="6" fillId="0" borderId="1" xfId="0" applyFont="1" applyBorder="1" applyAlignment="1">
      <alignment horizontal="center"/>
    </xf>
    <xf numFmtId="178" fontId="6" fillId="2" borderId="3" xfId="1" applyNumberFormat="1" applyFont="1" applyFill="1" applyBorder="1" applyAlignment="1">
      <alignment horizontal="center" vertic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6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5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 wrapText="1"/>
    </xf>
    <xf numFmtId="177" fontId="6" fillId="2" borderId="12" xfId="1" applyNumberFormat="1" applyFont="1" applyFill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台茶12號 修剪 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1"/>
  <sheetViews>
    <sheetView tabSelected="1" topLeftCell="G1" workbookViewId="0">
      <selection activeCell="Q1" sqref="A1:XFD1048576"/>
    </sheetView>
  </sheetViews>
  <sheetFormatPr defaultRowHeight="13.2"/>
  <cols>
    <col min="1" max="2" width="8.88671875" style="59"/>
    <col min="3" max="3" width="8.88671875" style="65"/>
    <col min="4" max="7" width="8.88671875" style="59"/>
    <col min="8" max="16" width="8.88671875" style="59" customWidth="1"/>
    <col min="17" max="16384" width="8.88671875" style="59"/>
  </cols>
  <sheetData>
    <row r="1" spans="1:17" ht="16.2">
      <c r="A1" s="66" t="s">
        <v>125</v>
      </c>
      <c r="B1" s="59" t="s">
        <v>3</v>
      </c>
      <c r="C1" s="65" t="s">
        <v>4</v>
      </c>
      <c r="D1" s="59" t="s">
        <v>101</v>
      </c>
      <c r="E1" s="59" t="s">
        <v>112</v>
      </c>
      <c r="F1" s="59" t="s">
        <v>113</v>
      </c>
      <c r="G1" s="59" t="s">
        <v>114</v>
      </c>
      <c r="H1" s="59" t="s">
        <v>115</v>
      </c>
      <c r="I1" s="60" t="s">
        <v>116</v>
      </c>
      <c r="J1" s="60" t="s">
        <v>117</v>
      </c>
      <c r="K1" s="60" t="s">
        <v>118</v>
      </c>
      <c r="L1" s="60" t="s">
        <v>119</v>
      </c>
      <c r="M1" s="60" t="s">
        <v>120</v>
      </c>
      <c r="N1" s="60" t="s">
        <v>121</v>
      </c>
      <c r="O1" s="60" t="s">
        <v>122</v>
      </c>
      <c r="P1" s="60" t="s">
        <v>123</v>
      </c>
      <c r="Q1" s="61" t="s">
        <v>124</v>
      </c>
    </row>
    <row r="2" spans="1:17" ht="16.2">
      <c r="A2" s="66" t="s">
        <v>126</v>
      </c>
      <c r="B2" s="59" t="s">
        <v>102</v>
      </c>
      <c r="C2" s="65">
        <v>1</v>
      </c>
      <c r="D2" s="59">
        <v>6.1887622475502742</v>
      </c>
      <c r="E2" s="59">
        <v>92.429018621848286</v>
      </c>
      <c r="F2" s="59">
        <v>21.334109498003563</v>
      </c>
      <c r="G2" s="59">
        <v>9.7904814484676734</v>
      </c>
      <c r="H2" s="59">
        <v>19.552230115246097</v>
      </c>
      <c r="I2" s="62">
        <v>0.55789484593837546</v>
      </c>
      <c r="J2" s="63">
        <v>1.7556156796718689</v>
      </c>
      <c r="K2" s="62">
        <v>9.085952243297319</v>
      </c>
      <c r="L2" s="62">
        <v>21.674792683473388</v>
      </c>
      <c r="M2" s="62">
        <v>8.9553433029211682</v>
      </c>
      <c r="N2" s="62">
        <v>41.01063285394158</v>
      </c>
      <c r="O2" s="62">
        <v>3.3894412889155658</v>
      </c>
      <c r="P2" s="62">
        <v>7.9034292529011596</v>
      </c>
      <c r="Q2" s="64">
        <v>93.775207305122038</v>
      </c>
    </row>
    <row r="3" spans="1:17" ht="16.2">
      <c r="A3" s="66" t="s">
        <v>126</v>
      </c>
      <c r="B3" s="59" t="s">
        <v>102</v>
      </c>
      <c r="C3" s="65">
        <v>2</v>
      </c>
      <c r="D3" s="59">
        <v>6.3087382523493902</v>
      </c>
      <c r="E3" s="59">
        <v>89.945767149421229</v>
      </c>
      <c r="F3" s="59">
        <v>20.909222706137694</v>
      </c>
      <c r="G3" s="59">
        <v>9.6507745603751616</v>
      </c>
      <c r="H3" s="59">
        <v>19.039562834132695</v>
      </c>
      <c r="I3" s="62">
        <v>0.5471374740207835</v>
      </c>
      <c r="J3" s="63">
        <v>1.6789294750199844</v>
      </c>
      <c r="K3" s="62">
        <v>8.9474089848121494</v>
      </c>
      <c r="L3" s="62">
        <v>20.794372434852122</v>
      </c>
      <c r="M3" s="62">
        <v>8.5933035195843335</v>
      </c>
      <c r="N3" s="62">
        <v>39.900486538768988</v>
      </c>
      <c r="O3" s="62">
        <v>3.1112786590727421</v>
      </c>
      <c r="P3" s="62">
        <v>7.7798487178257405</v>
      </c>
      <c r="Q3" s="64">
        <v>90.805628329936056</v>
      </c>
    </row>
    <row r="4" spans="1:17" ht="16.2">
      <c r="A4" s="66" t="s">
        <v>126</v>
      </c>
      <c r="B4" s="59" t="s">
        <v>102</v>
      </c>
      <c r="C4" s="65">
        <v>1</v>
      </c>
      <c r="D4" s="59">
        <v>6.686656671664208</v>
      </c>
      <c r="E4" s="59">
        <v>93.859263893720382</v>
      </c>
      <c r="F4" s="59">
        <v>17.668836021983779</v>
      </c>
      <c r="G4" s="59">
        <v>7.5322833792900212</v>
      </c>
      <c r="H4" s="59">
        <v>20.547790881952782</v>
      </c>
      <c r="I4" s="62">
        <v>0.52211501600640253</v>
      </c>
      <c r="J4" s="63">
        <v>1.5998751580632253</v>
      </c>
      <c r="K4" s="62">
        <v>9.0449849571828729</v>
      </c>
      <c r="L4" s="62">
        <v>22.126524852741095</v>
      </c>
      <c r="M4" s="62">
        <v>8.681415220488196</v>
      </c>
      <c r="N4" s="62">
        <v>44.868156949179671</v>
      </c>
      <c r="O4" s="62">
        <v>3.504833303721488</v>
      </c>
      <c r="P4" s="62">
        <v>8.4778903873549414</v>
      </c>
      <c r="Q4" s="64">
        <v>98.303680828731487</v>
      </c>
    </row>
    <row r="5" spans="1:17" ht="16.2">
      <c r="A5" s="66" t="s">
        <v>126</v>
      </c>
      <c r="B5" s="59" t="s">
        <v>102</v>
      </c>
      <c r="C5" s="65">
        <v>2</v>
      </c>
      <c r="D5" s="59">
        <v>6.7013402680536283</v>
      </c>
      <c r="E5" s="59">
        <v>97.525301298295517</v>
      </c>
      <c r="F5" s="59">
        <v>17.633286530874791</v>
      </c>
      <c r="G5" s="59">
        <v>7.4707654108061758</v>
      </c>
      <c r="H5" s="59">
        <v>20.294997309199999</v>
      </c>
      <c r="I5" s="62">
        <v>0.5110121620000001</v>
      </c>
      <c r="J5" s="63">
        <v>1.546017733</v>
      </c>
      <c r="K5" s="62">
        <v>8.7349178079999987</v>
      </c>
      <c r="L5" s="62">
        <v>21.7673241444</v>
      </c>
      <c r="M5" s="62">
        <v>8.5486913659999999</v>
      </c>
      <c r="N5" s="62">
        <v>45.159870058400003</v>
      </c>
      <c r="O5" s="62">
        <v>3.5100517052</v>
      </c>
      <c r="P5" s="62">
        <v>8.7179398579999994</v>
      </c>
      <c r="Q5" s="64">
        <v>97.984812672999993</v>
      </c>
    </row>
    <row r="6" spans="1:17" ht="16.2">
      <c r="A6" s="66" t="s">
        <v>126</v>
      </c>
      <c r="B6" s="59" t="s">
        <v>102</v>
      </c>
      <c r="C6" s="65">
        <v>1</v>
      </c>
      <c r="D6" s="59">
        <v>6.3768115942025956</v>
      </c>
      <c r="E6" s="59">
        <v>96.624200284387925</v>
      </c>
      <c r="F6" s="59">
        <v>21.205417771194504</v>
      </c>
      <c r="G6" s="59">
        <v>10.025821348381255</v>
      </c>
      <c r="H6" s="59">
        <v>20.940331592252395</v>
      </c>
      <c r="I6" s="62">
        <v>0.50138989616613416</v>
      </c>
      <c r="J6" s="63">
        <v>1.6714042144568686</v>
      </c>
      <c r="K6" s="62">
        <v>9.0153323322683683</v>
      </c>
      <c r="L6" s="62">
        <v>21.604499229233223</v>
      </c>
      <c r="M6" s="62">
        <v>8.8914093039137398</v>
      </c>
      <c r="N6" s="62">
        <v>44.201338135782741</v>
      </c>
      <c r="O6" s="62">
        <v>3.5860055079872204</v>
      </c>
      <c r="P6" s="62">
        <v>8.6813284824281141</v>
      </c>
      <c r="Q6" s="64">
        <v>97.651317206070289</v>
      </c>
    </row>
    <row r="7" spans="1:17" ht="16.2">
      <c r="A7" s="66" t="s">
        <v>126</v>
      </c>
      <c r="B7" s="59" t="s">
        <v>102</v>
      </c>
      <c r="C7" s="65">
        <v>2</v>
      </c>
      <c r="D7" s="59">
        <v>6.3800000000000523</v>
      </c>
      <c r="E7" s="59">
        <v>94.389677473574082</v>
      </c>
      <c r="F7" s="59">
        <v>20.919625436160377</v>
      </c>
      <c r="G7" s="59">
        <v>9.6830634479812066</v>
      </c>
      <c r="H7" s="59">
        <v>20.946227005600001</v>
      </c>
      <c r="I7" s="62">
        <v>0.50189924400000008</v>
      </c>
      <c r="J7" s="63">
        <v>1.6423969862000001</v>
      </c>
      <c r="K7" s="62">
        <v>9.1160060832000003</v>
      </c>
      <c r="L7" s="62">
        <v>21.498040878799998</v>
      </c>
      <c r="M7" s="62">
        <v>8.7401084671999989</v>
      </c>
      <c r="N7" s="62">
        <v>43.586341436000005</v>
      </c>
      <c r="O7" s="62">
        <v>3.6012710147999996</v>
      </c>
      <c r="P7" s="62">
        <v>8.4829704104000001</v>
      </c>
      <c r="Q7" s="64">
        <v>96.667135276600007</v>
      </c>
    </row>
    <row r="8" spans="1:17" ht="16.2">
      <c r="A8" s="66" t="s">
        <v>126</v>
      </c>
      <c r="B8" s="59" t="s">
        <v>103</v>
      </c>
      <c r="C8" s="65">
        <v>1</v>
      </c>
      <c r="D8" s="59">
        <v>6.1269365317340574</v>
      </c>
      <c r="E8" s="59">
        <v>101.60418201978818</v>
      </c>
      <c r="F8" s="59">
        <v>20.043945526369278</v>
      </c>
      <c r="G8" s="59">
        <v>9.3174885437482331</v>
      </c>
      <c r="H8" s="59">
        <v>19.663245548658388</v>
      </c>
      <c r="I8" s="62">
        <v>0.54696739086904289</v>
      </c>
      <c r="J8" s="63">
        <v>1.4725068646375652</v>
      </c>
      <c r="K8" s="62">
        <v>7.8661283364036851</v>
      </c>
      <c r="L8" s="62">
        <v>15.64074984100921</v>
      </c>
      <c r="M8" s="62">
        <v>7.2608605474569483</v>
      </c>
      <c r="N8" s="62">
        <v>48.581917178213857</v>
      </c>
      <c r="O8" s="62">
        <v>4.3735390008009611</v>
      </c>
      <c r="P8" s="62">
        <v>11.535501244693631</v>
      </c>
      <c r="Q8" s="64">
        <v>96.731203013215861</v>
      </c>
    </row>
    <row r="9" spans="1:17" ht="16.2">
      <c r="A9" s="66" t="s">
        <v>126</v>
      </c>
      <c r="B9" s="59" t="s">
        <v>103</v>
      </c>
      <c r="C9" s="65">
        <v>2</v>
      </c>
      <c r="D9" s="59">
        <v>6.2906290629061976</v>
      </c>
      <c r="E9" s="59">
        <v>100.67271061090383</v>
      </c>
      <c r="F9" s="59">
        <v>20.760070663237698</v>
      </c>
      <c r="G9" s="59">
        <v>9.3042591878664123</v>
      </c>
      <c r="H9" s="59">
        <v>19.553807627152583</v>
      </c>
      <c r="I9" s="62">
        <v>0.53734540448538248</v>
      </c>
      <c r="J9" s="63">
        <v>1.4711878169803765</v>
      </c>
      <c r="K9" s="62">
        <v>7.758918497396877</v>
      </c>
      <c r="L9" s="62">
        <v>15.542999741289545</v>
      </c>
      <c r="M9" s="62">
        <v>7.2317951609931921</v>
      </c>
      <c r="N9" s="62">
        <v>49.006824764116949</v>
      </c>
      <c r="O9" s="62">
        <v>4.2932345306367647</v>
      </c>
      <c r="P9" s="62">
        <v>11.539254094513414</v>
      </c>
      <c r="Q9" s="64">
        <v>96.844214605927121</v>
      </c>
    </row>
    <row r="10" spans="1:17" ht="16.2">
      <c r="A10" s="66" t="s">
        <v>126</v>
      </c>
      <c r="B10" s="59" t="s">
        <v>103</v>
      </c>
      <c r="C10" s="65">
        <v>1</v>
      </c>
      <c r="D10" s="59">
        <v>6.4987002599477828</v>
      </c>
      <c r="E10" s="59">
        <v>92.99043669885144</v>
      </c>
      <c r="F10" s="59">
        <v>19.413227463644098</v>
      </c>
      <c r="G10" s="59">
        <v>9.1614063374679002</v>
      </c>
      <c r="H10" s="59">
        <v>18.100236447600004</v>
      </c>
      <c r="I10" s="62">
        <v>0.49242711600000011</v>
      </c>
      <c r="J10" s="63">
        <v>1.5804122056000001</v>
      </c>
      <c r="K10" s="62">
        <v>7.5865637375999997</v>
      </c>
      <c r="L10" s="62">
        <v>15.612322575599999</v>
      </c>
      <c r="M10" s="62">
        <v>7.3052140712000009</v>
      </c>
      <c r="N10" s="62">
        <v>49.986649526400001</v>
      </c>
      <c r="O10" s="62">
        <v>4.4812920792000002</v>
      </c>
      <c r="P10" s="62">
        <v>11.769042732799999</v>
      </c>
      <c r="Q10" s="64">
        <v>98.321496928399995</v>
      </c>
    </row>
    <row r="11" spans="1:17" ht="16.2">
      <c r="A11" s="66" t="s">
        <v>126</v>
      </c>
      <c r="B11" s="59" t="s">
        <v>103</v>
      </c>
      <c r="C11" s="65">
        <v>2</v>
      </c>
      <c r="D11" s="59">
        <v>6.4612922584515564</v>
      </c>
      <c r="E11" s="59">
        <v>99.873927474206951</v>
      </c>
      <c r="F11" s="59">
        <v>19.82418521100653</v>
      </c>
      <c r="G11" s="59">
        <v>8.3694314247219737</v>
      </c>
      <c r="H11" s="59">
        <v>18.321434484399997</v>
      </c>
      <c r="I11" s="62">
        <v>0.47999960600000008</v>
      </c>
      <c r="J11" s="63">
        <v>1.3798246902</v>
      </c>
      <c r="K11" s="62">
        <v>7.3958656991999998</v>
      </c>
      <c r="L11" s="62">
        <v>15.529079754399998</v>
      </c>
      <c r="M11" s="62">
        <v>6.9166619436000003</v>
      </c>
      <c r="N11" s="62">
        <v>50.239082893599999</v>
      </c>
      <c r="O11" s="62">
        <v>4.1748118507999994</v>
      </c>
      <c r="P11" s="62">
        <v>11.583239928799999</v>
      </c>
      <c r="Q11" s="64">
        <v>97.218566760599998</v>
      </c>
    </row>
    <row r="12" spans="1:17" ht="16.2">
      <c r="A12" s="66" t="s">
        <v>126</v>
      </c>
      <c r="B12" s="59" t="s">
        <v>103</v>
      </c>
      <c r="C12" s="65">
        <v>1</v>
      </c>
      <c r="D12" s="59">
        <v>6.2668665667162404</v>
      </c>
      <c r="E12" s="59">
        <v>91.412826152621605</v>
      </c>
      <c r="F12" s="59">
        <v>20.088931883267193</v>
      </c>
      <c r="G12" s="59">
        <v>11.761953895441684</v>
      </c>
      <c r="H12" s="59">
        <v>17.549473087234894</v>
      </c>
      <c r="I12" s="62">
        <v>0.51770022008803518</v>
      </c>
      <c r="J12" s="63">
        <v>1.837927969387755</v>
      </c>
      <c r="K12" s="62">
        <v>7.6793690628251294</v>
      </c>
      <c r="L12" s="62">
        <v>14.758660240096038</v>
      </c>
      <c r="M12" s="62">
        <v>7.626487006802722</v>
      </c>
      <c r="N12" s="62">
        <v>45.89416142537015</v>
      </c>
      <c r="O12" s="62">
        <v>4.0124808907563025</v>
      </c>
      <c r="P12" s="62">
        <v>10.64837775230092</v>
      </c>
      <c r="Q12" s="64">
        <v>92.457464347539016</v>
      </c>
    </row>
    <row r="13" spans="1:17" ht="16.2">
      <c r="A13" s="66" t="s">
        <v>126</v>
      </c>
      <c r="B13" s="59" t="s">
        <v>103</v>
      </c>
      <c r="C13" s="65">
        <v>2</v>
      </c>
      <c r="D13" s="59">
        <v>6.3599999999997436</v>
      </c>
      <c r="E13" s="59">
        <v>86.221935607049275</v>
      </c>
      <c r="F13" s="59">
        <v>25.308201024963523</v>
      </c>
      <c r="G13" s="59">
        <v>12.284993023266514</v>
      </c>
      <c r="H13" s="59">
        <v>16.751381845138056</v>
      </c>
      <c r="I13" s="62">
        <v>0.50806814525810329</v>
      </c>
      <c r="J13" s="63">
        <v>1.6361844371748695</v>
      </c>
      <c r="K13" s="62">
        <v>7.2604950108043216</v>
      </c>
      <c r="L13" s="62">
        <v>13.908081901160463</v>
      </c>
      <c r="M13" s="62">
        <v>6.9826410476190475</v>
      </c>
      <c r="N13" s="62">
        <v>35.033370472989198</v>
      </c>
      <c r="O13" s="62">
        <v>2.5776559683873548</v>
      </c>
      <c r="P13" s="62">
        <v>6.6595767054821922</v>
      </c>
      <c r="Q13" s="64">
        <v>74.058005543617455</v>
      </c>
    </row>
    <row r="14" spans="1:17" ht="16.2">
      <c r="A14" s="66" t="s">
        <v>126</v>
      </c>
      <c r="B14" s="59" t="s">
        <v>104</v>
      </c>
      <c r="C14" s="65">
        <v>1</v>
      </c>
      <c r="D14" s="59">
        <v>6.2631315657828672</v>
      </c>
      <c r="E14" s="59">
        <v>93.077277776548186</v>
      </c>
      <c r="F14" s="59">
        <v>26.063156445013689</v>
      </c>
      <c r="G14" s="59">
        <v>10.051805823460345</v>
      </c>
      <c r="H14" s="59">
        <v>28.8142886744</v>
      </c>
      <c r="I14" s="62">
        <v>1.2236383216</v>
      </c>
      <c r="J14" s="63">
        <v>1.1442310467999999</v>
      </c>
      <c r="K14" s="62">
        <v>7.6945165668</v>
      </c>
      <c r="L14" s="62">
        <v>16.793135338000003</v>
      </c>
      <c r="M14" s="62">
        <v>5.2545771008000006</v>
      </c>
      <c r="N14" s="62">
        <v>30.438211491600004</v>
      </c>
      <c r="O14" s="62">
        <v>3.2489531856</v>
      </c>
      <c r="P14" s="62">
        <v>6.6238474523999997</v>
      </c>
      <c r="Q14" s="64">
        <v>71.197472182000013</v>
      </c>
    </row>
    <row r="15" spans="1:17" ht="16.2">
      <c r="A15" s="66" t="s">
        <v>126</v>
      </c>
      <c r="B15" s="59" t="s">
        <v>104</v>
      </c>
      <c r="C15" s="65">
        <v>2</v>
      </c>
      <c r="D15" s="59">
        <v>6.2906290629065529</v>
      </c>
      <c r="E15" s="59">
        <v>91.595571193025975</v>
      </c>
      <c r="F15" s="59">
        <v>27.598362581764288</v>
      </c>
      <c r="G15" s="59">
        <v>10.385242764818852</v>
      </c>
      <c r="H15" s="59">
        <v>28.258882654814222</v>
      </c>
      <c r="I15" s="62">
        <v>1.1797835385537354</v>
      </c>
      <c r="J15" s="63">
        <v>1.2243750583300037</v>
      </c>
      <c r="K15" s="62">
        <v>7.6465351701957633</v>
      </c>
      <c r="L15" s="62">
        <v>16.221920311626047</v>
      </c>
      <c r="M15" s="62">
        <v>5.4298628078306024</v>
      </c>
      <c r="N15" s="62">
        <v>30.059823716739913</v>
      </c>
      <c r="O15" s="62">
        <v>3.3711235912904507</v>
      </c>
      <c r="P15" s="62">
        <v>6.6746137473032352</v>
      </c>
      <c r="Q15" s="64">
        <v>70.628254403316021</v>
      </c>
    </row>
    <row r="16" spans="1:17" ht="16.2">
      <c r="A16" s="66" t="s">
        <v>126</v>
      </c>
      <c r="B16" s="59" t="s">
        <v>104</v>
      </c>
      <c r="C16" s="65">
        <v>1</v>
      </c>
      <c r="D16" s="59">
        <v>5.9970014992502474</v>
      </c>
      <c r="E16" s="59">
        <v>91.004731150458269</v>
      </c>
      <c r="F16" s="59">
        <v>24.723039221620891</v>
      </c>
      <c r="G16" s="59">
        <v>8.6092343892273338</v>
      </c>
      <c r="H16" s="59">
        <v>30.139798189772268</v>
      </c>
      <c r="I16" s="62">
        <v>1.3398486428286058</v>
      </c>
      <c r="J16" s="63">
        <v>1.2191573060327605</v>
      </c>
      <c r="K16" s="62">
        <v>7.7169948749500588</v>
      </c>
      <c r="L16" s="62">
        <v>17.740715541350376</v>
      </c>
      <c r="M16" s="62">
        <v>5.6389040862964439</v>
      </c>
      <c r="N16" s="62">
        <v>30.019631464242906</v>
      </c>
      <c r="O16" s="62">
        <v>2.8403925241709942</v>
      </c>
      <c r="P16" s="62">
        <v>6.3271934113064319</v>
      </c>
      <c r="Q16" s="64">
        <v>71.502989208349987</v>
      </c>
    </row>
    <row r="17" spans="1:17" ht="16.2">
      <c r="A17" s="66" t="s">
        <v>126</v>
      </c>
      <c r="B17" s="59" t="s">
        <v>104</v>
      </c>
      <c r="C17" s="65">
        <v>2</v>
      </c>
      <c r="D17" s="59">
        <v>6.1193880611938285</v>
      </c>
      <c r="E17" s="59">
        <v>90.317196092312898</v>
      </c>
      <c r="F17" s="59">
        <v>24.758676399296245</v>
      </c>
      <c r="G17" s="59">
        <v>8.7143937700531175</v>
      </c>
      <c r="H17" s="59">
        <v>29.272889986421724</v>
      </c>
      <c r="I17" s="62">
        <v>1.3091476801118209</v>
      </c>
      <c r="J17" s="63">
        <v>1.1605797507987219</v>
      </c>
      <c r="K17" s="62">
        <v>7.5554774105431308</v>
      </c>
      <c r="L17" s="62">
        <v>17.351106114217252</v>
      </c>
      <c r="M17" s="62">
        <v>5.3962553258785935</v>
      </c>
      <c r="N17" s="62">
        <v>28.818849611022365</v>
      </c>
      <c r="O17" s="62">
        <v>2.7372925758785938</v>
      </c>
      <c r="P17" s="62">
        <v>5.9731127204472845</v>
      </c>
      <c r="Q17" s="64">
        <v>68.992673508785941</v>
      </c>
    </row>
    <row r="18" spans="1:17" ht="16.2">
      <c r="A18" s="66" t="s">
        <v>126</v>
      </c>
      <c r="B18" s="59" t="s">
        <v>104</v>
      </c>
      <c r="C18" s="65">
        <v>1</v>
      </c>
      <c r="D18" s="59">
        <v>6.2906290629061976</v>
      </c>
      <c r="E18" s="59">
        <v>81.343372487886754</v>
      </c>
      <c r="F18" s="59">
        <v>26.862258364994645</v>
      </c>
      <c r="G18" s="59">
        <v>10.152265354962637</v>
      </c>
      <c r="H18" s="59">
        <v>27.696814412800002</v>
      </c>
      <c r="I18" s="62">
        <v>1.1535666849999999</v>
      </c>
      <c r="J18" s="63">
        <v>0.63865444279999994</v>
      </c>
      <c r="K18" s="62">
        <v>7.4966497460000001</v>
      </c>
      <c r="L18" s="62">
        <v>12.447508248000002</v>
      </c>
      <c r="M18" s="62">
        <v>4.5020694431999999</v>
      </c>
      <c r="N18" s="62">
        <v>24.303035131800002</v>
      </c>
      <c r="O18" s="62">
        <v>2.2430077136</v>
      </c>
      <c r="P18" s="62">
        <v>5.3195247378000001</v>
      </c>
      <c r="Q18" s="64">
        <v>56.950449463200002</v>
      </c>
    </row>
    <row r="19" spans="1:17" ht="16.2">
      <c r="A19" s="66" t="s">
        <v>126</v>
      </c>
      <c r="B19" s="59" t="s">
        <v>104</v>
      </c>
      <c r="C19" s="65">
        <v>2</v>
      </c>
      <c r="D19" s="59">
        <v>6.2218665599680607</v>
      </c>
      <c r="E19" s="59">
        <v>84.498092729032209</v>
      </c>
      <c r="F19" s="59">
        <v>27.988533827476061</v>
      </c>
      <c r="G19" s="59">
        <v>10.264685378487762</v>
      </c>
      <c r="H19" s="59">
        <v>27.329961416533546</v>
      </c>
      <c r="I19" s="62">
        <v>1.1246737545926517</v>
      </c>
      <c r="J19" s="63">
        <v>0.63569442452076674</v>
      </c>
      <c r="K19" s="62">
        <v>7.3377506437699678</v>
      </c>
      <c r="L19" s="62">
        <v>12.252168895766772</v>
      </c>
      <c r="M19" s="62">
        <v>4.4921748658146967</v>
      </c>
      <c r="N19" s="62">
        <v>23.321320647364217</v>
      </c>
      <c r="O19" s="62">
        <v>2.1472408678115014</v>
      </c>
      <c r="P19" s="62">
        <v>5.0902644249201279</v>
      </c>
      <c r="Q19" s="64">
        <v>55.276614769968056</v>
      </c>
    </row>
    <row r="20" spans="1:17" ht="16.2">
      <c r="A20" s="66" t="s">
        <v>126</v>
      </c>
      <c r="B20" s="59" t="s">
        <v>105</v>
      </c>
      <c r="C20" s="65">
        <v>1</v>
      </c>
      <c r="D20" s="59">
        <v>4.8014404321298203</v>
      </c>
      <c r="E20" s="59">
        <v>113.21753544916905</v>
      </c>
      <c r="F20" s="59">
        <v>27.792138401000855</v>
      </c>
      <c r="G20" s="59">
        <v>17.917245804206956</v>
      </c>
      <c r="H20" s="59">
        <v>25.932154250500997</v>
      </c>
      <c r="I20" s="62">
        <v>0.56513716332665331</v>
      </c>
      <c r="J20" s="63">
        <v>2.0559121623246495</v>
      </c>
      <c r="K20" s="62">
        <v>14.498978957515032</v>
      </c>
      <c r="L20" s="62">
        <v>23.82950539278557</v>
      </c>
      <c r="M20" s="62">
        <v>5.8086448192384772</v>
      </c>
      <c r="N20" s="62">
        <v>46.098072622845692</v>
      </c>
      <c r="O20" s="62">
        <v>4.0222148617234472</v>
      </c>
      <c r="P20" s="62">
        <v>8.7803369026052103</v>
      </c>
      <c r="Q20" s="64">
        <v>105.09366571903807</v>
      </c>
    </row>
    <row r="21" spans="1:17" ht="16.2">
      <c r="A21" s="66" t="s">
        <v>126</v>
      </c>
      <c r="B21" s="59" t="s">
        <v>105</v>
      </c>
      <c r="C21" s="65">
        <v>2</v>
      </c>
      <c r="D21" s="59">
        <v>4.8514554366310545</v>
      </c>
      <c r="E21" s="59">
        <v>113.44587612489497</v>
      </c>
      <c r="F21" s="59">
        <v>30.190687762825924</v>
      </c>
      <c r="G21" s="59">
        <v>19.038872410639208</v>
      </c>
      <c r="H21" s="59">
        <v>26.729058834399996</v>
      </c>
      <c r="I21" s="62">
        <v>0.65695637080000002</v>
      </c>
      <c r="J21" s="63">
        <v>2.0726621607999998</v>
      </c>
      <c r="K21" s="62">
        <v>14.823603694800003</v>
      </c>
      <c r="L21" s="62">
        <v>24.51284248</v>
      </c>
      <c r="M21" s="62">
        <v>5.9500011584000001</v>
      </c>
      <c r="N21" s="62">
        <v>48.447016863000002</v>
      </c>
      <c r="O21" s="62">
        <v>4.2180906983999993</v>
      </c>
      <c r="P21" s="62">
        <v>9.2090345286000002</v>
      </c>
      <c r="Q21" s="64">
        <v>109.23325158400002</v>
      </c>
    </row>
    <row r="22" spans="1:17" ht="16.2">
      <c r="A22" s="66" t="s">
        <v>126</v>
      </c>
      <c r="B22" s="59" t="s">
        <v>105</v>
      </c>
      <c r="C22" s="65">
        <v>1</v>
      </c>
      <c r="D22" s="59">
        <v>4.6809361872375534</v>
      </c>
      <c r="E22" s="59">
        <v>119.09560597061083</v>
      </c>
      <c r="F22" s="59">
        <v>18.740522533451756</v>
      </c>
      <c r="G22" s="59">
        <v>14.070912231989176</v>
      </c>
      <c r="H22" s="59">
        <v>26.323360970776623</v>
      </c>
      <c r="I22" s="62">
        <v>0.53876705324259411</v>
      </c>
      <c r="J22" s="63">
        <v>2.2342440220176139</v>
      </c>
      <c r="K22" s="62">
        <v>15.529156999199362</v>
      </c>
      <c r="L22" s="62">
        <v>26.699489797838275</v>
      </c>
      <c r="M22" s="62">
        <v>6.3512933482786229</v>
      </c>
      <c r="N22" s="62">
        <v>50.662672260408328</v>
      </c>
      <c r="O22" s="62">
        <v>4.0423687085668529</v>
      </c>
      <c r="P22" s="62">
        <v>9.5801171817453969</v>
      </c>
      <c r="Q22" s="64">
        <v>115.09934231805445</v>
      </c>
    </row>
    <row r="23" spans="1:17" ht="16.2">
      <c r="A23" s="66" t="s">
        <v>126</v>
      </c>
      <c r="B23" s="59" t="s">
        <v>105</v>
      </c>
      <c r="C23" s="65">
        <v>2</v>
      </c>
      <c r="D23" s="59">
        <v>4.681404421326504</v>
      </c>
      <c r="E23" s="59">
        <v>117.83444310175618</v>
      </c>
      <c r="F23" s="59">
        <v>24.177329556794383</v>
      </c>
      <c r="G23" s="59">
        <v>14.189864082872445</v>
      </c>
      <c r="H23" s="59">
        <v>26.180610121442886</v>
      </c>
      <c r="I23" s="62">
        <v>0.52380464348697398</v>
      </c>
      <c r="J23" s="63">
        <v>2.0545995374749499</v>
      </c>
      <c r="K23" s="62">
        <v>15.380817131462925</v>
      </c>
      <c r="L23" s="62">
        <v>26.317854577154314</v>
      </c>
      <c r="M23" s="62">
        <v>5.9590119887775552</v>
      </c>
      <c r="N23" s="62">
        <v>49.670716424849708</v>
      </c>
      <c r="O23" s="62">
        <v>3.6818877551102203</v>
      </c>
      <c r="P23" s="62">
        <v>9.2151414799599198</v>
      </c>
      <c r="Q23" s="64">
        <v>112.2800288947896</v>
      </c>
    </row>
    <row r="24" spans="1:17" ht="16.2">
      <c r="A24" s="66" t="s">
        <v>126</v>
      </c>
      <c r="B24" s="59" t="s">
        <v>105</v>
      </c>
      <c r="C24" s="65">
        <v>1</v>
      </c>
      <c r="D24" s="59">
        <v>4.5295470452955708</v>
      </c>
      <c r="E24" s="59">
        <v>119.45049846957595</v>
      </c>
      <c r="F24" s="59">
        <v>23.146720203980557</v>
      </c>
      <c r="G24" s="59">
        <v>17.114553212532339</v>
      </c>
      <c r="H24" s="59">
        <v>29.94432628382706</v>
      </c>
      <c r="I24" s="62">
        <v>0.61342939231385119</v>
      </c>
      <c r="J24" s="63">
        <v>2.0965276425140109</v>
      </c>
      <c r="K24" s="62">
        <v>15.038862143714974</v>
      </c>
      <c r="L24" s="62">
        <v>25.400343432746201</v>
      </c>
      <c r="M24" s="62">
        <v>6.0492393306645322</v>
      </c>
      <c r="N24" s="62">
        <v>53.069129690752604</v>
      </c>
      <c r="O24" s="62">
        <v>4.1650879031224983</v>
      </c>
      <c r="P24" s="62">
        <v>9.8224818891112893</v>
      </c>
      <c r="Q24" s="64">
        <v>115.6416720326261</v>
      </c>
    </row>
    <row r="25" spans="1:17" ht="16.2">
      <c r="A25" s="66" t="s">
        <v>126</v>
      </c>
      <c r="B25" s="59" t="s">
        <v>105</v>
      </c>
      <c r="C25" s="65">
        <v>2</v>
      </c>
      <c r="D25" s="59">
        <v>4.4991001799638228</v>
      </c>
      <c r="E25" s="59">
        <v>120.42347037315704</v>
      </c>
      <c r="F25" s="59">
        <v>29.738400242917852</v>
      </c>
      <c r="G25" s="59">
        <v>17.614065830954019</v>
      </c>
      <c r="H25" s="59">
        <v>30.185764444222315</v>
      </c>
      <c r="I25" s="62">
        <v>0.60952961615353873</v>
      </c>
      <c r="J25" s="63">
        <v>2.0118625405837665</v>
      </c>
      <c r="K25" s="62">
        <v>14.984662701319476</v>
      </c>
      <c r="L25" s="62">
        <v>25.495901601359456</v>
      </c>
      <c r="M25" s="62">
        <v>5.8923357952818884</v>
      </c>
      <c r="N25" s="62">
        <v>53.357045542383048</v>
      </c>
      <c r="O25" s="62">
        <v>3.9870137029188326</v>
      </c>
      <c r="P25" s="62">
        <v>9.7855141895241911</v>
      </c>
      <c r="Q25" s="64">
        <v>115.51433607337066</v>
      </c>
    </row>
    <row r="26" spans="1:17" ht="16.2">
      <c r="A26" s="66" t="s">
        <v>126</v>
      </c>
      <c r="B26" s="59" t="s">
        <v>106</v>
      </c>
      <c r="C26" s="65">
        <v>1</v>
      </c>
      <c r="D26" s="59">
        <v>6.1012202440488039</v>
      </c>
      <c r="E26" s="59">
        <v>119.05937466979121</v>
      </c>
      <c r="F26" s="59">
        <v>33.695645547507461</v>
      </c>
      <c r="G26" s="59">
        <v>20.186916219002981</v>
      </c>
      <c r="H26" s="59">
        <v>40.194984470800001</v>
      </c>
      <c r="I26" s="62">
        <v>0.77998403080000001</v>
      </c>
      <c r="J26" s="63">
        <v>3.0148270831999997</v>
      </c>
      <c r="K26" s="62">
        <v>14.912632283600001</v>
      </c>
      <c r="L26" s="62">
        <v>22.492028230000003</v>
      </c>
      <c r="M26" s="62">
        <v>8.3356408640000019</v>
      </c>
      <c r="N26" s="62">
        <v>46.683571619400006</v>
      </c>
      <c r="O26" s="62">
        <v>5.2940604312000001</v>
      </c>
      <c r="P26" s="62">
        <v>10.822157802</v>
      </c>
      <c r="Q26" s="64">
        <v>111.55491831340001</v>
      </c>
    </row>
    <row r="27" spans="1:17" ht="16.2">
      <c r="A27" s="66" t="s">
        <v>126</v>
      </c>
      <c r="B27" s="59" t="s">
        <v>106</v>
      </c>
      <c r="C27" s="65">
        <v>2</v>
      </c>
      <c r="D27" s="59">
        <v>6.0006000600058726</v>
      </c>
      <c r="E27" s="59">
        <v>112.53237742641346</v>
      </c>
      <c r="F27" s="59">
        <v>30.73698894757273</v>
      </c>
      <c r="G27" s="59">
        <v>20.174112922301642</v>
      </c>
      <c r="H27" s="59">
        <v>37.580985931062131</v>
      </c>
      <c r="I27" s="62">
        <v>0.75437252324649307</v>
      </c>
      <c r="J27" s="63">
        <v>2.8794367042084166</v>
      </c>
      <c r="K27" s="62">
        <v>14.276343217234473</v>
      </c>
      <c r="L27" s="62">
        <v>21.183550913827659</v>
      </c>
      <c r="M27" s="62">
        <v>7.8516642244488981</v>
      </c>
      <c r="N27" s="62">
        <v>42.133295478757518</v>
      </c>
      <c r="O27" s="62">
        <v>4.73607882244489</v>
      </c>
      <c r="P27" s="62">
        <v>9.6677388517034082</v>
      </c>
      <c r="Q27" s="64">
        <v>102.72810821262526</v>
      </c>
    </row>
    <row r="28" spans="1:17" ht="16.2">
      <c r="A28" s="66" t="s">
        <v>126</v>
      </c>
      <c r="B28" s="59" t="s">
        <v>106</v>
      </c>
      <c r="C28" s="65">
        <v>1</v>
      </c>
      <c r="D28" s="59">
        <v>6.328101569528954</v>
      </c>
      <c r="E28" s="59">
        <v>130.59359535752375</v>
      </c>
      <c r="F28" s="59">
        <v>27.130228409818514</v>
      </c>
      <c r="G28" s="59">
        <v>16.427853238633908</v>
      </c>
      <c r="H28" s="59">
        <v>43.938307999999999</v>
      </c>
      <c r="I28" s="62">
        <v>0.66956985280000003</v>
      </c>
      <c r="J28" s="63">
        <v>2.8600403835999995</v>
      </c>
      <c r="K28" s="62">
        <v>15.347376489600004</v>
      </c>
      <c r="L28" s="62">
        <v>23.853012904000003</v>
      </c>
      <c r="M28" s="62">
        <v>8.0640680864000007</v>
      </c>
      <c r="N28" s="62">
        <v>48.728242390200009</v>
      </c>
      <c r="O28" s="62">
        <v>4.8623579707999998</v>
      </c>
      <c r="P28" s="62">
        <v>11.307865725599999</v>
      </c>
      <c r="Q28" s="64">
        <v>115.02296395020002</v>
      </c>
    </row>
    <row r="29" spans="1:17" ht="16.2">
      <c r="A29" s="66" t="s">
        <v>126</v>
      </c>
      <c r="B29" s="59" t="s">
        <v>106</v>
      </c>
      <c r="C29" s="65">
        <v>2</v>
      </c>
      <c r="D29" s="59">
        <v>6.3699999999997203</v>
      </c>
      <c r="E29" s="59">
        <v>104.27123249597662</v>
      </c>
      <c r="F29" s="59">
        <v>26.287231958067643</v>
      </c>
      <c r="G29" s="59">
        <v>14.44380912761228</v>
      </c>
      <c r="H29" s="59">
        <v>40.612430917100518</v>
      </c>
      <c r="I29" s="62">
        <v>0.62123555086103333</v>
      </c>
      <c r="J29" s="63">
        <v>2.6634935310372443</v>
      </c>
      <c r="K29" s="62">
        <v>14.211180529835806</v>
      </c>
      <c r="L29" s="62">
        <v>21.644856834201043</v>
      </c>
      <c r="M29" s="62">
        <v>7.455491187825392</v>
      </c>
      <c r="N29" s="62">
        <v>42.245514593512219</v>
      </c>
      <c r="O29" s="62">
        <v>4.0639965790949137</v>
      </c>
      <c r="P29" s="62">
        <v>9.7956280536643963</v>
      </c>
      <c r="Q29" s="64">
        <v>102.08016130917103</v>
      </c>
    </row>
    <row r="30" spans="1:17" ht="16.2">
      <c r="A30" s="66" t="s">
        <v>126</v>
      </c>
      <c r="B30" s="59" t="s">
        <v>106</v>
      </c>
      <c r="C30" s="65">
        <v>1</v>
      </c>
      <c r="D30" s="59">
        <v>6.0230115057527014</v>
      </c>
      <c r="E30" s="59">
        <v>126.80114771638432</v>
      </c>
      <c r="F30" s="59">
        <v>27.912577770680244</v>
      </c>
      <c r="G30" s="59">
        <v>16.873215724475646</v>
      </c>
      <c r="H30" s="59">
        <v>44.633188000000004</v>
      </c>
      <c r="I30" s="62">
        <v>0.75084389740000002</v>
      </c>
      <c r="J30" s="63">
        <v>3.0548193939999999</v>
      </c>
      <c r="K30" s="62">
        <v>15.497324588400001</v>
      </c>
      <c r="L30" s="62">
        <v>23.645475854000001</v>
      </c>
      <c r="M30" s="62">
        <v>8.5019262048000002</v>
      </c>
      <c r="N30" s="62">
        <v>48.257291749200007</v>
      </c>
      <c r="O30" s="62">
        <v>5.1372344500000002</v>
      </c>
      <c r="P30" s="62">
        <v>11.364041350799999</v>
      </c>
      <c r="Q30" s="64">
        <v>115.4581135912</v>
      </c>
    </row>
    <row r="31" spans="1:17" ht="16.2">
      <c r="A31" s="66" t="s">
        <v>126</v>
      </c>
      <c r="B31" s="59" t="s">
        <v>106</v>
      </c>
      <c r="C31" s="65">
        <v>2</v>
      </c>
      <c r="D31" s="59">
        <v>5.9982005398379208</v>
      </c>
      <c r="E31" s="59">
        <v>121.9383033279754</v>
      </c>
      <c r="F31" s="59">
        <v>29.322045704201305</v>
      </c>
      <c r="G31" s="59">
        <v>16.499407331459103</v>
      </c>
      <c r="H31" s="59">
        <v>43.651645316253003</v>
      </c>
      <c r="I31" s="62">
        <v>0.72594590432345885</v>
      </c>
      <c r="J31" s="63">
        <v>3.0109588002401919</v>
      </c>
      <c r="K31" s="62">
        <v>15.020878156925543</v>
      </c>
      <c r="L31" s="62">
        <v>23.223282610088074</v>
      </c>
      <c r="M31" s="62">
        <v>8.3515837341873524</v>
      </c>
      <c r="N31" s="62">
        <v>46.255051902922347</v>
      </c>
      <c r="O31" s="62">
        <v>5.0588561581265008</v>
      </c>
      <c r="P31" s="62">
        <v>10.804961564651723</v>
      </c>
      <c r="Q31" s="64">
        <v>111.72557292714173</v>
      </c>
    </row>
    <row r="32" spans="1:17" ht="16.2">
      <c r="A32" s="66" t="s">
        <v>126</v>
      </c>
      <c r="B32" s="59" t="s">
        <v>107</v>
      </c>
      <c r="C32" s="65">
        <v>1</v>
      </c>
      <c r="D32" s="59">
        <v>1.1696491052681797</v>
      </c>
      <c r="E32" s="59">
        <v>116.29476925022328</v>
      </c>
      <c r="F32" s="59">
        <v>19.409126319552584</v>
      </c>
      <c r="G32" s="59">
        <v>5.9432238979198857</v>
      </c>
      <c r="H32" s="59">
        <v>27.474347954836126</v>
      </c>
      <c r="I32" s="62">
        <v>0.2897919236610712</v>
      </c>
      <c r="J32" s="63">
        <v>1.8784707633892885</v>
      </c>
      <c r="K32" s="62">
        <v>11.567997653477219</v>
      </c>
      <c r="L32" s="62">
        <v>28.348246684652288</v>
      </c>
      <c r="M32" s="62">
        <v>6.9767584684252615</v>
      </c>
      <c r="N32" s="62">
        <v>46.037747290167871</v>
      </c>
      <c r="O32" s="62">
        <v>4.335969985611511</v>
      </c>
      <c r="P32" s="62">
        <v>7.4497047751798551</v>
      </c>
      <c r="Q32" s="64">
        <v>106.5948956209033</v>
      </c>
    </row>
    <row r="33" spans="1:17" ht="16.2">
      <c r="A33" s="66" t="s">
        <v>126</v>
      </c>
      <c r="B33" s="59" t="s">
        <v>107</v>
      </c>
      <c r="C33" s="65">
        <v>2</v>
      </c>
      <c r="D33" s="59">
        <v>1.4801480148012283</v>
      </c>
      <c r="E33" s="59">
        <v>113.91475417199125</v>
      </c>
      <c r="F33" s="59">
        <v>18.47405597092235</v>
      </c>
      <c r="G33" s="59">
        <v>5.7690358955305667</v>
      </c>
      <c r="H33" s="59">
        <v>27.056575063523763</v>
      </c>
      <c r="I33" s="62">
        <v>0.28461898002397118</v>
      </c>
      <c r="J33" s="63">
        <v>1.7958587095485417</v>
      </c>
      <c r="K33" s="62">
        <v>11.293449422293246</v>
      </c>
      <c r="L33" s="62">
        <v>27.787220415501402</v>
      </c>
      <c r="M33" s="62">
        <v>6.8284545297642838</v>
      </c>
      <c r="N33" s="62">
        <v>45.474623062125445</v>
      </c>
      <c r="O33" s="62">
        <v>4.2466515601278463</v>
      </c>
      <c r="P33" s="62">
        <v>7.3764215938873336</v>
      </c>
      <c r="Q33" s="64">
        <v>104.8026792932481</v>
      </c>
    </row>
    <row r="34" spans="1:17" ht="16.2">
      <c r="A34" s="66" t="s">
        <v>126</v>
      </c>
      <c r="B34" s="59" t="s">
        <v>107</v>
      </c>
      <c r="C34" s="65">
        <v>1</v>
      </c>
      <c r="D34" s="59">
        <v>2.6102610261025672</v>
      </c>
      <c r="E34" s="59">
        <v>115.20059961491884</v>
      </c>
      <c r="F34" s="59">
        <v>24.356616237641774</v>
      </c>
      <c r="G34" s="59">
        <v>8.2671597175335059</v>
      </c>
      <c r="H34" s="59">
        <v>28.43631099441118</v>
      </c>
      <c r="I34" s="62">
        <v>0.57262526506986022</v>
      </c>
      <c r="J34" s="63">
        <v>2.1905305880239521</v>
      </c>
      <c r="K34" s="62">
        <v>12.165772354491017</v>
      </c>
      <c r="L34" s="62">
        <v>25.78207185229541</v>
      </c>
      <c r="M34" s="62">
        <v>7.3490459528942136</v>
      </c>
      <c r="N34" s="62">
        <v>44.452545808982038</v>
      </c>
      <c r="O34" s="62">
        <v>4.401970533732535</v>
      </c>
      <c r="P34" s="62">
        <v>7.7114741281437134</v>
      </c>
      <c r="Q34" s="64">
        <v>104.05341121856287</v>
      </c>
    </row>
    <row r="35" spans="1:17" ht="16.2">
      <c r="A35" s="66" t="s">
        <v>126</v>
      </c>
      <c r="B35" s="59" t="s">
        <v>107</v>
      </c>
      <c r="C35" s="65">
        <v>2</v>
      </c>
      <c r="D35" s="59">
        <v>2.5889644142343098</v>
      </c>
      <c r="E35" s="59">
        <v>104.87693838267626</v>
      </c>
      <c r="F35" s="59">
        <v>23.136059866180076</v>
      </c>
      <c r="G35" s="59">
        <v>7.9987528636236824</v>
      </c>
      <c r="H35" s="59">
        <v>28.011118437075503</v>
      </c>
      <c r="I35" s="62">
        <v>0.55347434938074314</v>
      </c>
      <c r="J35" s="63">
        <v>2.0914416208549733</v>
      </c>
      <c r="K35" s="62">
        <v>11.88594527047543</v>
      </c>
      <c r="L35" s="62">
        <v>25.732888395924892</v>
      </c>
      <c r="M35" s="62">
        <v>7.1207543523771477</v>
      </c>
      <c r="N35" s="62">
        <v>39.9289737339193</v>
      </c>
      <c r="O35" s="62">
        <v>3.9559850343587692</v>
      </c>
      <c r="P35" s="62">
        <v>6.8614870259688372</v>
      </c>
      <c r="Q35" s="64">
        <v>97.577475433879357</v>
      </c>
    </row>
    <row r="36" spans="1:17" ht="16.2">
      <c r="A36" s="66" t="s">
        <v>126</v>
      </c>
      <c r="B36" s="59" t="s">
        <v>107</v>
      </c>
      <c r="C36" s="65">
        <v>1</v>
      </c>
      <c r="D36" s="59">
        <v>2.090418083616826</v>
      </c>
      <c r="E36" s="59">
        <v>103.45126229326593</v>
      </c>
      <c r="F36" s="59">
        <v>22.418929010593377</v>
      </c>
      <c r="G36" s="59">
        <v>6.917354322427764</v>
      </c>
      <c r="H36" s="59">
        <v>27.590490681582093</v>
      </c>
      <c r="I36" s="62">
        <v>0.58019598941270467</v>
      </c>
      <c r="J36" s="63">
        <v>1.8611630019976022</v>
      </c>
      <c r="K36" s="62">
        <v>11.229508782261286</v>
      </c>
      <c r="L36" s="62">
        <v>25.267768194167001</v>
      </c>
      <c r="M36" s="62">
        <v>6.598257706751899</v>
      </c>
      <c r="N36" s="62">
        <v>42.394164255293646</v>
      </c>
      <c r="O36" s="62">
        <v>4.1319335481422295</v>
      </c>
      <c r="P36" s="62">
        <v>7.2466885553336002</v>
      </c>
      <c r="Q36" s="64">
        <v>98.729484043947281</v>
      </c>
    </row>
    <row r="37" spans="1:17" ht="16.2">
      <c r="A37" s="66" t="s">
        <v>126</v>
      </c>
      <c r="B37" s="59" t="s">
        <v>107</v>
      </c>
      <c r="C37" s="65">
        <v>2</v>
      </c>
      <c r="D37" s="59">
        <v>2.1591363454617549</v>
      </c>
      <c r="E37" s="59">
        <v>110.51577493598406</v>
      </c>
      <c r="F37" s="59">
        <v>23.321836924124771</v>
      </c>
      <c r="G37" s="59">
        <v>7.0228079999999951</v>
      </c>
      <c r="H37" s="59">
        <v>27.681246191999996</v>
      </c>
      <c r="I37" s="62">
        <v>0.5862692746</v>
      </c>
      <c r="J37" s="63">
        <v>1.8922911856</v>
      </c>
      <c r="K37" s="62">
        <v>11.3567186944</v>
      </c>
      <c r="L37" s="62">
        <v>25.114943321999998</v>
      </c>
      <c r="M37" s="62">
        <v>6.6460546304000001</v>
      </c>
      <c r="N37" s="62">
        <v>43.5808041234</v>
      </c>
      <c r="O37" s="62">
        <v>4.1315578876000005</v>
      </c>
      <c r="P37" s="62">
        <v>7.4531366898</v>
      </c>
      <c r="Q37" s="64">
        <v>100.17550653320001</v>
      </c>
    </row>
    <row r="38" spans="1:17" ht="16.2">
      <c r="A38" s="66" t="s">
        <v>126</v>
      </c>
      <c r="B38" s="59" t="s">
        <v>108</v>
      </c>
      <c r="C38" s="65">
        <v>1</v>
      </c>
      <c r="D38" s="59">
        <v>2.9394121175763828</v>
      </c>
      <c r="E38" s="59">
        <v>46.439325978535777</v>
      </c>
      <c r="F38" s="59">
        <v>24.925963456942704</v>
      </c>
      <c r="G38" s="59">
        <v>7.9024536810877537</v>
      </c>
      <c r="H38" s="59">
        <v>25.040173153999994</v>
      </c>
      <c r="I38" s="62">
        <v>2.6371357929999997</v>
      </c>
      <c r="J38" s="63">
        <v>1.2374465587999999</v>
      </c>
      <c r="K38" s="62">
        <v>14.872934147200002</v>
      </c>
      <c r="L38" s="62">
        <v>6.1609027480000007</v>
      </c>
      <c r="M38" s="62">
        <v>1.2715260352000002</v>
      </c>
      <c r="N38" s="62">
        <v>4.425470883600001</v>
      </c>
      <c r="O38" s="62">
        <v>0.8996881444</v>
      </c>
      <c r="P38" s="62">
        <v>2.1510758946000004</v>
      </c>
      <c r="Q38" s="64">
        <v>31.019044411800003</v>
      </c>
    </row>
    <row r="39" spans="1:17" ht="16.2">
      <c r="A39" s="66" t="s">
        <v>126</v>
      </c>
      <c r="B39" s="59" t="s">
        <v>108</v>
      </c>
      <c r="C39" s="65">
        <v>2</v>
      </c>
      <c r="D39" s="59">
        <v>2.9102910291028783</v>
      </c>
      <c r="E39" s="59">
        <v>43.960224265984969</v>
      </c>
      <c r="F39" s="59">
        <v>25.117163528320361</v>
      </c>
      <c r="G39" s="59">
        <v>8.0854148927114853</v>
      </c>
      <c r="H39" s="59">
        <v>24.736893477445108</v>
      </c>
      <c r="I39" s="62">
        <v>2.4482147129740519</v>
      </c>
      <c r="J39" s="63">
        <v>1.2029826247504989</v>
      </c>
      <c r="K39" s="62">
        <v>16.504337950499</v>
      </c>
      <c r="L39" s="62">
        <v>4.9458965828343313</v>
      </c>
      <c r="M39" s="62">
        <v>1.007601389221557</v>
      </c>
      <c r="N39" s="62">
        <v>4.0869176215568865</v>
      </c>
      <c r="O39" s="62">
        <v>0.9824728035928143</v>
      </c>
      <c r="P39" s="62">
        <v>1.7393951155688625</v>
      </c>
      <c r="Q39" s="64">
        <v>30.469604088023942</v>
      </c>
    </row>
    <row r="40" spans="1:17" ht="16.2">
      <c r="A40" s="66" t="s">
        <v>126</v>
      </c>
      <c r="B40" s="59" t="s">
        <v>108</v>
      </c>
      <c r="C40" s="65">
        <v>1</v>
      </c>
      <c r="D40" s="59">
        <v>2.4399999999999977</v>
      </c>
      <c r="E40" s="59">
        <v>44.291205409918959</v>
      </c>
      <c r="F40" s="59">
        <v>25.698726262682964</v>
      </c>
      <c r="G40" s="59">
        <v>7.2103582825259807</v>
      </c>
      <c r="H40" s="59">
        <v>24.739441611289031</v>
      </c>
      <c r="I40" s="62">
        <v>2.520522883706966</v>
      </c>
      <c r="J40" s="63">
        <v>1.2333841805444354</v>
      </c>
      <c r="K40" s="62">
        <v>15.481583113690954</v>
      </c>
      <c r="L40" s="62">
        <v>5.6942842133706968</v>
      </c>
      <c r="M40" s="62">
        <v>1.1709055148118497</v>
      </c>
      <c r="N40" s="62">
        <v>4.2920470706565252</v>
      </c>
      <c r="O40" s="62">
        <v>0.8850068843074459</v>
      </c>
      <c r="P40" s="62">
        <v>1.9413220016012811</v>
      </c>
      <c r="Q40" s="64">
        <v>30.698532978983192</v>
      </c>
    </row>
    <row r="41" spans="1:17" ht="16.2">
      <c r="A41" s="66" t="s">
        <v>126</v>
      </c>
      <c r="B41" s="59" t="s">
        <v>108</v>
      </c>
      <c r="C41" s="65">
        <v>2</v>
      </c>
      <c r="D41" s="59">
        <v>3.2303230323031631</v>
      </c>
      <c r="E41" s="59">
        <v>44.289007822282422</v>
      </c>
      <c r="F41" s="59">
        <v>26.234766105959423</v>
      </c>
      <c r="G41" s="59">
        <v>7.1537336477149491</v>
      </c>
      <c r="H41" s="59">
        <v>23.954629616153536</v>
      </c>
      <c r="I41" s="62">
        <v>2.5213427552978809</v>
      </c>
      <c r="J41" s="63">
        <v>1.1788636301479407</v>
      </c>
      <c r="K41" s="62">
        <v>15.123316375049981</v>
      </c>
      <c r="L41" s="62">
        <v>5.326144648140744</v>
      </c>
      <c r="M41" s="62">
        <v>1.0562548932427032</v>
      </c>
      <c r="N41" s="62">
        <v>4.2024402391043587</v>
      </c>
      <c r="O41" s="62">
        <v>0.96392421431427433</v>
      </c>
      <c r="P41" s="62">
        <v>1.8909978280687725</v>
      </c>
      <c r="Q41" s="64">
        <v>29.741941828068775</v>
      </c>
    </row>
    <row r="42" spans="1:17" ht="16.2">
      <c r="A42" s="66" t="s">
        <v>126</v>
      </c>
      <c r="B42" s="59" t="s">
        <v>108</v>
      </c>
      <c r="C42" s="65">
        <v>1</v>
      </c>
      <c r="D42" s="59">
        <v>3.1600000000000961</v>
      </c>
      <c r="E42" s="59">
        <v>43.180865324611652</v>
      </c>
      <c r="F42" s="59">
        <v>25.19221076985507</v>
      </c>
      <c r="G42" s="59">
        <v>8.0792329030510732</v>
      </c>
      <c r="H42" s="59">
        <v>25.216663700160126</v>
      </c>
      <c r="I42" s="62">
        <v>2.4999960688550837</v>
      </c>
      <c r="J42" s="63">
        <v>1.1361533450760608</v>
      </c>
      <c r="K42" s="62">
        <v>16.835079032425945</v>
      </c>
      <c r="L42" s="62">
        <v>5.1268545176140927</v>
      </c>
      <c r="M42" s="62">
        <v>1.0093506581265013</v>
      </c>
      <c r="N42" s="62">
        <v>4.1038236863490791</v>
      </c>
      <c r="O42" s="62">
        <v>0.87673094795836681</v>
      </c>
      <c r="P42" s="62">
        <v>1.9088187063650921</v>
      </c>
      <c r="Q42" s="64">
        <v>30.996810893915139</v>
      </c>
    </row>
    <row r="43" spans="1:17" ht="16.2">
      <c r="A43" s="66" t="s">
        <v>126</v>
      </c>
      <c r="B43" s="59" t="s">
        <v>108</v>
      </c>
      <c r="C43" s="65">
        <v>2</v>
      </c>
      <c r="D43" s="59">
        <v>3.1803180318032296</v>
      </c>
      <c r="E43" s="59">
        <v>43.83245408132268</v>
      </c>
      <c r="F43" s="59">
        <v>26.821288955686416</v>
      </c>
      <c r="G43" s="59">
        <v>8.1394875915711218</v>
      </c>
      <c r="H43" s="59">
        <v>25.062114999999999</v>
      </c>
      <c r="I43" s="62">
        <v>2.6351989588000002</v>
      </c>
      <c r="J43" s="63">
        <v>1.2023201116</v>
      </c>
      <c r="K43" s="62">
        <v>14.860623454400002</v>
      </c>
      <c r="L43" s="62">
        <v>6.2753975899999999</v>
      </c>
      <c r="M43" s="62">
        <v>1.2994596735999999</v>
      </c>
      <c r="N43" s="62">
        <v>4.4190062250000004</v>
      </c>
      <c r="O43" s="62">
        <v>0.90664638440000012</v>
      </c>
      <c r="P43" s="62">
        <v>1.8761641506</v>
      </c>
      <c r="Q43" s="64">
        <v>30.839617589600007</v>
      </c>
    </row>
    <row r="44" spans="1:17" ht="16.2">
      <c r="A44" s="66" t="s">
        <v>126</v>
      </c>
      <c r="B44" s="59" t="s">
        <v>109</v>
      </c>
      <c r="C44" s="65">
        <v>1</v>
      </c>
      <c r="D44" s="59">
        <v>1.850740296118399</v>
      </c>
      <c r="E44" s="59">
        <v>102.87779728355092</v>
      </c>
      <c r="F44" s="59">
        <v>31.009178585216606</v>
      </c>
      <c r="G44" s="59">
        <v>9.4635809319122171</v>
      </c>
      <c r="H44" s="59">
        <v>30.741284878448617</v>
      </c>
      <c r="I44" s="62">
        <v>0.635084705917633</v>
      </c>
      <c r="J44" s="63">
        <v>1.3726735869652136</v>
      </c>
      <c r="K44" s="62">
        <v>9.5014954950020005</v>
      </c>
      <c r="L44" s="62">
        <v>18.704060959616157</v>
      </c>
      <c r="M44" s="62">
        <v>6.020807014794082</v>
      </c>
      <c r="N44" s="62">
        <v>35.306364329268298</v>
      </c>
      <c r="O44" s="62">
        <v>3.8667245213914443</v>
      </c>
      <c r="P44" s="62">
        <v>6.8695452169132354</v>
      </c>
      <c r="Q44" s="64">
        <v>81.641671123950431</v>
      </c>
    </row>
    <row r="45" spans="1:17" ht="16.2">
      <c r="A45" s="66" t="s">
        <v>126</v>
      </c>
      <c r="B45" s="59" t="s">
        <v>109</v>
      </c>
      <c r="C45" s="65">
        <v>2</v>
      </c>
      <c r="D45" s="59">
        <v>1.850740296118399</v>
      </c>
      <c r="E45" s="59">
        <v>99.84379342544706</v>
      </c>
      <c r="F45" s="59">
        <v>29.866878352869218</v>
      </c>
      <c r="G45" s="59">
        <v>9.0561110973397163</v>
      </c>
      <c r="H45" s="59">
        <v>30.605669639599995</v>
      </c>
      <c r="I45" s="62">
        <v>0.65060374060000004</v>
      </c>
      <c r="J45" s="63">
        <v>1.3920263607999999</v>
      </c>
      <c r="K45" s="62">
        <v>9.4992959235999983</v>
      </c>
      <c r="L45" s="62">
        <v>18.480688141999998</v>
      </c>
      <c r="M45" s="62">
        <v>6.0257012640000003</v>
      </c>
      <c r="N45" s="62">
        <v>36.880185742800002</v>
      </c>
      <c r="O45" s="62">
        <v>4.2014274720000007</v>
      </c>
      <c r="P45" s="62">
        <v>7.4413973939999991</v>
      </c>
      <c r="Q45" s="64">
        <v>83.920722299200008</v>
      </c>
    </row>
    <row r="46" spans="1:17" ht="16.2">
      <c r="A46" s="66" t="s">
        <v>126</v>
      </c>
      <c r="B46" s="59" t="s">
        <v>109</v>
      </c>
      <c r="C46" s="65">
        <v>1</v>
      </c>
      <c r="D46" s="59">
        <v>1.6591704147926429</v>
      </c>
      <c r="E46" s="59">
        <v>98.197831826283945</v>
      </c>
      <c r="F46" s="59">
        <v>32.198851356662061</v>
      </c>
      <c r="G46" s="59">
        <v>8.9078443761541237</v>
      </c>
      <c r="H46" s="59">
        <v>31.283470903484179</v>
      </c>
      <c r="I46" s="62">
        <v>0.22686812815378454</v>
      </c>
      <c r="J46" s="63">
        <v>1.3353361193432118</v>
      </c>
      <c r="K46" s="62">
        <v>9.1645777997597104</v>
      </c>
      <c r="L46" s="62">
        <v>18.513738738486186</v>
      </c>
      <c r="M46" s="62">
        <v>5.9708789459351213</v>
      </c>
      <c r="N46" s="62">
        <v>38.549540694833794</v>
      </c>
      <c r="O46" s="62">
        <v>4.7576128334000796</v>
      </c>
      <c r="P46" s="62">
        <v>7.6355892855426521</v>
      </c>
      <c r="Q46" s="64">
        <v>85.927274417300751</v>
      </c>
    </row>
    <row r="47" spans="1:17" ht="16.2">
      <c r="A47" s="66" t="s">
        <v>126</v>
      </c>
      <c r="B47" s="59" t="s">
        <v>109</v>
      </c>
      <c r="C47" s="65">
        <v>2</v>
      </c>
      <c r="D47" s="59">
        <v>2.0789605197399008</v>
      </c>
      <c r="E47" s="59">
        <v>96.377207239347555</v>
      </c>
      <c r="F47" s="59">
        <v>31.608631571440394</v>
      </c>
      <c r="G47" s="59">
        <v>9.6117002032005789</v>
      </c>
      <c r="H47" s="59">
        <v>30.77372234053621</v>
      </c>
      <c r="I47" s="62">
        <v>0.59950970808323323</v>
      </c>
      <c r="J47" s="63">
        <v>1.3596516370548219</v>
      </c>
      <c r="K47" s="62">
        <v>9.2142909735894349</v>
      </c>
      <c r="L47" s="62">
        <v>18.389389957983195</v>
      </c>
      <c r="M47" s="62">
        <v>6.0011072172869149</v>
      </c>
      <c r="N47" s="62">
        <v>37.888588957983202</v>
      </c>
      <c r="O47" s="62">
        <v>4.7428829455782315</v>
      </c>
      <c r="P47" s="62">
        <v>7.5226701962785096</v>
      </c>
      <c r="Q47" s="64">
        <v>85.11858188575431</v>
      </c>
    </row>
    <row r="48" spans="1:17" ht="16.2">
      <c r="A48" s="66" t="s">
        <v>126</v>
      </c>
      <c r="B48" s="59" t="s">
        <v>109</v>
      </c>
      <c r="C48" s="65">
        <v>1</v>
      </c>
      <c r="D48" s="59">
        <v>2.0389805097449916</v>
      </c>
      <c r="E48" s="59">
        <v>93.965648342872456</v>
      </c>
      <c r="F48" s="59">
        <v>31.995596064725571</v>
      </c>
      <c r="G48" s="59">
        <v>10.097200901660047</v>
      </c>
      <c r="H48" s="59">
        <v>28.223176810151877</v>
      </c>
      <c r="I48" s="62">
        <v>0.5829739056754597</v>
      </c>
      <c r="J48" s="63">
        <v>1.3240179784172663</v>
      </c>
      <c r="K48" s="62">
        <v>9.0152077885691462</v>
      </c>
      <c r="L48" s="62">
        <v>17.631643826938451</v>
      </c>
      <c r="M48" s="62">
        <v>5.8559065547561957</v>
      </c>
      <c r="N48" s="62">
        <v>34.832437556354918</v>
      </c>
      <c r="O48" s="62">
        <v>4.3128527709832145</v>
      </c>
      <c r="P48" s="62">
        <v>7.2383076852518</v>
      </c>
      <c r="Q48" s="64">
        <v>80.210374161270991</v>
      </c>
    </row>
    <row r="49" spans="1:17" ht="16.2">
      <c r="A49" s="66" t="s">
        <v>126</v>
      </c>
      <c r="B49" s="59" t="s">
        <v>109</v>
      </c>
      <c r="C49" s="65">
        <v>2</v>
      </c>
      <c r="D49" s="59">
        <v>1.8600000000002836</v>
      </c>
      <c r="E49" s="59">
        <v>94.934483931279445</v>
      </c>
      <c r="F49" s="59">
        <v>31.135461171175923</v>
      </c>
      <c r="G49" s="59">
        <v>9.8520959063196045</v>
      </c>
      <c r="H49" s="59">
        <v>28.135235117106316</v>
      </c>
      <c r="I49" s="62">
        <v>0.58333007474020804</v>
      </c>
      <c r="J49" s="63">
        <v>1.2652954820143885</v>
      </c>
      <c r="K49" s="62">
        <v>8.8023726666666668</v>
      </c>
      <c r="L49" s="62">
        <v>17.626137188249402</v>
      </c>
      <c r="M49" s="62">
        <v>5.7272451031175073</v>
      </c>
      <c r="N49" s="62">
        <v>34.839610049160676</v>
      </c>
      <c r="O49" s="62">
        <v>4.3247122322142282</v>
      </c>
      <c r="P49" s="62">
        <v>7.2184322458033581</v>
      </c>
      <c r="Q49" s="64">
        <v>79.803804967226228</v>
      </c>
    </row>
    <row r="50" spans="1:17" ht="16.2">
      <c r="A50" s="66" t="s">
        <v>126</v>
      </c>
      <c r="B50" s="59" t="s">
        <v>110</v>
      </c>
      <c r="C50" s="65">
        <v>1</v>
      </c>
      <c r="D50" s="59">
        <v>3.7177693383968187</v>
      </c>
      <c r="E50" s="59">
        <v>61.949013201823945</v>
      </c>
      <c r="F50" s="59">
        <v>24.547696888483181</v>
      </c>
      <c r="G50" s="59">
        <v>11.962849341198469</v>
      </c>
      <c r="H50" s="59">
        <v>27.101560563126252</v>
      </c>
      <c r="I50" s="62">
        <v>3.4483111667334669</v>
      </c>
      <c r="J50" s="63">
        <v>0.82857504909819646</v>
      </c>
      <c r="K50" s="62">
        <v>21.997737288577152</v>
      </c>
      <c r="L50" s="62">
        <v>9.7280702953907827</v>
      </c>
      <c r="M50" s="62">
        <v>3.059380747895792</v>
      </c>
      <c r="N50" s="62">
        <v>6.5548323086172342</v>
      </c>
      <c r="O50" s="62">
        <v>2.2927189088176352</v>
      </c>
      <c r="P50" s="62">
        <v>2.7943877893787574</v>
      </c>
      <c r="Q50" s="64">
        <v>47.25570238777555</v>
      </c>
    </row>
    <row r="51" spans="1:17" ht="16.2">
      <c r="A51" s="66" t="s">
        <v>126</v>
      </c>
      <c r="B51" s="59" t="s">
        <v>110</v>
      </c>
      <c r="C51" s="65">
        <v>2</v>
      </c>
      <c r="D51" s="59">
        <v>3.7081459270363619</v>
      </c>
      <c r="E51" s="59">
        <v>62.673795407091788</v>
      </c>
      <c r="F51" s="59">
        <v>25.122275774101311</v>
      </c>
      <c r="G51" s="59">
        <v>12.011291654980942</v>
      </c>
      <c r="H51" s="59">
        <v>27.680443916266022</v>
      </c>
      <c r="I51" s="62">
        <v>3.4655394747596153</v>
      </c>
      <c r="J51" s="63">
        <v>0.87154463842147456</v>
      </c>
      <c r="K51" s="62">
        <v>22.332783230068106</v>
      </c>
      <c r="L51" s="62">
        <v>10.272335989983976</v>
      </c>
      <c r="M51" s="62">
        <v>3.2726730382612188</v>
      </c>
      <c r="N51" s="62">
        <v>6.8189139983974369</v>
      </c>
      <c r="O51" s="62">
        <v>2.3827204507211537</v>
      </c>
      <c r="P51" s="62">
        <v>2.9427082285657056</v>
      </c>
      <c r="Q51" s="64">
        <v>48.893679574419068</v>
      </c>
    </row>
    <row r="52" spans="1:17" ht="16.2">
      <c r="A52" s="66" t="s">
        <v>126</v>
      </c>
      <c r="B52" s="59" t="s">
        <v>110</v>
      </c>
      <c r="C52" s="65">
        <v>1</v>
      </c>
      <c r="D52" s="59">
        <v>2.8491452564228257</v>
      </c>
      <c r="E52" s="59">
        <v>59.969098327018422</v>
      </c>
      <c r="F52" s="59">
        <v>23.522302882123142</v>
      </c>
      <c r="G52" s="59">
        <v>9.3399290898624763</v>
      </c>
      <c r="H52" s="59">
        <v>26.840110269784173</v>
      </c>
      <c r="I52" s="62">
        <v>3.5147755099920071</v>
      </c>
      <c r="J52" s="63">
        <v>0.80488034872102343</v>
      </c>
      <c r="K52" s="62">
        <v>23.35471101668665</v>
      </c>
      <c r="L52" s="62">
        <v>9.1909591290967221</v>
      </c>
      <c r="M52" s="62">
        <v>2.9385507907673869</v>
      </c>
      <c r="N52" s="62">
        <v>7.1885331394884107</v>
      </c>
      <c r="O52" s="62">
        <v>2.09432392186251</v>
      </c>
      <c r="P52" s="62">
        <v>2.9415591312949645</v>
      </c>
      <c r="Q52" s="64">
        <v>48.513517477917674</v>
      </c>
    </row>
    <row r="53" spans="1:17" ht="16.2">
      <c r="A53" s="66" t="s">
        <v>126</v>
      </c>
      <c r="B53" s="59" t="s">
        <v>110</v>
      </c>
      <c r="C53" s="65">
        <v>2</v>
      </c>
      <c r="D53" s="59">
        <v>2.6194761047789776</v>
      </c>
      <c r="E53" s="59">
        <v>61.218859494516451</v>
      </c>
      <c r="F53" s="59">
        <v>23.569580398894654</v>
      </c>
      <c r="G53" s="59">
        <v>9.2883686213705126</v>
      </c>
      <c r="H53" s="59">
        <v>26.186136406562621</v>
      </c>
      <c r="I53" s="62">
        <v>3.422055907563025</v>
      </c>
      <c r="J53" s="63">
        <v>0.77401999499799923</v>
      </c>
      <c r="K53" s="62">
        <v>22.940334797719082</v>
      </c>
      <c r="L53" s="62">
        <v>8.9743147727090822</v>
      </c>
      <c r="M53" s="62">
        <v>2.7825177488995605</v>
      </c>
      <c r="N53" s="62">
        <v>7.0718535174069626</v>
      </c>
      <c r="O53" s="62">
        <v>2.0591252170868346</v>
      </c>
      <c r="P53" s="62">
        <v>2.9163197412965181</v>
      </c>
      <c r="Q53" s="64">
        <v>47.518485790116046</v>
      </c>
    </row>
    <row r="54" spans="1:17" ht="16.2">
      <c r="A54" s="66" t="s">
        <v>126</v>
      </c>
      <c r="B54" s="59" t="s">
        <v>110</v>
      </c>
      <c r="C54" s="65">
        <v>1</v>
      </c>
      <c r="D54" s="59">
        <v>2.4392682195341377</v>
      </c>
      <c r="E54" s="59">
        <v>61.103190351938579</v>
      </c>
      <c r="F54" s="59">
        <v>22.068665378759082</v>
      </c>
      <c r="G54" s="59">
        <v>8.830335667461215</v>
      </c>
      <c r="H54" s="59">
        <v>27.852227486022361</v>
      </c>
      <c r="I54" s="62">
        <v>3.6890117867412138</v>
      </c>
      <c r="J54" s="63">
        <v>0.80550926417731628</v>
      </c>
      <c r="K54" s="62">
        <v>21.731371156150153</v>
      </c>
      <c r="L54" s="62">
        <v>9.3916261086261983</v>
      </c>
      <c r="M54" s="62">
        <v>2.9741097336261988</v>
      </c>
      <c r="N54" s="62">
        <v>7.1737960662939289</v>
      </c>
      <c r="O54" s="62">
        <v>2.1709687499999997</v>
      </c>
      <c r="P54" s="62">
        <v>2.9626497156549521</v>
      </c>
      <c r="Q54" s="64">
        <v>47.210030794528755</v>
      </c>
    </row>
    <row r="55" spans="1:17" ht="16.2">
      <c r="A55" s="66" t="s">
        <v>126</v>
      </c>
      <c r="B55" s="59" t="s">
        <v>110</v>
      </c>
      <c r="C55" s="65">
        <v>2</v>
      </c>
      <c r="D55" s="59">
        <v>2.2506752025604984</v>
      </c>
      <c r="E55" s="59">
        <v>61.718310400295849</v>
      </c>
      <c r="F55" s="59">
        <v>22.519649284191715</v>
      </c>
      <c r="G55" s="59">
        <v>8.7890085137616012</v>
      </c>
      <c r="H55" s="59">
        <v>27.181019211684667</v>
      </c>
      <c r="I55" s="62">
        <v>3.644797514605842</v>
      </c>
      <c r="J55" s="63">
        <v>0.77190606142456986</v>
      </c>
      <c r="K55" s="62">
        <v>21.767754268707481</v>
      </c>
      <c r="L55" s="62">
        <v>8.9072121844737886</v>
      </c>
      <c r="M55" s="62">
        <v>2.9422880598239298</v>
      </c>
      <c r="N55" s="62">
        <v>7.1914489095638245</v>
      </c>
      <c r="O55" s="62">
        <v>2.1890509963985592</v>
      </c>
      <c r="P55" s="62">
        <v>2.9470495654261706</v>
      </c>
      <c r="Q55" s="64">
        <v>46.716710045818317</v>
      </c>
    </row>
    <row r="56" spans="1:17" ht="16.2">
      <c r="A56" s="66" t="s">
        <v>126</v>
      </c>
      <c r="B56" s="59" t="s">
        <v>111</v>
      </c>
      <c r="C56" s="65">
        <v>1</v>
      </c>
      <c r="D56" s="59">
        <v>2.3999999999997357</v>
      </c>
      <c r="E56" s="59">
        <v>62.253073770491632</v>
      </c>
      <c r="F56" s="59">
        <v>31.022131147540904</v>
      </c>
      <c r="G56" s="59">
        <v>11.153901639344232</v>
      </c>
      <c r="H56" s="59">
        <v>42.956040000000002</v>
      </c>
      <c r="I56" s="62">
        <v>3.5249213575999994</v>
      </c>
      <c r="J56" s="63">
        <v>1.8368012060000001</v>
      </c>
      <c r="K56" s="62">
        <v>29.342805026600001</v>
      </c>
      <c r="L56" s="62">
        <v>7.7201450084000003</v>
      </c>
      <c r="M56" s="62">
        <v>2.4178191326</v>
      </c>
      <c r="N56" s="62">
        <v>6.2158397159999996</v>
      </c>
      <c r="O56" s="62">
        <v>2.2393241279999998</v>
      </c>
      <c r="P56" s="62">
        <v>2.6882418287999998</v>
      </c>
      <c r="Q56" s="64">
        <v>52.460976046400006</v>
      </c>
    </row>
    <row r="57" spans="1:17" ht="16.2">
      <c r="A57" s="66" t="s">
        <v>126</v>
      </c>
      <c r="B57" s="59" t="s">
        <v>111</v>
      </c>
      <c r="C57" s="65">
        <v>2</v>
      </c>
      <c r="D57" s="59">
        <v>2.4799999999999045</v>
      </c>
      <c r="E57" s="59">
        <v>56.783429040196836</v>
      </c>
      <c r="F57" s="59">
        <v>30.216981132075443</v>
      </c>
      <c r="G57" s="59">
        <v>11.681657095980302</v>
      </c>
      <c r="H57" s="59">
        <v>41.312159999999999</v>
      </c>
      <c r="I57" s="62">
        <v>3.4626328919999998</v>
      </c>
      <c r="J57" s="63">
        <v>1.6521734299999999</v>
      </c>
      <c r="K57" s="62">
        <v>28.423509276400001</v>
      </c>
      <c r="L57" s="62">
        <v>6.4771264184000001</v>
      </c>
      <c r="M57" s="62">
        <v>2.0367251162000004</v>
      </c>
      <c r="N57" s="62">
        <v>5.7801551379999996</v>
      </c>
      <c r="O57" s="62">
        <v>1.9222682759999998</v>
      </c>
      <c r="P57" s="62">
        <v>2.9925978113999996</v>
      </c>
      <c r="Q57" s="64">
        <v>49.284555466399993</v>
      </c>
    </row>
    <row r="58" spans="1:17" ht="16.2">
      <c r="A58" s="66" t="s">
        <v>126</v>
      </c>
      <c r="B58" s="59" t="s">
        <v>111</v>
      </c>
      <c r="C58" s="65">
        <v>1</v>
      </c>
      <c r="D58" s="59">
        <v>3.1490552834147394</v>
      </c>
      <c r="E58" s="59">
        <v>54.347974715309142</v>
      </c>
      <c r="F58" s="59">
        <v>33.072612578311499</v>
      </c>
      <c r="G58" s="59">
        <v>12.801950890127229</v>
      </c>
      <c r="H58" s="59">
        <v>40.034710578842308</v>
      </c>
      <c r="I58" s="62">
        <v>3.2284274934131738</v>
      </c>
      <c r="J58" s="63">
        <v>1.3191557824351299</v>
      </c>
      <c r="K58" s="62">
        <v>26.640407795908182</v>
      </c>
      <c r="L58" s="62">
        <v>6.2784166247504984</v>
      </c>
      <c r="M58" s="62">
        <v>2.1095003425149708</v>
      </c>
      <c r="N58" s="62">
        <v>5.7486159261477052</v>
      </c>
      <c r="O58" s="62">
        <v>1.8155367085828342</v>
      </c>
      <c r="P58" s="62">
        <v>3.5879085481037927</v>
      </c>
      <c r="Q58" s="64">
        <v>47.499541728443113</v>
      </c>
    </row>
    <row r="59" spans="1:17" ht="16.2">
      <c r="A59" s="66" t="s">
        <v>126</v>
      </c>
      <c r="B59" s="59" t="s">
        <v>111</v>
      </c>
      <c r="C59" s="65">
        <v>2</v>
      </c>
      <c r="D59" s="59">
        <v>3.2283858070963851</v>
      </c>
      <c r="E59" s="59">
        <v>56.906000321843884</v>
      </c>
      <c r="F59" s="59">
        <v>32.746536001782196</v>
      </c>
      <c r="G59" s="59">
        <v>12.450472092195541</v>
      </c>
      <c r="H59" s="59">
        <v>38.81963570856685</v>
      </c>
      <c r="I59" s="62">
        <v>3.247898230184147</v>
      </c>
      <c r="J59" s="63">
        <v>1.6686090052041636</v>
      </c>
      <c r="K59" s="62">
        <v>28.076301373098477</v>
      </c>
      <c r="L59" s="62">
        <v>7.0120531437149722</v>
      </c>
      <c r="M59" s="62">
        <v>1.9958558364691759</v>
      </c>
      <c r="N59" s="62">
        <v>5.5030076601281035</v>
      </c>
      <c r="O59" s="62">
        <v>1.7538562039631707</v>
      </c>
      <c r="P59" s="62">
        <v>3.1807463999199359</v>
      </c>
      <c r="Q59" s="64">
        <v>49.190429622497994</v>
      </c>
    </row>
    <row r="60" spans="1:17" ht="16.2">
      <c r="A60" s="66" t="s">
        <v>126</v>
      </c>
      <c r="B60" s="59" t="s">
        <v>111</v>
      </c>
      <c r="C60" s="65">
        <v>1</v>
      </c>
      <c r="D60" s="59">
        <v>4.0916366546622802</v>
      </c>
      <c r="E60" s="59">
        <v>59.167935746323394</v>
      </c>
      <c r="F60" s="59">
        <v>34.099926984458264</v>
      </c>
      <c r="G60" s="59">
        <v>13.899758005632687</v>
      </c>
      <c r="H60" s="59">
        <v>29.905549339735892</v>
      </c>
      <c r="I60" s="62">
        <v>2.7930371000400163</v>
      </c>
      <c r="J60" s="63">
        <v>1.1845427701080431</v>
      </c>
      <c r="K60" s="62">
        <v>21.207515822428967</v>
      </c>
      <c r="L60" s="62">
        <v>4.9524102589035612</v>
      </c>
      <c r="M60" s="62">
        <v>1.6458105782312926</v>
      </c>
      <c r="N60" s="62">
        <v>4.8009815566226486</v>
      </c>
      <c r="O60" s="62">
        <v>1.2868640296118445</v>
      </c>
      <c r="P60" s="62">
        <v>2.3950220142056819</v>
      </c>
      <c r="Q60" s="64">
        <v>37.473147030112031</v>
      </c>
    </row>
    <row r="61" spans="1:17" ht="16.2">
      <c r="A61" s="66" t="s">
        <v>126</v>
      </c>
      <c r="B61" s="59" t="s">
        <v>111</v>
      </c>
      <c r="C61" s="65">
        <v>2</v>
      </c>
      <c r="D61" s="59">
        <v>4.0195980401962039</v>
      </c>
      <c r="E61" s="59">
        <v>60.031224798110422</v>
      </c>
      <c r="F61" s="59">
        <v>34.387636121407823</v>
      </c>
      <c r="G61" s="59">
        <v>13.727112192738758</v>
      </c>
      <c r="H61" s="59">
        <v>28.539345565095847</v>
      </c>
      <c r="I61" s="62">
        <v>2.4889299932108626</v>
      </c>
      <c r="J61" s="63">
        <v>0.96723218350638973</v>
      </c>
      <c r="K61" s="62">
        <v>19.88870144339057</v>
      </c>
      <c r="L61" s="62">
        <v>4.6931493805910538</v>
      </c>
      <c r="M61" s="62">
        <v>1.6155508516373804</v>
      </c>
      <c r="N61" s="62">
        <v>4.617189854233227</v>
      </c>
      <c r="O61" s="62">
        <v>1.2739347174520765</v>
      </c>
      <c r="P61" s="62">
        <v>2.3090838987619806</v>
      </c>
      <c r="Q61" s="64">
        <v>35.364842329572681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workbookViewId="0">
      <pane xSplit="1" topLeftCell="D1" activePane="topRight" state="frozen"/>
      <selection pane="topRight" sqref="A1:XFD1048576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customWidth="1"/>
    <col min="11" max="11" width="10.109375" style="1" customWidth="1"/>
    <col min="12" max="12" width="9.109375" style="7" customWidth="1"/>
    <col min="13" max="13" width="9.109375" style="1" customWidth="1"/>
    <col min="14" max="15" width="8.88671875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customWidth="1"/>
    <col min="21" max="21" width="9.109375" style="11" bestFit="1" customWidth="1"/>
    <col min="22" max="16384" width="8.88671875" style="1"/>
  </cols>
  <sheetData>
    <row r="1" spans="1:26">
      <c r="A1" s="74" t="s">
        <v>3</v>
      </c>
      <c r="B1" s="75" t="s">
        <v>4</v>
      </c>
      <c r="C1" s="76" t="s">
        <v>15</v>
      </c>
      <c r="D1" s="78" t="s">
        <v>14</v>
      </c>
      <c r="E1" s="79" t="s">
        <v>13</v>
      </c>
      <c r="F1" s="68" t="s">
        <v>5</v>
      </c>
      <c r="G1" s="69"/>
      <c r="H1" s="69"/>
      <c r="I1" s="69"/>
      <c r="J1" s="70"/>
      <c r="K1" s="68" t="s">
        <v>6</v>
      </c>
      <c r="L1" s="69"/>
      <c r="M1" s="69"/>
      <c r="N1" s="69"/>
      <c r="O1" s="70"/>
      <c r="P1" s="71" t="s">
        <v>11</v>
      </c>
      <c r="Q1" s="72"/>
      <c r="R1" s="72"/>
      <c r="S1" s="72"/>
      <c r="T1" s="73"/>
      <c r="U1" s="67" t="s">
        <v>19</v>
      </c>
      <c r="V1" s="67"/>
      <c r="W1" s="67"/>
      <c r="X1" s="67" t="s">
        <v>20</v>
      </c>
      <c r="Y1" s="67"/>
      <c r="Z1" s="67"/>
    </row>
    <row r="2" spans="1:26" ht="32.4">
      <c r="A2" s="74"/>
      <c r="B2" s="75"/>
      <c r="C2" s="77"/>
      <c r="D2" s="78"/>
      <c r="E2" s="80"/>
      <c r="F2" s="6" t="s">
        <v>0</v>
      </c>
      <c r="G2" s="6" t="s">
        <v>7</v>
      </c>
      <c r="H2" s="6" t="s">
        <v>1</v>
      </c>
      <c r="I2" s="6" t="s">
        <v>16</v>
      </c>
      <c r="J2" s="9" t="s">
        <v>17</v>
      </c>
      <c r="K2" s="6" t="s">
        <v>0</v>
      </c>
      <c r="L2" s="37" t="s">
        <v>7</v>
      </c>
      <c r="M2" s="6" t="s">
        <v>2</v>
      </c>
      <c r="N2" s="6" t="s">
        <v>16</v>
      </c>
      <c r="O2" s="9" t="s">
        <v>17</v>
      </c>
      <c r="P2" s="13" t="s">
        <v>12</v>
      </c>
      <c r="Q2" s="12" t="s">
        <v>7</v>
      </c>
      <c r="R2" s="12" t="s">
        <v>2</v>
      </c>
      <c r="S2" s="6" t="s">
        <v>16</v>
      </c>
      <c r="T2" s="9" t="s">
        <v>17</v>
      </c>
      <c r="U2" s="6" t="s">
        <v>22</v>
      </c>
      <c r="V2" s="6" t="s">
        <v>21</v>
      </c>
      <c r="W2" s="9" t="s">
        <v>17</v>
      </c>
      <c r="X2" s="6" t="s">
        <v>22</v>
      </c>
      <c r="Y2" s="6" t="s">
        <v>21</v>
      </c>
      <c r="Z2" s="9" t="s">
        <v>17</v>
      </c>
    </row>
    <row r="3" spans="1:26">
      <c r="A3" s="1" t="s">
        <v>23</v>
      </c>
      <c r="B3" s="30">
        <v>1</v>
      </c>
      <c r="C3" s="31">
        <v>0.24990000000000001</v>
      </c>
      <c r="D3" s="32">
        <v>50</v>
      </c>
      <c r="E3" s="23">
        <f>'含水量 '!F2</f>
        <v>6.1887622475502742</v>
      </c>
      <c r="F3" s="1">
        <v>288.91374296344497</v>
      </c>
      <c r="G3" s="23">
        <v>1</v>
      </c>
      <c r="H3" s="20">
        <f t="shared" ref="H3:H8" si="0">((F3*G3)*D3*0.001*1.5)/(C3*(1-(E3*0.01)))</f>
        <v>92.429018621848286</v>
      </c>
      <c r="I3" s="24">
        <f>AVERAGE(H3:H4)</f>
        <v>91.18739288563475</v>
      </c>
      <c r="J3" s="25">
        <f>AVEDEV(H3:H4)</f>
        <v>1.2416257362135283</v>
      </c>
      <c r="K3" s="22">
        <v>100.02893333333334</v>
      </c>
      <c r="L3" s="23">
        <v>1</v>
      </c>
      <c r="M3" s="23">
        <f t="shared" ref="M3:M20" si="1">((K3*L3)*D3*0.001)/(C3*(1-(E3*0.01)))</f>
        <v>21.334109498003563</v>
      </c>
      <c r="N3" s="24">
        <f>AVERAGE(M3:M4)</f>
        <v>21.121666102070627</v>
      </c>
      <c r="O3" s="25">
        <f>AVEDEV(M3:M4)</f>
        <v>0.21244339593293482</v>
      </c>
      <c r="P3" s="28">
        <v>45.904490000000003</v>
      </c>
      <c r="Q3" s="23">
        <v>1</v>
      </c>
      <c r="R3" s="23">
        <f t="shared" ref="R3:R32" si="2">((P3*Q3)*D3*0.001)/(C3*(1-(E3*0.01)))</f>
        <v>9.7904814484676734</v>
      </c>
      <c r="S3" s="24">
        <f>AVERAGE(R3:R4)</f>
        <v>9.7206280044214175</v>
      </c>
      <c r="T3" s="25">
        <f>AVEDEV(R3:R4)</f>
        <v>6.985344404625593E-2</v>
      </c>
      <c r="U3" s="14">
        <v>93.775207305122038</v>
      </c>
      <c r="V3" s="15">
        <f>AVERAGE(U3:U4)</f>
        <v>92.290417817529047</v>
      </c>
      <c r="W3" s="16">
        <f>AVEDEV(U3:U4)</f>
        <v>1.484789487592991</v>
      </c>
      <c r="X3" s="17">
        <v>19.552230115246097</v>
      </c>
      <c r="Y3" s="15">
        <f>AVERAGE(X3:X4)</f>
        <v>19.295896474689396</v>
      </c>
      <c r="Z3" s="16">
        <f>AVEDEV(X3:X4)</f>
        <v>0.25633364055670071</v>
      </c>
    </row>
    <row r="4" spans="1:26">
      <c r="B4" s="33">
        <v>2</v>
      </c>
      <c r="C4" s="34">
        <v>0.25019999999999998</v>
      </c>
      <c r="D4" s="35">
        <v>50</v>
      </c>
      <c r="E4" s="20">
        <f>'含水量 '!F3</f>
        <v>6.3087382523493902</v>
      </c>
      <c r="F4" s="1">
        <v>281.129137300671</v>
      </c>
      <c r="G4" s="20">
        <v>1</v>
      </c>
      <c r="H4" s="20">
        <f t="shared" si="0"/>
        <v>89.945767149421229</v>
      </c>
      <c r="I4" s="26"/>
      <c r="J4" s="27"/>
      <c r="K4" s="14">
        <v>98.028933333333342</v>
      </c>
      <c r="L4" s="20">
        <v>1</v>
      </c>
      <c r="M4" s="20">
        <f t="shared" si="1"/>
        <v>20.909222706137694</v>
      </c>
      <c r="N4" s="26"/>
      <c r="O4" s="27"/>
      <c r="P4" s="29">
        <v>45.245829999999998</v>
      </c>
      <c r="Q4" s="20">
        <v>1</v>
      </c>
      <c r="R4" s="20">
        <f t="shared" si="2"/>
        <v>9.6507745603751616</v>
      </c>
      <c r="S4" s="26"/>
      <c r="T4" s="27"/>
      <c r="U4" s="14">
        <v>90.805628329936056</v>
      </c>
      <c r="V4" s="15"/>
      <c r="W4" s="16"/>
      <c r="X4" s="17">
        <v>19.039562834132695</v>
      </c>
      <c r="Y4" s="15"/>
      <c r="Z4" s="16"/>
    </row>
    <row r="5" spans="1:26">
      <c r="A5" s="1" t="s">
        <v>24</v>
      </c>
      <c r="B5" s="33">
        <v>1</v>
      </c>
      <c r="C5" s="34">
        <v>0.24990000000000001</v>
      </c>
      <c r="D5" s="35">
        <v>50</v>
      </c>
      <c r="E5" s="20">
        <f>'含水量 '!F4</f>
        <v>6.686656671664208</v>
      </c>
      <c r="F5" s="1">
        <v>291.82727958576999</v>
      </c>
      <c r="G5" s="20">
        <v>1</v>
      </c>
      <c r="H5" s="20">
        <f t="shared" si="0"/>
        <v>93.859263893720382</v>
      </c>
      <c r="I5" s="15">
        <f>AVERAGE(H5:H6)</f>
        <v>95.692282596007942</v>
      </c>
      <c r="J5" s="27">
        <f>AVEDEV(H5:H6)</f>
        <v>1.8330187022875677</v>
      </c>
      <c r="K5" s="14">
        <v>82.403933333333342</v>
      </c>
      <c r="L5" s="20">
        <v>1</v>
      </c>
      <c r="M5" s="20">
        <f t="shared" si="1"/>
        <v>17.668836021983779</v>
      </c>
      <c r="N5" s="15">
        <f>AVERAGE(M5:M6)</f>
        <v>17.651061276429285</v>
      </c>
      <c r="O5" s="27">
        <f>AVEDEV(M5:M6)</f>
        <v>1.7774745554493876E-2</v>
      </c>
      <c r="P5" s="29">
        <v>35.129069999999999</v>
      </c>
      <c r="Q5" s="20">
        <v>1</v>
      </c>
      <c r="R5" s="20">
        <f t="shared" si="2"/>
        <v>7.5322833792900212</v>
      </c>
      <c r="S5" s="15">
        <f>AVERAGE(R5:R6)</f>
        <v>7.501524395048099</v>
      </c>
      <c r="T5" s="27">
        <f>AVEDEV(R5:R6)</f>
        <v>3.0758984241922693E-2</v>
      </c>
      <c r="U5" s="14">
        <v>98.303680828731487</v>
      </c>
      <c r="V5" s="15">
        <f>AVERAGE(U5:U6)</f>
        <v>98.144246750865733</v>
      </c>
      <c r="W5" s="16">
        <f>AVEDEV(U5:U6)</f>
        <v>0.15943407786574681</v>
      </c>
      <c r="X5" s="17">
        <v>20.547790881952782</v>
      </c>
      <c r="Y5" s="15">
        <f>AVERAGE(X5:X6)</f>
        <v>20.421394095576389</v>
      </c>
      <c r="Z5" s="16">
        <f>AVEDEV(X5:X6)</f>
        <v>0.12639678637639129</v>
      </c>
    </row>
    <row r="6" spans="1:26">
      <c r="B6" s="33">
        <v>2</v>
      </c>
      <c r="C6" s="34">
        <v>0.25</v>
      </c>
      <c r="D6" s="35">
        <v>50</v>
      </c>
      <c r="E6" s="20">
        <f>'含水量 '!F5</f>
        <v>6.7013402680536283</v>
      </c>
      <c r="F6" s="1">
        <v>303.29933003617401</v>
      </c>
      <c r="G6" s="20">
        <v>1</v>
      </c>
      <c r="H6" s="20">
        <f t="shared" si="0"/>
        <v>97.525301298295517</v>
      </c>
      <c r="I6" s="26"/>
      <c r="J6" s="27"/>
      <c r="K6" s="14">
        <v>82.258100000000013</v>
      </c>
      <c r="L6" s="20">
        <v>1</v>
      </c>
      <c r="M6" s="20">
        <f t="shared" si="1"/>
        <v>17.633286530874791</v>
      </c>
      <c r="N6" s="26"/>
      <c r="O6" s="27"/>
      <c r="P6" s="29">
        <v>34.850619999999999</v>
      </c>
      <c r="Q6" s="20">
        <v>1</v>
      </c>
      <c r="R6" s="20">
        <f t="shared" si="2"/>
        <v>7.4707654108061758</v>
      </c>
      <c r="S6" s="26"/>
      <c r="T6" s="27"/>
      <c r="U6" s="14">
        <v>97.984812672999993</v>
      </c>
      <c r="V6" s="15"/>
      <c r="W6" s="16"/>
      <c r="X6" s="18">
        <v>20.294997309199999</v>
      </c>
      <c r="Y6" s="15"/>
      <c r="Z6" s="16"/>
    </row>
    <row r="7" spans="1:26">
      <c r="A7" s="1" t="s">
        <v>25</v>
      </c>
      <c r="B7" s="33">
        <v>1</v>
      </c>
      <c r="C7" s="34">
        <v>0.25040000000000001</v>
      </c>
      <c r="D7" s="35">
        <v>50</v>
      </c>
      <c r="E7" s="20">
        <f>'含水量 '!F6</f>
        <v>6.3768115942025956</v>
      </c>
      <c r="F7" s="1">
        <v>302.02465776390699</v>
      </c>
      <c r="G7" s="20">
        <v>1</v>
      </c>
      <c r="H7" s="20">
        <f t="shared" si="0"/>
        <v>96.624200284387925</v>
      </c>
      <c r="I7" s="15">
        <f>AVERAGE(H7:H8)</f>
        <v>95.506938878981003</v>
      </c>
      <c r="J7" s="27">
        <f>AVEDEV(H7:H8)</f>
        <v>1.1172614054069214</v>
      </c>
      <c r="K7" s="14">
        <v>99.42476666666667</v>
      </c>
      <c r="L7" s="20">
        <v>1</v>
      </c>
      <c r="M7" s="20">
        <f t="shared" si="1"/>
        <v>21.205417771194504</v>
      </c>
      <c r="N7" s="15">
        <f>AVERAGE(M7:M8)</f>
        <v>21.062521603677439</v>
      </c>
      <c r="O7" s="27">
        <f>AVEDEV(M7:M8)</f>
        <v>0.14289616751706369</v>
      </c>
      <c r="P7" s="29">
        <v>47.007559999999998</v>
      </c>
      <c r="Q7" s="20">
        <v>1</v>
      </c>
      <c r="R7" s="20">
        <f t="shared" si="2"/>
        <v>10.025821348381255</v>
      </c>
      <c r="S7" s="15">
        <f>AVERAGE(R7:R8)</f>
        <v>9.8544423981812308</v>
      </c>
      <c r="T7" s="27">
        <f>AVEDEV(R7:R8)</f>
        <v>0.17137895020002425</v>
      </c>
      <c r="U7" s="14">
        <v>97.651317206070289</v>
      </c>
      <c r="V7" s="15">
        <f>AVERAGE(U7:U8)</f>
        <v>97.159226241335148</v>
      </c>
      <c r="W7" s="16">
        <f>AVEDEV(U7:U8)</f>
        <v>0.4920909647351408</v>
      </c>
      <c r="X7" s="18">
        <v>20.940331592252395</v>
      </c>
      <c r="Y7" s="15">
        <f>AVERAGE(X7:X8)</f>
        <v>20.9432792989262</v>
      </c>
      <c r="Z7" s="16">
        <f>AVEDEV(X7:X8)</f>
        <v>2.9477066738028412E-3</v>
      </c>
    </row>
    <row r="8" spans="1:26">
      <c r="B8" s="33">
        <v>2</v>
      </c>
      <c r="C8" s="34">
        <v>0.25</v>
      </c>
      <c r="D8" s="35">
        <v>50</v>
      </c>
      <c r="E8" s="20">
        <f>'含水量 '!F7</f>
        <v>6.3800000000000523</v>
      </c>
      <c r="F8" s="1">
        <v>294.5587201692</v>
      </c>
      <c r="G8" s="20">
        <v>1</v>
      </c>
      <c r="H8" s="20">
        <f t="shared" si="0"/>
        <v>94.389677473574082</v>
      </c>
      <c r="I8" s="26"/>
      <c r="J8" s="27"/>
      <c r="K8" s="14">
        <v>97.92476666666667</v>
      </c>
      <c r="L8" s="20">
        <v>1</v>
      </c>
      <c r="M8" s="20">
        <f t="shared" si="1"/>
        <v>20.919625436160377</v>
      </c>
      <c r="N8" s="26"/>
      <c r="O8" s="27"/>
      <c r="P8" s="29">
        <v>45.326419999999999</v>
      </c>
      <c r="Q8" s="20">
        <v>1</v>
      </c>
      <c r="R8" s="20">
        <f t="shared" si="2"/>
        <v>9.6830634479812066</v>
      </c>
      <c r="S8" s="26"/>
      <c r="T8" s="27"/>
      <c r="U8" s="14">
        <v>96.667135276600007</v>
      </c>
      <c r="V8" s="15"/>
      <c r="W8" s="16"/>
      <c r="X8" s="18">
        <v>20.946227005600001</v>
      </c>
      <c r="Y8" s="15"/>
      <c r="Z8" s="16"/>
    </row>
    <row r="9" spans="1:26">
      <c r="A9" s="1" t="s">
        <v>35</v>
      </c>
      <c r="B9" s="33">
        <v>1</v>
      </c>
      <c r="C9" s="36">
        <v>0.24970000000000001</v>
      </c>
      <c r="D9" s="35">
        <v>50</v>
      </c>
      <c r="E9" s="20">
        <f>'含水量 '!F8</f>
        <v>6.1269365317340574</v>
      </c>
      <c r="F9" s="1">
        <v>317.54834507973197</v>
      </c>
      <c r="G9" s="20">
        <v>1</v>
      </c>
      <c r="H9" s="20">
        <f t="shared" ref="H9:H32" si="3">((F9*G9)*D9*0.001*1.5)/(C9*(1-(E9*0.01)))</f>
        <v>101.60418201978818</v>
      </c>
      <c r="I9" s="15">
        <f>AVERAGE(H9:H10)</f>
        <v>101.13844631534602</v>
      </c>
      <c r="J9" s="27">
        <f>AVEDEV(H9:H10)</f>
        <v>0.46573570444217438</v>
      </c>
      <c r="K9" s="14">
        <v>93.966433333333342</v>
      </c>
      <c r="L9" s="20">
        <v>1</v>
      </c>
      <c r="M9" s="20">
        <f t="shared" si="1"/>
        <v>20.043945526369278</v>
      </c>
      <c r="N9" s="15">
        <f>AVERAGE(M9:M10)</f>
        <v>20.402008094803488</v>
      </c>
      <c r="O9" s="27">
        <f>AVEDEV(M9:M10)</f>
        <v>0.35806256843421025</v>
      </c>
      <c r="P9" s="14">
        <v>43.680579999999999</v>
      </c>
      <c r="Q9" s="20">
        <v>1</v>
      </c>
      <c r="R9" s="20">
        <f t="shared" si="2"/>
        <v>9.3174885437482331</v>
      </c>
      <c r="S9" s="15">
        <f>AVERAGE(R9:R10)</f>
        <v>9.3108738658073236</v>
      </c>
      <c r="T9" s="27">
        <f>AVEDEV(R9:R10)</f>
        <v>6.6146779409104184E-3</v>
      </c>
      <c r="U9" s="14">
        <v>96.731203013215861</v>
      </c>
      <c r="V9" s="15">
        <f>AVERAGE(U9:U10)</f>
        <v>96.787708809571484</v>
      </c>
      <c r="W9" s="16">
        <f>AVEDEV(U9:U10)</f>
        <v>5.6505796355629911E-2</v>
      </c>
      <c r="X9" s="19">
        <v>19.663245548658388</v>
      </c>
      <c r="Y9" s="15">
        <f>AVERAGE(X9:X10)</f>
        <v>19.608526587905487</v>
      </c>
      <c r="Z9" s="16">
        <f>AVEDEV(X9:X10)</f>
        <v>5.471896075290239E-2</v>
      </c>
    </row>
    <row r="10" spans="1:26">
      <c r="B10" s="33">
        <v>2</v>
      </c>
      <c r="C10" s="36">
        <v>0.24970000000000001</v>
      </c>
      <c r="D10" s="35">
        <v>50</v>
      </c>
      <c r="E10" s="20">
        <f>'含水量 '!F9</f>
        <v>6.2906290629061976</v>
      </c>
      <c r="F10" s="1">
        <v>314.088520340721</v>
      </c>
      <c r="G10" s="20">
        <v>1</v>
      </c>
      <c r="H10" s="20">
        <f t="shared" si="3"/>
        <v>100.67271061090383</v>
      </c>
      <c r="I10" s="26"/>
      <c r="J10" s="27"/>
      <c r="K10" s="14">
        <v>97.153933333333342</v>
      </c>
      <c r="L10" s="20">
        <v>1</v>
      </c>
      <c r="M10" s="20">
        <f t="shared" si="1"/>
        <v>20.760070663237698</v>
      </c>
      <c r="N10" s="26"/>
      <c r="O10" s="27"/>
      <c r="P10" s="14">
        <v>43.542499999999997</v>
      </c>
      <c r="Q10" s="20">
        <v>1</v>
      </c>
      <c r="R10" s="20">
        <f t="shared" si="2"/>
        <v>9.3042591878664123</v>
      </c>
      <c r="S10" s="26"/>
      <c r="T10" s="27"/>
      <c r="U10" s="14">
        <v>96.844214605927121</v>
      </c>
      <c r="V10" s="15"/>
      <c r="W10" s="16"/>
      <c r="X10" s="19">
        <v>19.553807627152583</v>
      </c>
      <c r="Y10" s="15"/>
      <c r="Z10" s="16"/>
    </row>
    <row r="11" spans="1:26">
      <c r="A11" s="1" t="s">
        <v>36</v>
      </c>
      <c r="B11" s="33">
        <v>1</v>
      </c>
      <c r="C11" s="36">
        <v>0.25</v>
      </c>
      <c r="D11" s="35">
        <v>50</v>
      </c>
      <c r="E11" s="20">
        <f>'含水量 '!F10</f>
        <v>6.4987002599477828</v>
      </c>
      <c r="F11" s="1">
        <v>289.82422315792201</v>
      </c>
      <c r="G11" s="20">
        <v>1</v>
      </c>
      <c r="H11" s="20">
        <f t="shared" si="3"/>
        <v>92.99043669885144</v>
      </c>
      <c r="I11" s="15">
        <f>AVERAGE(H11:H12)</f>
        <v>96.432182086529195</v>
      </c>
      <c r="J11" s="27">
        <f>AVEDEV(H11:H12)</f>
        <v>3.4417453876777557</v>
      </c>
      <c r="K11" s="14">
        <v>90.758100000000013</v>
      </c>
      <c r="L11" s="20">
        <v>1</v>
      </c>
      <c r="M11" s="20">
        <f t="shared" si="1"/>
        <v>19.413227463644098</v>
      </c>
      <c r="N11" s="15">
        <f>AVERAGE(M11:M12)</f>
        <v>19.618706337325314</v>
      </c>
      <c r="O11" s="27">
        <f>AVEDEV(M11:M12)</f>
        <v>0.20547887368121565</v>
      </c>
      <c r="P11" s="14">
        <v>42.830170000000003</v>
      </c>
      <c r="Q11" s="20">
        <v>1</v>
      </c>
      <c r="R11" s="20">
        <f t="shared" si="2"/>
        <v>9.1614063374679002</v>
      </c>
      <c r="S11" s="15">
        <f>AVERAGE(R11:R12)</f>
        <v>8.7654188810949378</v>
      </c>
      <c r="T11" s="27">
        <f>AVEDEV(R11:R12)</f>
        <v>0.39598745637296329</v>
      </c>
      <c r="U11" s="14">
        <v>98.321496928399995</v>
      </c>
      <c r="V11" s="15">
        <f>AVERAGE(U11:U12)</f>
        <v>97.770031844499997</v>
      </c>
      <c r="W11" s="16">
        <f>AVEDEV(U11:U12)</f>
        <v>0.55146508389999838</v>
      </c>
      <c r="X11" s="19">
        <v>18.100236447600004</v>
      </c>
      <c r="Y11" s="15">
        <f>AVERAGE(X11:X12)</f>
        <v>18.210835465999999</v>
      </c>
      <c r="Z11" s="16">
        <f>AVEDEV(X11:X12)</f>
        <v>0.11059901839999675</v>
      </c>
    </row>
    <row r="12" spans="1:26">
      <c r="B12" s="33">
        <v>2</v>
      </c>
      <c r="C12" s="36">
        <v>0.25</v>
      </c>
      <c r="D12" s="35">
        <v>50</v>
      </c>
      <c r="E12" s="20">
        <f>'含水量 '!F11</f>
        <v>6.4612922584515564</v>
      </c>
      <c r="F12" s="1">
        <v>311.40260376701502</v>
      </c>
      <c r="G12" s="20">
        <v>1</v>
      </c>
      <c r="H12" s="20">
        <f t="shared" si="3"/>
        <v>99.873927474206951</v>
      </c>
      <c r="I12" s="26"/>
      <c r="J12" s="27"/>
      <c r="K12" s="14">
        <v>92.716433333333342</v>
      </c>
      <c r="L12" s="20">
        <v>1</v>
      </c>
      <c r="M12" s="20">
        <f t="shared" si="1"/>
        <v>19.82418521100653</v>
      </c>
      <c r="N12" s="26"/>
      <c r="O12" s="27"/>
      <c r="P12" s="14">
        <v>39.14329</v>
      </c>
      <c r="Q12" s="20">
        <v>1</v>
      </c>
      <c r="R12" s="20">
        <f t="shared" si="2"/>
        <v>8.3694314247219737</v>
      </c>
      <c r="S12" s="26"/>
      <c r="T12" s="27"/>
      <c r="U12" s="14">
        <v>97.218566760599998</v>
      </c>
      <c r="V12" s="15"/>
      <c r="W12" s="16"/>
      <c r="X12" s="19">
        <v>18.321434484399997</v>
      </c>
      <c r="Y12" s="15"/>
      <c r="Z12" s="16"/>
    </row>
    <row r="13" spans="1:26">
      <c r="A13" s="1" t="s">
        <v>37</v>
      </c>
      <c r="B13" s="33">
        <v>1</v>
      </c>
      <c r="C13" s="36">
        <v>0.24990000000000001</v>
      </c>
      <c r="D13" s="35">
        <v>50</v>
      </c>
      <c r="E13" s="20">
        <f>'含水量 '!F12</f>
        <v>6.2668665667162404</v>
      </c>
      <c r="F13" s="1">
        <v>285.49944223415798</v>
      </c>
      <c r="G13" s="20">
        <v>1</v>
      </c>
      <c r="H13" s="20">
        <f t="shared" si="3"/>
        <v>91.412826152621605</v>
      </c>
      <c r="I13" s="15">
        <f>AVERAGE(H13:H14)</f>
        <v>88.81738087983544</v>
      </c>
      <c r="J13" s="27">
        <f>AVEDEV(H13:H14)</f>
        <v>2.595445272786165</v>
      </c>
      <c r="K13" s="14">
        <v>94.11226666666667</v>
      </c>
      <c r="L13" s="20">
        <v>1</v>
      </c>
      <c r="M13" s="20">
        <f t="shared" si="1"/>
        <v>20.088931883267193</v>
      </c>
      <c r="N13" s="15">
        <f>AVERAGE(M13:M14)</f>
        <v>22.698566454115358</v>
      </c>
      <c r="O13" s="27">
        <f>AVEDEV(M13:M14)</f>
        <v>2.609634570848165</v>
      </c>
      <c r="P13" s="14">
        <v>55.10219</v>
      </c>
      <c r="Q13" s="20">
        <v>1</v>
      </c>
      <c r="R13" s="20">
        <f t="shared" si="2"/>
        <v>11.761953895441684</v>
      </c>
      <c r="S13" s="15">
        <f>AVERAGE(R13:R14)</f>
        <v>12.023473459354099</v>
      </c>
      <c r="T13" s="27">
        <f>AVEDEV(R13:R14)</f>
        <v>0.26151956391241526</v>
      </c>
      <c r="U13" s="14">
        <v>92.457464347539016</v>
      </c>
      <c r="V13" s="15">
        <f>AVERAGE(U13:U14)</f>
        <v>83.257734945578235</v>
      </c>
      <c r="W13" s="16">
        <f>AVEDEV(U13:U14)</f>
        <v>9.1997294019607807</v>
      </c>
      <c r="X13" s="19">
        <v>17.549473087234894</v>
      </c>
      <c r="Y13" s="15">
        <f>AVERAGE(X13:X14)</f>
        <v>17.150427466186475</v>
      </c>
      <c r="Z13" s="16">
        <f>AVEDEV(X13:X14)</f>
        <v>0.39904562104841901</v>
      </c>
    </row>
    <row r="14" spans="1:26">
      <c r="B14" s="33">
        <v>2</v>
      </c>
      <c r="C14" s="36">
        <v>0.24990000000000001</v>
      </c>
      <c r="D14" s="35">
        <v>50</v>
      </c>
      <c r="E14" s="20">
        <f>'含水量 '!F13</f>
        <v>6.3599999999997436</v>
      </c>
      <c r="F14" s="1">
        <v>269.01975071413398</v>
      </c>
      <c r="G14" s="20">
        <v>1</v>
      </c>
      <c r="H14" s="20">
        <f t="shared" si="3"/>
        <v>86.221935607049275</v>
      </c>
      <c r="I14" s="26"/>
      <c r="J14" s="27"/>
      <c r="K14" s="14">
        <v>118.4456</v>
      </c>
      <c r="L14" s="20">
        <v>1</v>
      </c>
      <c r="M14" s="20">
        <f t="shared" si="1"/>
        <v>25.308201024963523</v>
      </c>
      <c r="N14" s="26"/>
      <c r="O14" s="27"/>
      <c r="P14" s="14">
        <v>57.495330000000003</v>
      </c>
      <c r="Q14" s="20">
        <v>1</v>
      </c>
      <c r="R14" s="20">
        <f t="shared" si="2"/>
        <v>12.284993023266514</v>
      </c>
      <c r="S14" s="26"/>
      <c r="T14" s="27"/>
      <c r="U14" s="14">
        <v>74.058005543617455</v>
      </c>
      <c r="V14" s="15"/>
      <c r="W14" s="16"/>
      <c r="X14" s="19">
        <v>16.751381845138056</v>
      </c>
      <c r="Y14" s="15"/>
      <c r="Z14" s="16"/>
    </row>
    <row r="15" spans="1:26">
      <c r="A15" s="1" t="s">
        <v>38</v>
      </c>
      <c r="B15" s="33">
        <v>1</v>
      </c>
      <c r="C15" s="35">
        <v>0.25</v>
      </c>
      <c r="D15" s="35">
        <v>50</v>
      </c>
      <c r="E15" s="20">
        <f>'含水量 '!F14</f>
        <v>6.2631315657828672</v>
      </c>
      <c r="F15" s="1">
        <v>290.82575137184602</v>
      </c>
      <c r="G15" s="20">
        <v>1</v>
      </c>
      <c r="H15" s="20">
        <f t="shared" si="3"/>
        <v>93.077277776548186</v>
      </c>
      <c r="I15" s="15">
        <f>AVERAGE(H15:H16)</f>
        <v>92.336424484787074</v>
      </c>
      <c r="J15" s="27">
        <f>AVEDEV(H15:H16)</f>
        <v>0.74085329176110548</v>
      </c>
      <c r="K15" s="14">
        <v>122.15393333333334</v>
      </c>
      <c r="L15" s="20">
        <v>1</v>
      </c>
      <c r="M15" s="20">
        <f t="shared" si="1"/>
        <v>26.063156445013689</v>
      </c>
      <c r="N15" s="15">
        <f>AVERAGE(M15:M16)</f>
        <v>26.83075951338899</v>
      </c>
      <c r="O15" s="27">
        <f>AVEDEV(M15:M16)</f>
        <v>0.76760306837529946</v>
      </c>
      <c r="P15" s="14">
        <v>47.111240000000002</v>
      </c>
      <c r="Q15" s="20">
        <v>1</v>
      </c>
      <c r="R15" s="20">
        <f t="shared" si="2"/>
        <v>10.051805823460345</v>
      </c>
      <c r="S15" s="15">
        <f>AVERAGE(R15:R16)</f>
        <v>10.218524294139598</v>
      </c>
      <c r="T15" s="27">
        <f>AVEDEV(R15:R16)</f>
        <v>0.16671847067925327</v>
      </c>
      <c r="U15" s="14">
        <v>71.197472182000013</v>
      </c>
      <c r="V15" s="15">
        <f>AVERAGE(U15:U16)</f>
        <v>70.912863292658017</v>
      </c>
      <c r="W15" s="16">
        <f>AVEDEV(U15:U16)</f>
        <v>0.28460888934199602</v>
      </c>
      <c r="X15" s="14">
        <v>28.8142886744</v>
      </c>
      <c r="Y15" s="15">
        <f>AVERAGE(X15:X16)</f>
        <v>28.536585664607109</v>
      </c>
      <c r="Z15" s="16">
        <f>AVEDEV(X15:X16)</f>
        <v>0.27770300979288898</v>
      </c>
    </row>
    <row r="16" spans="1:26">
      <c r="B16" s="33">
        <v>2</v>
      </c>
      <c r="C16" s="35">
        <v>0.25030000000000002</v>
      </c>
      <c r="D16" s="35">
        <v>50</v>
      </c>
      <c r="E16" s="20">
        <f>'含水量 '!F15</f>
        <v>6.2906290629065529</v>
      </c>
      <c r="F16" s="1">
        <v>286.45544643835899</v>
      </c>
      <c r="G16" s="20">
        <v>1</v>
      </c>
      <c r="H16" s="20">
        <f t="shared" si="3"/>
        <v>91.595571193025975</v>
      </c>
      <c r="I16" s="26"/>
      <c r="J16" s="27"/>
      <c r="K16" s="14">
        <v>129.46643333333336</v>
      </c>
      <c r="L16" s="20">
        <v>1</v>
      </c>
      <c r="M16" s="20">
        <f t="shared" si="1"/>
        <v>27.598362581764288</v>
      </c>
      <c r="N16" s="26"/>
      <c r="O16" s="27"/>
      <c r="P16" s="14">
        <v>48.718119999999999</v>
      </c>
      <c r="Q16" s="20">
        <v>1</v>
      </c>
      <c r="R16" s="20">
        <f t="shared" si="2"/>
        <v>10.385242764818852</v>
      </c>
      <c r="S16" s="26"/>
      <c r="T16" s="27"/>
      <c r="U16" s="14">
        <v>70.628254403316021</v>
      </c>
      <c r="V16" s="15"/>
      <c r="W16" s="16"/>
      <c r="X16" s="14">
        <v>28.258882654814222</v>
      </c>
      <c r="Y16" s="15"/>
      <c r="Z16" s="16"/>
    </row>
    <row r="17" spans="1:26">
      <c r="A17" s="1" t="s">
        <v>39</v>
      </c>
      <c r="B17" s="33">
        <v>1</v>
      </c>
      <c r="C17" s="35">
        <v>0.25030000000000002</v>
      </c>
      <c r="D17" s="35">
        <v>50</v>
      </c>
      <c r="E17" s="20">
        <f>'含水量 '!F16</f>
        <v>5.9970014992502474</v>
      </c>
      <c r="F17" s="1">
        <v>285.49944223415798</v>
      </c>
      <c r="G17" s="20">
        <v>1</v>
      </c>
      <c r="H17" s="20">
        <f t="shared" si="3"/>
        <v>91.004731150458269</v>
      </c>
      <c r="I17" s="15">
        <f>AVERAGE(H17:H18)</f>
        <v>90.660963621385577</v>
      </c>
      <c r="J17" s="27">
        <f>AVEDEV(H17:H18)</f>
        <v>0.34376752907268582</v>
      </c>
      <c r="K17" s="14">
        <v>116.34143333333334</v>
      </c>
      <c r="L17" s="20">
        <v>1</v>
      </c>
      <c r="M17" s="20">
        <f t="shared" si="1"/>
        <v>24.723039221620891</v>
      </c>
      <c r="N17" s="15">
        <f>AVERAGE(M17:M18)</f>
        <v>24.740857810458568</v>
      </c>
      <c r="O17" s="27">
        <f>AVEDEV(M17:M18)</f>
        <v>1.7818588837677396E-2</v>
      </c>
      <c r="P17" s="14">
        <v>40.513249999999999</v>
      </c>
      <c r="Q17" s="20">
        <v>1</v>
      </c>
      <c r="R17" s="20">
        <f t="shared" si="2"/>
        <v>8.6092343892273338</v>
      </c>
      <c r="S17" s="15">
        <f>AVERAGE(R17:R18)</f>
        <v>8.6618140796402265</v>
      </c>
      <c r="T17" s="27">
        <f>AVEDEV(R17:R18)</f>
        <v>5.25796904128919E-2</v>
      </c>
      <c r="U17" s="14">
        <v>71.502989208349987</v>
      </c>
      <c r="V17" s="15">
        <f>AVERAGE(U17:U18)</f>
        <v>70.247831358567964</v>
      </c>
      <c r="W17" s="16">
        <f>AVEDEV(U17:U18)</f>
        <v>1.255157849782023</v>
      </c>
      <c r="X17" s="14">
        <v>30.139798189772268</v>
      </c>
      <c r="Y17" s="15">
        <f>AVERAGE(X17:X18)</f>
        <v>29.706344088096998</v>
      </c>
      <c r="Z17" s="16">
        <f>AVEDEV(X17:X18)</f>
        <v>0.43345410167527199</v>
      </c>
    </row>
    <row r="18" spans="1:26">
      <c r="B18" s="33">
        <v>2</v>
      </c>
      <c r="C18" s="35">
        <v>0.25040000000000001</v>
      </c>
      <c r="D18" s="35">
        <v>50</v>
      </c>
      <c r="E18" s="20">
        <f>'含水量 '!F17</f>
        <v>6.1193880611938285</v>
      </c>
      <c r="F18" s="1">
        <v>283.08666971879597</v>
      </c>
      <c r="G18" s="20">
        <v>1</v>
      </c>
      <c r="H18" s="20">
        <f t="shared" si="3"/>
        <v>90.317196092312898</v>
      </c>
      <c r="I18" s="26"/>
      <c r="J18" s="27"/>
      <c r="K18" s="14">
        <v>116.40393333333336</v>
      </c>
      <c r="L18" s="20">
        <v>1</v>
      </c>
      <c r="M18" s="20">
        <f t="shared" si="1"/>
        <v>24.758676399296245</v>
      </c>
      <c r="N18" s="26"/>
      <c r="O18" s="27"/>
      <c r="P18" s="14">
        <v>40.971080000000001</v>
      </c>
      <c r="Q18" s="20">
        <v>1</v>
      </c>
      <c r="R18" s="20">
        <f t="shared" si="2"/>
        <v>8.7143937700531175</v>
      </c>
      <c r="S18" s="26"/>
      <c r="T18" s="27"/>
      <c r="U18" s="14">
        <v>68.992673508785941</v>
      </c>
      <c r="V18" s="15"/>
      <c r="W18" s="16"/>
      <c r="X18" s="14">
        <v>29.272889986421724</v>
      </c>
      <c r="Y18" s="15"/>
      <c r="Z18" s="16"/>
    </row>
    <row r="19" spans="1:26">
      <c r="A19" s="1" t="s">
        <v>40</v>
      </c>
      <c r="B19" s="33">
        <v>1</v>
      </c>
      <c r="C19" s="35">
        <v>0.25</v>
      </c>
      <c r="D19" s="35">
        <v>50</v>
      </c>
      <c r="E19" s="20">
        <f>'含水量 '!F18</f>
        <v>6.2906290629061976</v>
      </c>
      <c r="F19" s="1">
        <v>254.08787552471901</v>
      </c>
      <c r="G19" s="20">
        <v>1</v>
      </c>
      <c r="H19" s="20">
        <f t="shared" si="3"/>
        <v>81.343372487886754</v>
      </c>
      <c r="I19" s="15">
        <f>AVERAGE(H19:H20)</f>
        <v>82.920732608459474</v>
      </c>
      <c r="J19" s="27">
        <f>AVEDEV(H19:H20)</f>
        <v>1.5773601205727275</v>
      </c>
      <c r="K19" s="14">
        <v>125.86226666666668</v>
      </c>
      <c r="L19" s="20">
        <v>1</v>
      </c>
      <c r="M19" s="20">
        <f t="shared" si="1"/>
        <v>26.862258364994645</v>
      </c>
      <c r="N19" s="15">
        <f>AVERAGE(M19:M20)</f>
        <v>27.425396096235353</v>
      </c>
      <c r="O19" s="27">
        <f>AVEDEV(M19:M20)</f>
        <v>0.56313773124070821</v>
      </c>
      <c r="P19" s="14">
        <v>47.56812</v>
      </c>
      <c r="Q19" s="20">
        <v>1</v>
      </c>
      <c r="R19" s="20">
        <f t="shared" si="2"/>
        <v>10.152265354962637</v>
      </c>
      <c r="S19" s="15">
        <f>AVERAGE(R19:R20)</f>
        <v>10.2084753667252</v>
      </c>
      <c r="T19" s="27">
        <f>AVEDEV(R19:R20)</f>
        <v>5.6210011762562573E-2</v>
      </c>
      <c r="U19" s="14">
        <v>56.950449463200002</v>
      </c>
      <c r="V19" s="15">
        <f>AVERAGE(U19:U20)</f>
        <v>56.113532116584025</v>
      </c>
      <c r="W19" s="16">
        <f>AVEDEV(U19:U20)</f>
        <v>0.83691734661597295</v>
      </c>
      <c r="X19" s="14">
        <v>27.696814412800002</v>
      </c>
      <c r="Y19" s="15">
        <f>AVERAGE(X19:X20)</f>
        <v>27.513387914666772</v>
      </c>
      <c r="Z19" s="16">
        <f>AVEDEV(X19:X20)</f>
        <v>0.18342649813322787</v>
      </c>
    </row>
    <row r="20" spans="1:26">
      <c r="B20" s="33">
        <v>2</v>
      </c>
      <c r="C20" s="35">
        <v>0.25040000000000001</v>
      </c>
      <c r="D20" s="35">
        <v>50</v>
      </c>
      <c r="E20" s="20">
        <f>'含水量 '!F19</f>
        <v>6.2218665599680607</v>
      </c>
      <c r="F20" s="1">
        <v>264.55839776119899</v>
      </c>
      <c r="G20" s="20">
        <v>1</v>
      </c>
      <c r="H20" s="20">
        <f t="shared" si="3"/>
        <v>84.498092729032209</v>
      </c>
      <c r="I20" s="26"/>
      <c r="J20" s="27"/>
      <c r="K20" s="14">
        <v>131.44560000000001</v>
      </c>
      <c r="L20" s="20">
        <v>1</v>
      </c>
      <c r="M20" s="20">
        <f t="shared" si="1"/>
        <v>27.988533827476061</v>
      </c>
      <c r="N20" s="26"/>
      <c r="O20" s="27"/>
      <c r="P20" s="14">
        <v>48.207160000000002</v>
      </c>
      <c r="Q20" s="20">
        <v>1</v>
      </c>
      <c r="R20" s="20">
        <f t="shared" si="2"/>
        <v>10.264685378487762</v>
      </c>
      <c r="S20" s="26"/>
      <c r="T20" s="27"/>
      <c r="U20" s="14">
        <v>55.276614769968056</v>
      </c>
      <c r="V20" s="15"/>
      <c r="W20" s="16"/>
      <c r="X20" s="14">
        <v>27.329961416533546</v>
      </c>
      <c r="Y20" s="15"/>
      <c r="Z20" s="16"/>
    </row>
    <row r="21" spans="1:26">
      <c r="A21" s="1" t="s">
        <v>41</v>
      </c>
      <c r="B21" s="33">
        <v>1</v>
      </c>
      <c r="C21" s="1">
        <v>0.2495</v>
      </c>
      <c r="D21" s="35">
        <v>50</v>
      </c>
      <c r="E21" s="20">
        <f>'含水量 '!F20</f>
        <v>4.8014404321298203</v>
      </c>
      <c r="F21" s="1">
        <v>358.553</v>
      </c>
      <c r="G21" s="20">
        <v>1</v>
      </c>
      <c r="H21" s="20">
        <f t="shared" si="3"/>
        <v>113.21753544916905</v>
      </c>
      <c r="I21" s="15">
        <f>AVERAGE(H21:H22)</f>
        <v>113.33170578703201</v>
      </c>
      <c r="J21" s="27">
        <f>AVEDEV(H21:H22)</f>
        <v>0.1141703378629586</v>
      </c>
      <c r="K21" s="1">
        <v>132.024</v>
      </c>
      <c r="L21" s="20">
        <v>1</v>
      </c>
      <c r="M21" s="20">
        <f t="shared" ref="M21:M32" si="4">((K21*L21)*D21*0.001)/(C21*(1-(E21*0.01)))</f>
        <v>27.792138401000855</v>
      </c>
      <c r="N21" s="15">
        <f>AVERAGE(M21:M22)</f>
        <v>28.99141308191339</v>
      </c>
      <c r="O21" s="27">
        <f>AVEDEV(M21:M22)</f>
        <v>1.1992746809125343</v>
      </c>
      <c r="P21" s="14">
        <v>85.114230000000006</v>
      </c>
      <c r="Q21" s="20">
        <v>1</v>
      </c>
      <c r="R21" s="20">
        <f t="shared" si="2"/>
        <v>17.917245804206956</v>
      </c>
      <c r="S21" s="15">
        <f>AVERAGE(R21:R22)</f>
        <v>18.478059107423082</v>
      </c>
      <c r="T21" s="27">
        <f>AVEDEV(R21:R22)</f>
        <v>0.56081330321612555</v>
      </c>
      <c r="U21" s="20">
        <v>105.09366571903807</v>
      </c>
      <c r="V21" s="15">
        <f>AVERAGE(U21:U22)</f>
        <v>107.16345865151905</v>
      </c>
      <c r="W21" s="16">
        <f>AVEDEV(U21:U22)</f>
        <v>2.0697929324809721</v>
      </c>
      <c r="X21" s="20">
        <v>25.932154250500997</v>
      </c>
      <c r="Y21" s="15">
        <f>AVERAGE(X21:X22)</f>
        <v>26.330606542450496</v>
      </c>
      <c r="Z21" s="16">
        <f>AVEDEV(X21:X22)</f>
        <v>0.39845229194949994</v>
      </c>
    </row>
    <row r="22" spans="1:26">
      <c r="B22" s="33">
        <v>2</v>
      </c>
      <c r="C22" s="1">
        <v>0.25</v>
      </c>
      <c r="D22" s="35">
        <v>50</v>
      </c>
      <c r="E22" s="20">
        <f>'含水量 '!F21</f>
        <v>4.8514554366310545</v>
      </c>
      <c r="F22" s="1">
        <v>359.80700000000002</v>
      </c>
      <c r="G22" s="20">
        <v>1</v>
      </c>
      <c r="H22" s="20">
        <f t="shared" si="3"/>
        <v>113.44587612489497</v>
      </c>
      <c r="I22" s="26"/>
      <c r="J22" s="27"/>
      <c r="K22" s="1">
        <v>143.63</v>
      </c>
      <c r="L22" s="20">
        <v>1</v>
      </c>
      <c r="M22" s="20">
        <f t="shared" si="4"/>
        <v>30.190687762825924</v>
      </c>
      <c r="P22" s="14">
        <v>90.576049999999995</v>
      </c>
      <c r="Q22" s="20">
        <v>1</v>
      </c>
      <c r="R22" s="20">
        <f t="shared" si="2"/>
        <v>19.038872410639208</v>
      </c>
      <c r="S22" s="26"/>
      <c r="T22" s="27"/>
      <c r="U22" s="20">
        <v>109.23325158400002</v>
      </c>
      <c r="V22" s="15"/>
      <c r="W22" s="16"/>
      <c r="X22" s="20">
        <v>26.729058834399996</v>
      </c>
      <c r="Y22" s="15"/>
      <c r="Z22" s="16"/>
    </row>
    <row r="23" spans="1:26">
      <c r="A23" s="1" t="s">
        <v>43</v>
      </c>
      <c r="B23" s="33">
        <v>1</v>
      </c>
      <c r="C23" s="1">
        <v>0.24979999999999999</v>
      </c>
      <c r="D23" s="35">
        <v>50</v>
      </c>
      <c r="E23" s="20">
        <f>'含水量 '!F22</f>
        <v>4.6809361872375534</v>
      </c>
      <c r="F23" s="1">
        <v>378.1</v>
      </c>
      <c r="G23" s="20">
        <v>1</v>
      </c>
      <c r="H23" s="20">
        <f t="shared" si="3"/>
        <v>119.09560597061083</v>
      </c>
      <c r="I23" s="15">
        <f>AVERAGE(H23:H24)</f>
        <v>118.46502453618351</v>
      </c>
      <c r="J23" s="27">
        <f>AVEDEV(H23:H24)</f>
        <v>0.63058143442732728</v>
      </c>
      <c r="K23" s="1">
        <v>89.245000000000005</v>
      </c>
      <c r="L23" s="20">
        <v>1</v>
      </c>
      <c r="M23" s="20">
        <f t="shared" si="4"/>
        <v>18.740522533451756</v>
      </c>
      <c r="N23" s="15">
        <f>AVERAGE(M23:M24)</f>
        <v>21.458926045123071</v>
      </c>
      <c r="O23" s="27">
        <f>AVEDEV(M23:M24)</f>
        <v>2.7184035116713137</v>
      </c>
      <c r="P23" s="14">
        <v>67.007660000000001</v>
      </c>
      <c r="Q23" s="20">
        <v>1</v>
      </c>
      <c r="R23" s="20">
        <f t="shared" si="2"/>
        <v>14.070912231989176</v>
      </c>
      <c r="S23" s="15">
        <f>AVERAGE(R23:R24)</f>
        <v>14.130388157430811</v>
      </c>
      <c r="T23" s="27">
        <f>AVEDEV(R23:R24)</f>
        <v>5.9475925441634381E-2</v>
      </c>
      <c r="U23" s="20">
        <v>115.09934231805445</v>
      </c>
      <c r="V23" s="15">
        <f>AVERAGE(U23:U24)</f>
        <v>113.68968560642202</v>
      </c>
      <c r="W23" s="16">
        <f>AVEDEV(U23:U24)</f>
        <v>1.4096567116324294</v>
      </c>
      <c r="X23" s="20">
        <v>26.323360970776623</v>
      </c>
      <c r="Y23" s="15">
        <f>AVERAGE(X23:X24)</f>
        <v>26.251985546109754</v>
      </c>
      <c r="Z23" s="16">
        <f>AVEDEV(X23:X24)</f>
        <v>7.1375424666868525E-2</v>
      </c>
    </row>
    <row r="24" spans="1:26">
      <c r="B24" s="33">
        <v>2</v>
      </c>
      <c r="C24" s="1">
        <v>0.2495</v>
      </c>
      <c r="D24" s="35">
        <v>50</v>
      </c>
      <c r="E24" s="20">
        <f>'含水量 '!F23</f>
        <v>4.681404421326504</v>
      </c>
      <c r="F24" s="1">
        <v>373.64499999999998</v>
      </c>
      <c r="G24" s="20">
        <v>1</v>
      </c>
      <c r="H24" s="20">
        <f t="shared" si="3"/>
        <v>117.83444310175618</v>
      </c>
      <c r="I24" s="26"/>
      <c r="J24" s="27"/>
      <c r="K24" s="1">
        <v>114.997</v>
      </c>
      <c r="L24" s="20">
        <v>1</v>
      </c>
      <c r="M24" s="20">
        <f t="shared" si="4"/>
        <v>24.177329556794383</v>
      </c>
      <c r="P24" s="14">
        <v>67.492639999999994</v>
      </c>
      <c r="Q24" s="20">
        <v>1</v>
      </c>
      <c r="R24" s="20">
        <f t="shared" si="2"/>
        <v>14.189864082872445</v>
      </c>
      <c r="S24" s="26"/>
      <c r="T24" s="27"/>
      <c r="U24" s="20">
        <v>112.2800288947896</v>
      </c>
      <c r="V24" s="15"/>
      <c r="W24" s="16"/>
      <c r="X24" s="20">
        <v>26.180610121442886</v>
      </c>
      <c r="Y24" s="15"/>
      <c r="Z24" s="16"/>
    </row>
    <row r="25" spans="1:26">
      <c r="A25" s="1" t="s">
        <v>44</v>
      </c>
      <c r="B25" s="33">
        <v>1</v>
      </c>
      <c r="C25" s="1">
        <v>0.24979999999999999</v>
      </c>
      <c r="D25" s="35">
        <v>50</v>
      </c>
      <c r="E25" s="20">
        <f>'含水量 '!F24</f>
        <v>4.5295470452955708</v>
      </c>
      <c r="F25" s="1">
        <v>379.82900000000001</v>
      </c>
      <c r="G25" s="20">
        <v>1</v>
      </c>
      <c r="H25" s="20">
        <f t="shared" si="3"/>
        <v>119.45049846957595</v>
      </c>
      <c r="I25" s="15">
        <f>AVERAGE(H25:H26)</f>
        <v>119.9369844213665</v>
      </c>
      <c r="J25" s="27">
        <f>AVEDEV(H25:H26)</f>
        <v>0.48648595179054865</v>
      </c>
      <c r="K25" s="1">
        <v>110.40300000000001</v>
      </c>
      <c r="L25" s="20">
        <v>1</v>
      </c>
      <c r="M25" s="20">
        <f t="shared" si="4"/>
        <v>23.146720203980557</v>
      </c>
      <c r="N25" s="15">
        <f>AVERAGE(M25:M26)</f>
        <v>26.442560223449206</v>
      </c>
      <c r="O25" s="27">
        <f>AVEDEV(M25:M26)</f>
        <v>3.2958400194686472</v>
      </c>
      <c r="P25" s="14">
        <v>81.631349999999998</v>
      </c>
      <c r="Q25" s="20">
        <v>1</v>
      </c>
      <c r="R25" s="20">
        <f t="shared" si="2"/>
        <v>17.114553212532339</v>
      </c>
      <c r="S25" s="15">
        <f>AVERAGE(R25:R26)</f>
        <v>17.364309521743181</v>
      </c>
      <c r="T25" s="27">
        <f>AVEDEV(R25:R26)</f>
        <v>0.24975630921083969</v>
      </c>
      <c r="U25" s="20">
        <v>115.6416720326261</v>
      </c>
      <c r="V25" s="15">
        <f>AVERAGE(U25:U26)</f>
        <v>115.57800405299838</v>
      </c>
      <c r="W25" s="16">
        <f>AVEDEV(U25:U26)</f>
        <v>6.3667979627723525E-2</v>
      </c>
      <c r="X25" s="20">
        <v>29.94432628382706</v>
      </c>
      <c r="Y25" s="15">
        <f>AVERAGE(X25:X26)</f>
        <v>30.065045364024687</v>
      </c>
      <c r="Z25" s="16">
        <f>AVEDEV(X25:X26)</f>
        <v>0.12071908019762745</v>
      </c>
    </row>
    <row r="26" spans="1:26">
      <c r="B26" s="33">
        <v>2</v>
      </c>
      <c r="C26" s="1">
        <v>0.25009999999999999</v>
      </c>
      <c r="D26" s="35">
        <v>50</v>
      </c>
      <c r="E26" s="20">
        <f>'含水量 '!F25</f>
        <v>4.4991001799638228</v>
      </c>
      <c r="F26" s="1">
        <v>383.505</v>
      </c>
      <c r="G26" s="20">
        <v>1</v>
      </c>
      <c r="H26" s="20">
        <f t="shared" si="3"/>
        <v>120.42347037315704</v>
      </c>
      <c r="I26" s="26"/>
      <c r="J26" s="27"/>
      <c r="K26" s="1">
        <v>142.059</v>
      </c>
      <c r="L26" s="20">
        <v>1</v>
      </c>
      <c r="M26" s="20">
        <f t="shared" si="4"/>
        <v>29.738400242917852</v>
      </c>
      <c r="P26" s="14">
        <v>84.141599999999997</v>
      </c>
      <c r="Q26" s="20">
        <v>1</v>
      </c>
      <c r="R26" s="20">
        <f t="shared" si="2"/>
        <v>17.614065830954019</v>
      </c>
      <c r="T26" s="56"/>
      <c r="U26" s="20">
        <v>115.51433607337066</v>
      </c>
      <c r="V26" s="15"/>
      <c r="W26" s="16"/>
      <c r="X26" s="20">
        <v>30.185764444222315</v>
      </c>
      <c r="Y26" s="15"/>
      <c r="Z26" s="16"/>
    </row>
    <row r="27" spans="1:26">
      <c r="A27" s="1" t="s">
        <v>42</v>
      </c>
      <c r="B27" s="33">
        <v>1</v>
      </c>
      <c r="C27" s="1">
        <v>0.25</v>
      </c>
      <c r="D27" s="35">
        <v>50</v>
      </c>
      <c r="E27" s="20">
        <f>'含水量 '!F26</f>
        <v>6.1012202440488039</v>
      </c>
      <c r="F27" s="1">
        <v>372.65100000000001</v>
      </c>
      <c r="G27" s="20">
        <v>1</v>
      </c>
      <c r="H27" s="20">
        <f t="shared" si="3"/>
        <v>119.05937466979121</v>
      </c>
      <c r="I27" s="15">
        <f>AVERAGE(H27:H28)</f>
        <v>115.79587604810234</v>
      </c>
      <c r="J27" s="27">
        <f>AVEDEV(H27:H28)</f>
        <v>3.2634986216888748</v>
      </c>
      <c r="K27" s="1">
        <v>158.19900000000001</v>
      </c>
      <c r="L27" s="20">
        <v>1</v>
      </c>
      <c r="M27" s="20">
        <f t="shared" si="4"/>
        <v>33.695645547507461</v>
      </c>
      <c r="N27" s="15">
        <f>AVERAGE(M27:M28)</f>
        <v>32.216317247540097</v>
      </c>
      <c r="O27" s="27">
        <f>AVEDEV(M27:M28)</f>
        <v>1.4793282999673654</v>
      </c>
      <c r="P27" s="14">
        <v>94.776340000000005</v>
      </c>
      <c r="Q27" s="20">
        <v>1</v>
      </c>
      <c r="R27" s="20">
        <f t="shared" si="2"/>
        <v>20.186916219002981</v>
      </c>
      <c r="S27" s="15">
        <f>AVERAGE(R27:R28)</f>
        <v>20.180514570652313</v>
      </c>
      <c r="T27" s="27">
        <f>AVEDEV(R27:R28)</f>
        <v>6.4016483506694755E-3</v>
      </c>
      <c r="U27" s="20">
        <v>111.55491831340001</v>
      </c>
      <c r="V27" s="15">
        <f>AVERAGE(U27:U28)</f>
        <v>107.14151326301263</v>
      </c>
      <c r="W27" s="16">
        <f>AVEDEV(U27:U28)</f>
        <v>4.4134050503873752</v>
      </c>
      <c r="X27" s="21">
        <v>40.194984470800001</v>
      </c>
      <c r="Y27" s="15">
        <f>AVERAGE(X27:X28)</f>
        <v>38.88798520093107</v>
      </c>
      <c r="Z27" s="16">
        <f>AVEDEV(X27:X28)</f>
        <v>1.3069992698689354</v>
      </c>
    </row>
    <row r="28" spans="1:26">
      <c r="B28" s="33">
        <v>2</v>
      </c>
      <c r="C28" s="1">
        <v>0.2495</v>
      </c>
      <c r="D28" s="35">
        <v>50</v>
      </c>
      <c r="E28" s="20">
        <f>'含水量 '!F27</f>
        <v>6.0006000600058726</v>
      </c>
      <c r="F28" s="1">
        <v>351.89400000000001</v>
      </c>
      <c r="G28" s="20">
        <v>1</v>
      </c>
      <c r="H28" s="20">
        <f t="shared" si="3"/>
        <v>112.53237742641346</v>
      </c>
      <c r="I28" s="26"/>
      <c r="J28" s="27"/>
      <c r="K28" s="1">
        <v>144.17400000000001</v>
      </c>
      <c r="L28" s="20">
        <v>1</v>
      </c>
      <c r="M28" s="20">
        <f t="shared" si="4"/>
        <v>30.73698894757273</v>
      </c>
      <c r="P28" s="14">
        <v>94.62809</v>
      </c>
      <c r="Q28" s="20">
        <v>1</v>
      </c>
      <c r="R28" s="20">
        <f t="shared" si="2"/>
        <v>20.174112922301642</v>
      </c>
      <c r="S28" s="26"/>
      <c r="T28" s="27"/>
      <c r="U28" s="20">
        <v>102.72810821262526</v>
      </c>
      <c r="V28" s="15"/>
      <c r="W28" s="16"/>
      <c r="X28" s="21">
        <v>37.580985931062131</v>
      </c>
      <c r="Y28" s="15"/>
      <c r="Z28" s="16"/>
    </row>
    <row r="29" spans="1:26">
      <c r="A29" s="1" t="s">
        <v>45</v>
      </c>
      <c r="B29" s="33">
        <v>1</v>
      </c>
      <c r="C29" s="1">
        <v>0.25</v>
      </c>
      <c r="D29" s="35">
        <v>50</v>
      </c>
      <c r="E29" s="20">
        <f>'含水量 '!F28</f>
        <v>6.328101569528954</v>
      </c>
      <c r="F29" s="1">
        <v>407.76499999999999</v>
      </c>
      <c r="G29" s="20">
        <v>1</v>
      </c>
      <c r="H29" s="20">
        <f t="shared" si="3"/>
        <v>130.59359535752375</v>
      </c>
      <c r="I29" s="15">
        <f>AVERAGE(H29:H30)</f>
        <v>117.43241392675019</v>
      </c>
      <c r="J29" s="27">
        <f>AVEDEV(H29:H30)</f>
        <v>13.161181430773567</v>
      </c>
      <c r="K29" s="1">
        <v>127.06699999999999</v>
      </c>
      <c r="L29" s="20">
        <v>1</v>
      </c>
      <c r="M29" s="20">
        <f t="shared" si="4"/>
        <v>27.130228409818514</v>
      </c>
      <c r="N29" s="15">
        <f>AVERAGE(M29:M30)</f>
        <v>26.708730183943079</v>
      </c>
      <c r="O29" s="27">
        <f>AVEDEV(M29:M30)</f>
        <v>0.42149822587543539</v>
      </c>
      <c r="P29" s="14">
        <v>76.941410000000005</v>
      </c>
      <c r="Q29" s="20">
        <v>1</v>
      </c>
      <c r="R29" s="20">
        <f t="shared" si="2"/>
        <v>16.427853238633908</v>
      </c>
      <c r="S29" s="15">
        <f>AVERAGE(R29:R30)</f>
        <v>15.435831183123094</v>
      </c>
      <c r="T29" s="27">
        <f>AVEDEV(R29:R30)</f>
        <v>0.99202205551081413</v>
      </c>
      <c r="U29" s="20">
        <v>115.02296395020002</v>
      </c>
      <c r="V29" s="15">
        <f>AVERAGE(U29:U30)</f>
        <v>108.55156262968552</v>
      </c>
      <c r="W29" s="16">
        <f>AVEDEV(U29:U30)</f>
        <v>6.4714013205144951</v>
      </c>
      <c r="X29" s="15">
        <v>43.938307999999999</v>
      </c>
      <c r="Y29" s="15">
        <f>AVERAGE(X29:X30)</f>
        <v>42.275369458550259</v>
      </c>
      <c r="Z29" s="16">
        <f>AVEDEV(X29:X30)</f>
        <v>1.6629385414497406</v>
      </c>
    </row>
    <row r="30" spans="1:26">
      <c r="B30" s="33">
        <v>2</v>
      </c>
      <c r="C30" s="1">
        <v>0.24970000000000001</v>
      </c>
      <c r="D30" s="35">
        <v>50</v>
      </c>
      <c r="E30" s="20">
        <f>'含水量 '!F29</f>
        <v>6.3699999999997203</v>
      </c>
      <c r="F30" s="1">
        <v>325.04000000000002</v>
      </c>
      <c r="G30" s="20">
        <v>1</v>
      </c>
      <c r="H30" s="20">
        <f t="shared" si="3"/>
        <v>104.27123249597662</v>
      </c>
      <c r="I30" s="26"/>
      <c r="J30" s="27"/>
      <c r="K30" s="1">
        <v>122.916</v>
      </c>
      <c r="L30" s="20">
        <v>1</v>
      </c>
      <c r="M30" s="20">
        <f t="shared" si="4"/>
        <v>26.287231958067643</v>
      </c>
      <c r="P30" s="14">
        <v>67.537549999999996</v>
      </c>
      <c r="Q30" s="20">
        <v>1</v>
      </c>
      <c r="R30" s="20">
        <f t="shared" si="2"/>
        <v>14.44380912761228</v>
      </c>
      <c r="S30" s="26"/>
      <c r="T30" s="27"/>
      <c r="U30" s="20">
        <v>102.08016130917103</v>
      </c>
      <c r="V30" s="15"/>
      <c r="W30" s="16"/>
      <c r="X30" s="15">
        <v>40.612430917100518</v>
      </c>
      <c r="Y30" s="15"/>
      <c r="Z30" s="16"/>
    </row>
    <row r="31" spans="1:26">
      <c r="A31" s="1" t="s">
        <v>46</v>
      </c>
      <c r="B31" s="33">
        <v>1</v>
      </c>
      <c r="C31" s="1">
        <v>0.25</v>
      </c>
      <c r="D31" s="35">
        <v>50</v>
      </c>
      <c r="E31" s="20">
        <f>'含水量 '!F30</f>
        <v>6.0230115057527014</v>
      </c>
      <c r="F31" s="1">
        <v>397.21300000000002</v>
      </c>
      <c r="G31" s="20">
        <v>1</v>
      </c>
      <c r="H31" s="20">
        <f t="shared" si="3"/>
        <v>126.80114771638432</v>
      </c>
      <c r="I31" s="15">
        <f>AVERAGE(H31:H32)</f>
        <v>124.36972552217986</v>
      </c>
      <c r="J31" s="27">
        <f>AVEDEV(H31:H32)</f>
        <v>2.4314221942044583</v>
      </c>
      <c r="K31" s="1">
        <v>131.15700000000001</v>
      </c>
      <c r="L31" s="20">
        <v>1</v>
      </c>
      <c r="M31" s="20">
        <f t="shared" si="4"/>
        <v>27.912577770680244</v>
      </c>
      <c r="N31" s="15">
        <f>AVERAGE(M31:M32)</f>
        <v>28.617311737440772</v>
      </c>
      <c r="O31" s="27">
        <f>AVEDEV(M31:M32)</f>
        <v>0.70473396676053035</v>
      </c>
      <c r="P31" s="14">
        <v>79.284700000000001</v>
      </c>
      <c r="Q31" s="20">
        <v>1</v>
      </c>
      <c r="R31" s="20">
        <f t="shared" si="2"/>
        <v>16.873215724475646</v>
      </c>
      <c r="S31" s="15">
        <f>AVERAGE(R31:R32)</f>
        <v>16.686311527967376</v>
      </c>
      <c r="T31" s="27">
        <f>AVEDEV(R31:R32)</f>
        <v>0.18690419650827117</v>
      </c>
      <c r="U31" s="20">
        <v>115.4581135912</v>
      </c>
      <c r="V31" s="15">
        <f>AVERAGE(U31:U32)</f>
        <v>113.59184325917087</v>
      </c>
      <c r="W31" s="16">
        <f>AVEDEV(U31:U32)</f>
        <v>1.8662703320291385</v>
      </c>
      <c r="X31" s="15">
        <v>44.633188000000004</v>
      </c>
      <c r="Y31" s="15">
        <f>AVERAGE(X31:X32)</f>
        <v>44.142416658126507</v>
      </c>
      <c r="Z31" s="16">
        <f>AVEDEV(X31:X32)</f>
        <v>0.49077134187350069</v>
      </c>
    </row>
    <row r="32" spans="1:26">
      <c r="B32" s="33">
        <v>2</v>
      </c>
      <c r="C32" s="1">
        <v>0.24979999999999999</v>
      </c>
      <c r="D32" s="35">
        <v>50</v>
      </c>
      <c r="E32" s="20">
        <f>'含水量 '!F31</f>
        <v>5.9982005398379208</v>
      </c>
      <c r="F32" s="1">
        <v>381.77499999999998</v>
      </c>
      <c r="G32" s="20">
        <v>1</v>
      </c>
      <c r="H32" s="20">
        <f t="shared" si="3"/>
        <v>121.9383033279754</v>
      </c>
      <c r="I32" s="26"/>
      <c r="J32" s="27"/>
      <c r="K32" s="1">
        <v>137.70599999999999</v>
      </c>
      <c r="L32" s="20">
        <v>1</v>
      </c>
      <c r="M32" s="20">
        <f t="shared" si="4"/>
        <v>29.322045704201305</v>
      </c>
      <c r="P32" s="14">
        <v>77.486660000000001</v>
      </c>
      <c r="Q32" s="20">
        <v>1</v>
      </c>
      <c r="R32" s="20">
        <f t="shared" si="2"/>
        <v>16.499407331459103</v>
      </c>
      <c r="T32" s="56"/>
      <c r="U32" s="20">
        <v>111.72557292714173</v>
      </c>
      <c r="V32" s="15"/>
      <c r="W32" s="16"/>
      <c r="X32" s="15">
        <v>43.651645316253003</v>
      </c>
      <c r="Y32" s="15"/>
      <c r="Z32" s="16"/>
    </row>
    <row r="33" spans="10:17">
      <c r="J33" s="57"/>
      <c r="K33" s="35"/>
      <c r="L33" s="58"/>
      <c r="M33" s="35"/>
      <c r="N33" s="57"/>
      <c r="O33" s="57"/>
      <c r="P33" s="20"/>
      <c r="Q33" s="35"/>
    </row>
    <row r="34" spans="10:17">
      <c r="J34" s="57"/>
      <c r="K34" s="35"/>
      <c r="L34" s="58"/>
      <c r="M34" s="35"/>
      <c r="N34" s="57"/>
      <c r="O34" s="57"/>
      <c r="P34" s="20"/>
      <c r="Q34" s="35"/>
    </row>
  </sheetData>
  <mergeCells count="10">
    <mergeCell ref="U1:W1"/>
    <mergeCell ref="X1:Z1"/>
    <mergeCell ref="K1:O1"/>
    <mergeCell ref="P1:T1"/>
    <mergeCell ref="A1:A2"/>
    <mergeCell ref="B1:B2"/>
    <mergeCell ref="C1:C2"/>
    <mergeCell ref="D1:D2"/>
    <mergeCell ref="E1:E2"/>
    <mergeCell ref="F1:J1"/>
  </mergeCells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topLeftCell="A22" workbookViewId="0">
      <pane xSplit="1" topLeftCell="J1" activePane="topRight" state="frozen"/>
      <selection pane="topRight" sqref="A1:Z32"/>
    </sheetView>
  </sheetViews>
  <sheetFormatPr defaultRowHeight="13.2"/>
  <cols>
    <col min="2" max="20" width="8.88671875" customWidth="1"/>
    <col min="21" max="21" width="13.44140625" bestFit="1" customWidth="1"/>
    <col min="22" max="22" width="10.21875" bestFit="1" customWidth="1"/>
  </cols>
  <sheetData>
    <row r="1" spans="1:26" s="1" customFormat="1" ht="16.2">
      <c r="A1" s="74" t="s">
        <v>3</v>
      </c>
      <c r="B1" s="75" t="s">
        <v>4</v>
      </c>
      <c r="C1" s="76" t="s">
        <v>15</v>
      </c>
      <c r="D1" s="78" t="s">
        <v>14</v>
      </c>
      <c r="E1" s="79" t="s">
        <v>13</v>
      </c>
      <c r="F1" s="68" t="s">
        <v>5</v>
      </c>
      <c r="G1" s="69"/>
      <c r="H1" s="69"/>
      <c r="I1" s="69"/>
      <c r="J1" s="70"/>
      <c r="K1" s="68" t="s">
        <v>6</v>
      </c>
      <c r="L1" s="69"/>
      <c r="M1" s="69"/>
      <c r="N1" s="69"/>
      <c r="O1" s="70"/>
      <c r="P1" s="71" t="s">
        <v>11</v>
      </c>
      <c r="Q1" s="72"/>
      <c r="R1" s="72"/>
      <c r="S1" s="72"/>
      <c r="T1" s="73"/>
      <c r="U1" s="67" t="s">
        <v>19</v>
      </c>
      <c r="V1" s="67"/>
      <c r="W1" s="67"/>
      <c r="X1" s="67" t="s">
        <v>20</v>
      </c>
      <c r="Y1" s="67"/>
      <c r="Z1" s="67"/>
    </row>
    <row r="2" spans="1:26" s="1" customFormat="1" ht="32.4">
      <c r="A2" s="74"/>
      <c r="B2" s="75"/>
      <c r="C2" s="77"/>
      <c r="D2" s="78"/>
      <c r="E2" s="80"/>
      <c r="F2" s="6" t="s">
        <v>0</v>
      </c>
      <c r="G2" s="37" t="s">
        <v>7</v>
      </c>
      <c r="H2" s="6" t="s">
        <v>1</v>
      </c>
      <c r="I2" s="6" t="s">
        <v>16</v>
      </c>
      <c r="J2" s="9" t="s">
        <v>17</v>
      </c>
      <c r="K2" s="6" t="s">
        <v>0</v>
      </c>
      <c r="L2" s="6" t="s">
        <v>7</v>
      </c>
      <c r="M2" s="37" t="s">
        <v>2</v>
      </c>
      <c r="N2" s="6" t="s">
        <v>16</v>
      </c>
      <c r="O2" s="9" t="s">
        <v>17</v>
      </c>
      <c r="P2" s="13" t="s">
        <v>12</v>
      </c>
      <c r="Q2" s="13" t="s">
        <v>7</v>
      </c>
      <c r="R2" s="13" t="s">
        <v>2</v>
      </c>
      <c r="S2" s="6" t="s">
        <v>16</v>
      </c>
      <c r="T2" s="9" t="s">
        <v>17</v>
      </c>
      <c r="U2" s="6" t="s">
        <v>22</v>
      </c>
      <c r="V2" s="6" t="s">
        <v>21</v>
      </c>
      <c r="W2" s="9" t="s">
        <v>17</v>
      </c>
      <c r="X2" s="6" t="s">
        <v>22</v>
      </c>
      <c r="Y2" s="6" t="s">
        <v>21</v>
      </c>
      <c r="Z2" s="9" t="s">
        <v>17</v>
      </c>
    </row>
    <row r="3" spans="1:26" s="1" customFormat="1" ht="16.2">
      <c r="A3" s="1" t="s">
        <v>26</v>
      </c>
      <c r="B3" s="30">
        <v>1</v>
      </c>
      <c r="C3" s="31">
        <v>0.25019999999999998</v>
      </c>
      <c r="D3" s="32">
        <v>50</v>
      </c>
      <c r="E3" s="23">
        <f>'含水量 '!F32</f>
        <v>1.1696491052681797</v>
      </c>
      <c r="F3">
        <v>383.42158715010697</v>
      </c>
      <c r="G3" s="23">
        <v>1</v>
      </c>
      <c r="H3" s="23">
        <f t="shared" ref="H3:H32" si="0">((F3*G3)*D3*0.001*1.5)/(C3*(1-(E3*0.01)))</f>
        <v>116.29476925022328</v>
      </c>
      <c r="I3" s="24">
        <f>AVERAGE(H3:H4)</f>
        <v>115.10476171110727</v>
      </c>
      <c r="J3" s="25">
        <f>AVEDEV(H3:H4)</f>
        <v>1.1900075391160172</v>
      </c>
      <c r="K3">
        <v>95.987266666666685</v>
      </c>
      <c r="L3" s="23">
        <v>1</v>
      </c>
      <c r="M3" s="23">
        <f>((K3*L3)*D3*0.001)/(C3*(1-(E3*0.01)))</f>
        <v>19.409126319552584</v>
      </c>
      <c r="N3" s="24">
        <f>AVERAGE(M3:M4)</f>
        <v>18.941591145237467</v>
      </c>
      <c r="O3" s="25">
        <f>AVEDEV(M3:M4)</f>
        <v>0.46753517431511682</v>
      </c>
      <c r="P3" s="22">
        <v>29.392040000000001</v>
      </c>
      <c r="Q3" s="23">
        <v>1</v>
      </c>
      <c r="R3" s="23">
        <f t="shared" ref="R3:R32" si="1">((P3*Q3)*D3*0.001)/(C3*(1-(E3*0.01)))</f>
        <v>5.9432238979198857</v>
      </c>
      <c r="S3" s="24">
        <f>AVERAGE(R3:R4)</f>
        <v>5.8561298967252267</v>
      </c>
      <c r="T3" s="25">
        <f>AVEDEV(R3:R4)</f>
        <v>8.7094001194659487E-2</v>
      </c>
      <c r="U3" s="14">
        <v>106.5948956209033</v>
      </c>
      <c r="V3" s="15">
        <f>AVERAGE(U3:U4)</f>
        <v>105.6987874570757</v>
      </c>
      <c r="W3" s="16">
        <f>AVEDEV(U3:U4)</f>
        <v>0.8961081638275985</v>
      </c>
      <c r="X3" s="17">
        <v>27.474347954836126</v>
      </c>
      <c r="Y3" s="15">
        <f>AVERAGE(X3:X4)</f>
        <v>27.265461509179943</v>
      </c>
      <c r="Z3" s="16">
        <f>AVEDEV(X3:X4)</f>
        <v>0.20888644565618186</v>
      </c>
    </row>
    <row r="4" spans="1:26" s="1" customFormat="1" ht="16.2">
      <c r="B4" s="33">
        <v>2</v>
      </c>
      <c r="C4" s="36">
        <v>0.25030000000000002</v>
      </c>
      <c r="D4" s="35">
        <v>50</v>
      </c>
      <c r="E4" s="20">
        <f>'含水量 '!F33</f>
        <v>1.4801480148012283</v>
      </c>
      <c r="F4">
        <v>374.54440525396097</v>
      </c>
      <c r="G4" s="20">
        <v>1</v>
      </c>
      <c r="H4" s="20">
        <f t="shared" si="0"/>
        <v>113.91475417199125</v>
      </c>
      <c r="I4" s="26"/>
      <c r="J4" s="27"/>
      <c r="K4">
        <v>91.11226666666667</v>
      </c>
      <c r="L4" s="20">
        <v>1</v>
      </c>
      <c r="M4" s="20">
        <f t="shared" ref="M4:M20" si="2">((K4*L4)*D4*0.001)/(C4*(1-(E4*0.01)))</f>
        <v>18.47405597092235</v>
      </c>
      <c r="N4" s="26"/>
      <c r="O4" s="27"/>
      <c r="P4" s="14">
        <v>28.45233</v>
      </c>
      <c r="Q4" s="20">
        <v>1</v>
      </c>
      <c r="R4" s="20">
        <f t="shared" si="1"/>
        <v>5.7690358955305667</v>
      </c>
      <c r="S4" s="26"/>
      <c r="T4" s="27"/>
      <c r="U4" s="14">
        <v>104.8026792932481</v>
      </c>
      <c r="V4" s="15"/>
      <c r="W4" s="16"/>
      <c r="X4" s="17">
        <v>27.056575063523763</v>
      </c>
      <c r="Y4" s="15"/>
      <c r="Z4" s="16"/>
    </row>
    <row r="5" spans="1:26" s="1" customFormat="1" ht="16.2">
      <c r="A5" s="1" t="s">
        <v>27</v>
      </c>
      <c r="B5" s="33">
        <v>1</v>
      </c>
      <c r="C5" s="36">
        <v>0.2505</v>
      </c>
      <c r="D5" s="35">
        <v>50</v>
      </c>
      <c r="E5" s="20">
        <f>'含水量 '!F34</f>
        <v>2.6102610261025672</v>
      </c>
      <c r="F5">
        <v>374.72650129285603</v>
      </c>
      <c r="G5" s="20">
        <v>1</v>
      </c>
      <c r="H5" s="20">
        <f t="shared" si="0"/>
        <v>115.20059961491884</v>
      </c>
      <c r="I5" s="15">
        <f>AVERAGE(H5:H6)</f>
        <v>110.03876899879755</v>
      </c>
      <c r="J5" s="27">
        <f>AVEDEV(H5:H6)</f>
        <v>5.1618306161212928</v>
      </c>
      <c r="K5">
        <v>118.84143333333334</v>
      </c>
      <c r="L5" s="20">
        <v>1</v>
      </c>
      <c r="M5" s="20">
        <f t="shared" si="2"/>
        <v>24.356616237641774</v>
      </c>
      <c r="N5" s="15">
        <f>AVERAGE(M5:M6)</f>
        <v>23.746338051910925</v>
      </c>
      <c r="O5" s="27">
        <f>AVEDEV(M5:M6)</f>
        <v>0.61027818573084858</v>
      </c>
      <c r="P5" s="14">
        <v>40.337339999999998</v>
      </c>
      <c r="Q5" s="20">
        <v>1</v>
      </c>
      <c r="R5" s="20">
        <f t="shared" si="1"/>
        <v>8.2671597175335059</v>
      </c>
      <c r="S5" s="15">
        <f>AVERAGE(R5:R6)</f>
        <v>8.1329562905785941</v>
      </c>
      <c r="T5" s="27">
        <f>AVEDEV(R5:R6)</f>
        <v>0.13420342695491172</v>
      </c>
      <c r="U5" s="14">
        <v>104.05341121856287</v>
      </c>
      <c r="V5" s="15">
        <f>AVERAGE(U5:U6)</f>
        <v>100.81544332622111</v>
      </c>
      <c r="W5" s="16">
        <f>AVEDEV(U5:U6)</f>
        <v>3.2379678923417572</v>
      </c>
      <c r="X5" s="17">
        <v>28.43631099441118</v>
      </c>
      <c r="Y5" s="15">
        <f>AVERAGE(X5:X6)</f>
        <v>28.223714715743341</v>
      </c>
      <c r="Z5" s="16">
        <f>AVEDEV(X5:X6)</f>
        <v>0.21259627866783859</v>
      </c>
    </row>
    <row r="6" spans="1:26" s="1" customFormat="1" ht="16.2">
      <c r="B6" s="33">
        <v>2</v>
      </c>
      <c r="C6" s="36">
        <v>0.25030000000000002</v>
      </c>
      <c r="D6" s="35">
        <v>50</v>
      </c>
      <c r="E6" s="20">
        <f>'含水量 '!F35</f>
        <v>2.5889644142343098</v>
      </c>
      <c r="F6">
        <v>340.94768607777797</v>
      </c>
      <c r="G6" s="20">
        <v>1</v>
      </c>
      <c r="H6" s="20">
        <f t="shared" si="0"/>
        <v>104.87693838267626</v>
      </c>
      <c r="I6" s="26"/>
      <c r="J6" s="27"/>
      <c r="K6">
        <v>112.8206</v>
      </c>
      <c r="L6" s="20">
        <v>1</v>
      </c>
      <c r="M6" s="20">
        <f t="shared" si="2"/>
        <v>23.136059866180076</v>
      </c>
      <c r="N6" s="26"/>
      <c r="O6" s="27"/>
      <c r="P6" s="14">
        <v>39.005090000000003</v>
      </c>
      <c r="Q6" s="20">
        <v>1</v>
      </c>
      <c r="R6" s="20">
        <f t="shared" si="1"/>
        <v>7.9987528636236824</v>
      </c>
      <c r="S6" s="26"/>
      <c r="T6" s="27"/>
      <c r="U6" s="14">
        <v>97.577475433879357</v>
      </c>
      <c r="V6" s="15"/>
      <c r="W6" s="16"/>
      <c r="X6" s="18">
        <v>28.011118437075503</v>
      </c>
      <c r="Y6" s="15"/>
      <c r="Z6" s="16"/>
    </row>
    <row r="7" spans="1:26" s="1" customFormat="1" ht="16.2">
      <c r="A7" s="1" t="s">
        <v>28</v>
      </c>
      <c r="B7" s="33">
        <v>1</v>
      </c>
      <c r="C7" s="36">
        <v>0.25030000000000002</v>
      </c>
      <c r="D7" s="35">
        <v>50</v>
      </c>
      <c r="E7" s="20">
        <f>'含水量 '!F36</f>
        <v>2.090418083616826</v>
      </c>
      <c r="F7">
        <v>338.03414945545302</v>
      </c>
      <c r="G7" s="20">
        <v>1</v>
      </c>
      <c r="H7" s="20">
        <f t="shared" si="0"/>
        <v>103.45126229326593</v>
      </c>
      <c r="I7" s="15">
        <f>AVERAGE(H7:H8)</f>
        <v>106.98351861462498</v>
      </c>
      <c r="J7" s="27">
        <f>AVEDEV(H7:H8)</f>
        <v>3.5322563213590641</v>
      </c>
      <c r="K7">
        <v>109.8831</v>
      </c>
      <c r="L7" s="20">
        <v>1</v>
      </c>
      <c r="M7" s="20">
        <f t="shared" si="2"/>
        <v>22.418929010593377</v>
      </c>
      <c r="N7" s="15">
        <f>AVERAGE(M7:M8)</f>
        <v>22.870382967359074</v>
      </c>
      <c r="O7" s="27">
        <f>AVEDEV(M7:M8)</f>
        <v>0.45145395676569677</v>
      </c>
      <c r="P7" s="14">
        <v>33.904400000000003</v>
      </c>
      <c r="Q7" s="20">
        <v>1</v>
      </c>
      <c r="R7" s="20">
        <f t="shared" si="1"/>
        <v>6.917354322427764</v>
      </c>
      <c r="S7" s="15">
        <f>AVERAGE(R7:R8)</f>
        <v>6.97008116121388</v>
      </c>
      <c r="T7" s="27">
        <f>AVEDEV(R7:R8)</f>
        <v>5.2726838786115504E-2</v>
      </c>
      <c r="U7" s="14">
        <v>98.729484043947281</v>
      </c>
      <c r="V7" s="15">
        <f>AVERAGE(U7:U8)</f>
        <v>99.452495288573644</v>
      </c>
      <c r="W7" s="16">
        <f>AVEDEV(U7:U8)</f>
        <v>0.72301124462636324</v>
      </c>
      <c r="X7" s="18">
        <v>27.590490681582093</v>
      </c>
      <c r="Y7" s="15">
        <f>AVERAGE(X7:X8)</f>
        <v>27.635868436791043</v>
      </c>
      <c r="Z7" s="16">
        <f>AVEDEV(X7:X8)</f>
        <v>4.5377755208951598E-2</v>
      </c>
    </row>
    <row r="8" spans="1:26" s="1" customFormat="1" ht="16.2">
      <c r="B8" s="33">
        <v>2</v>
      </c>
      <c r="C8" s="36">
        <v>0.25</v>
      </c>
      <c r="D8" s="35">
        <v>50</v>
      </c>
      <c r="E8" s="20">
        <f>'含水量 '!F37</f>
        <v>2.1591363454617549</v>
      </c>
      <c r="F8">
        <v>360.431962239575</v>
      </c>
      <c r="G8" s="20">
        <v>1</v>
      </c>
      <c r="H8" s="20">
        <f t="shared" si="0"/>
        <v>110.51577493598406</v>
      </c>
      <c r="I8" s="26"/>
      <c r="J8" s="27"/>
      <c r="K8">
        <v>114.09143333333336</v>
      </c>
      <c r="L8" s="20">
        <v>1</v>
      </c>
      <c r="M8" s="20">
        <f t="shared" si="2"/>
        <v>23.321836924124771</v>
      </c>
      <c r="N8" s="26"/>
      <c r="O8" s="27"/>
      <c r="P8" s="14">
        <v>34.355879999999999</v>
      </c>
      <c r="Q8" s="20">
        <v>1</v>
      </c>
      <c r="R8" s="20">
        <f t="shared" si="1"/>
        <v>7.0228079999999951</v>
      </c>
      <c r="S8" s="26"/>
      <c r="T8" s="27"/>
      <c r="U8" s="14">
        <v>100.17550653320001</v>
      </c>
      <c r="V8" s="15"/>
      <c r="W8" s="16"/>
      <c r="X8" s="18">
        <v>27.681246191999996</v>
      </c>
      <c r="Y8" s="15"/>
      <c r="Z8" s="16"/>
    </row>
    <row r="9" spans="1:26" s="1" customFormat="1" ht="16.2">
      <c r="A9" s="1" t="s">
        <v>29</v>
      </c>
      <c r="B9" s="33">
        <v>1</v>
      </c>
      <c r="C9" s="35">
        <v>0.25</v>
      </c>
      <c r="D9" s="35">
        <v>50</v>
      </c>
      <c r="E9" s="20">
        <f>'含水量 '!F38</f>
        <v>2.9394121175763828</v>
      </c>
      <c r="F9">
        <v>150.24760934467301</v>
      </c>
      <c r="G9" s="20">
        <v>1</v>
      </c>
      <c r="H9" s="20">
        <f t="shared" si="0"/>
        <v>46.439325978535777</v>
      </c>
      <c r="I9" s="15">
        <f>AVERAGE(H9:H10)</f>
        <v>45.199775122260377</v>
      </c>
      <c r="J9" s="27">
        <f>AVEDEV(H9:H10)</f>
        <v>1.2395508562754038</v>
      </c>
      <c r="K9">
        <v>120.96643333333334</v>
      </c>
      <c r="L9" s="20">
        <v>1</v>
      </c>
      <c r="M9" s="20">
        <f t="shared" si="2"/>
        <v>24.925963456942704</v>
      </c>
      <c r="N9" s="15">
        <f>AVERAGE(M9:M10)</f>
        <v>25.021563492631532</v>
      </c>
      <c r="O9" s="27">
        <f>AVEDEV(M9:M10)</f>
        <v>9.560003568882891E-2</v>
      </c>
      <c r="P9" s="14">
        <v>38.350839999999998</v>
      </c>
      <c r="Q9" s="20">
        <v>1</v>
      </c>
      <c r="R9" s="20">
        <f t="shared" si="1"/>
        <v>7.9024536810877537</v>
      </c>
      <c r="S9" s="15">
        <f>AVERAGE(R9:R10)</f>
        <v>7.9939342868996199</v>
      </c>
      <c r="T9" s="27">
        <f>AVEDEV(R9:R10)</f>
        <v>9.1480605811865789E-2</v>
      </c>
      <c r="U9" s="14">
        <v>31.019044411800003</v>
      </c>
      <c r="V9" s="15">
        <f>AVERAGE(U9:U10)</f>
        <v>30.744324249911973</v>
      </c>
      <c r="W9" s="16">
        <f>AVEDEV(U9:U10)</f>
        <v>0.27472016188803039</v>
      </c>
      <c r="X9" s="19">
        <v>25.040173153999994</v>
      </c>
      <c r="Y9" s="15">
        <f>AVERAGE(X9:X10)</f>
        <v>24.888533315722551</v>
      </c>
      <c r="Z9" s="16">
        <f>AVEDEV(X9:X10)</f>
        <v>0.15163983827744332</v>
      </c>
    </row>
    <row r="10" spans="1:26" s="1" customFormat="1" ht="16.2">
      <c r="B10" s="33">
        <v>2</v>
      </c>
      <c r="C10" s="35">
        <v>0.2505</v>
      </c>
      <c r="D10" s="35">
        <v>50</v>
      </c>
      <c r="E10" s="20">
        <f>'含水量 '!F39</f>
        <v>2.9102910291028783</v>
      </c>
      <c r="F10">
        <v>142.55405170134699</v>
      </c>
      <c r="G10" s="20">
        <v>1</v>
      </c>
      <c r="H10" s="20">
        <f t="shared" si="0"/>
        <v>43.960224265984969</v>
      </c>
      <c r="I10" s="26"/>
      <c r="J10" s="27"/>
      <c r="K10">
        <v>122.17476666666667</v>
      </c>
      <c r="L10" s="20">
        <v>1</v>
      </c>
      <c r="M10" s="20">
        <f t="shared" si="2"/>
        <v>25.117163528320361</v>
      </c>
      <c r="N10" s="26"/>
      <c r="O10" s="27"/>
      <c r="P10" s="14">
        <v>39.329030000000003</v>
      </c>
      <c r="Q10" s="20">
        <v>1</v>
      </c>
      <c r="R10" s="20">
        <f t="shared" si="1"/>
        <v>8.0854148927114853</v>
      </c>
      <c r="S10" s="26"/>
      <c r="T10" s="27"/>
      <c r="U10" s="14">
        <v>30.469604088023942</v>
      </c>
      <c r="V10" s="15"/>
      <c r="W10" s="16"/>
      <c r="X10" s="19">
        <v>24.736893477445108</v>
      </c>
      <c r="Y10" s="15"/>
      <c r="Z10" s="16"/>
    </row>
    <row r="11" spans="1:26" s="1" customFormat="1" ht="16.2">
      <c r="A11" s="1" t="s">
        <v>30</v>
      </c>
      <c r="B11" s="33">
        <v>1</v>
      </c>
      <c r="C11" s="35">
        <v>0.24979999999999999</v>
      </c>
      <c r="D11" s="35">
        <v>50</v>
      </c>
      <c r="E11" s="20">
        <f>'含水量 '!F40</f>
        <v>2.4399999999999977</v>
      </c>
      <c r="F11">
        <v>143.919771993062</v>
      </c>
      <c r="G11" s="20">
        <v>1</v>
      </c>
      <c r="H11" s="20">
        <f t="shared" si="0"/>
        <v>44.291205409918959</v>
      </c>
      <c r="I11" s="15">
        <f>AVERAGE(H11:H12)</f>
        <v>44.290106616100687</v>
      </c>
      <c r="J11" s="27">
        <f>AVEDEV(H11:H12)</f>
        <v>1.0987938182687174E-3</v>
      </c>
      <c r="K11">
        <v>125.25810000000001</v>
      </c>
      <c r="L11" s="20">
        <v>1</v>
      </c>
      <c r="M11" s="20">
        <f t="shared" si="2"/>
        <v>25.698726262682964</v>
      </c>
      <c r="N11" s="15">
        <f>AVERAGE(M11:M12)</f>
        <v>25.966746184321195</v>
      </c>
      <c r="O11" s="27">
        <f>AVEDEV(M11:M12)</f>
        <v>0.26801992163822952</v>
      </c>
      <c r="P11" s="14">
        <v>35.143990000000002</v>
      </c>
      <c r="Q11" s="20">
        <v>1</v>
      </c>
      <c r="R11" s="20">
        <f t="shared" si="1"/>
        <v>7.2103582825259807</v>
      </c>
      <c r="S11" s="15">
        <f>AVERAGE(R11:R12)</f>
        <v>7.1820459651204649</v>
      </c>
      <c r="T11" s="27">
        <f>AVEDEV(R11:R12)</f>
        <v>2.8312317405515763E-2</v>
      </c>
      <c r="U11" s="14">
        <v>30.698532978983192</v>
      </c>
      <c r="V11" s="15">
        <f>AVERAGE(U11:U12)</f>
        <v>30.220237403525985</v>
      </c>
      <c r="W11" s="16">
        <f>AVEDEV(U11:U12)</f>
        <v>0.47829557545720824</v>
      </c>
      <c r="X11" s="19">
        <v>24.739441611289031</v>
      </c>
      <c r="Y11" s="15">
        <f>AVERAGE(X11:X12)</f>
        <v>24.347035613721282</v>
      </c>
      <c r="Z11" s="16">
        <f>AVEDEV(X11:X12)</f>
        <v>0.39240599756774763</v>
      </c>
    </row>
    <row r="12" spans="1:26" s="1" customFormat="1" ht="16.2">
      <c r="B12" s="33">
        <v>2</v>
      </c>
      <c r="C12" s="35">
        <v>0.25009999999999999</v>
      </c>
      <c r="D12" s="35">
        <v>50</v>
      </c>
      <c r="E12" s="20">
        <f>'含水量 '!F41</f>
        <v>3.2303230323031631</v>
      </c>
      <c r="F12">
        <v>142.91824377913801</v>
      </c>
      <c r="G12" s="20">
        <v>1</v>
      </c>
      <c r="H12" s="20">
        <f t="shared" si="0"/>
        <v>44.289007822282422</v>
      </c>
      <c r="I12" s="26"/>
      <c r="J12" s="27"/>
      <c r="K12">
        <v>126.98726666666668</v>
      </c>
      <c r="L12" s="20">
        <v>1</v>
      </c>
      <c r="M12" s="20">
        <f t="shared" si="2"/>
        <v>26.234766105959423</v>
      </c>
      <c r="N12" s="26"/>
      <c r="O12" s="27"/>
      <c r="P12" s="14">
        <v>34.627070000000003</v>
      </c>
      <c r="Q12" s="20">
        <v>1</v>
      </c>
      <c r="R12" s="20">
        <f t="shared" si="1"/>
        <v>7.1537336477149491</v>
      </c>
      <c r="S12" s="26"/>
      <c r="T12" s="27"/>
      <c r="U12" s="14">
        <v>29.741941828068775</v>
      </c>
      <c r="V12" s="15"/>
      <c r="W12" s="16"/>
      <c r="X12" s="19">
        <v>23.954629616153536</v>
      </c>
      <c r="Y12" s="15"/>
      <c r="Z12" s="16"/>
    </row>
    <row r="13" spans="1:26" s="1" customFormat="1" ht="16.2">
      <c r="A13" s="1" t="s">
        <v>31</v>
      </c>
      <c r="B13" s="33">
        <v>1</v>
      </c>
      <c r="C13" s="35">
        <v>0.24979999999999999</v>
      </c>
      <c r="D13" s="35">
        <v>50</v>
      </c>
      <c r="E13" s="20">
        <f>'含水量 '!F42</f>
        <v>3.1600000000000961</v>
      </c>
      <c r="F13">
        <v>139.27632300123199</v>
      </c>
      <c r="G13" s="20">
        <v>1</v>
      </c>
      <c r="H13" s="20">
        <f t="shared" si="0"/>
        <v>43.180865324611652</v>
      </c>
      <c r="I13" s="15">
        <f>AVERAGE(H13:H14)</f>
        <v>43.50665970296717</v>
      </c>
      <c r="J13" s="27">
        <f>AVEDEV(H13:H14)</f>
        <v>0.32579437835551417</v>
      </c>
      <c r="K13">
        <v>121.88310000000001</v>
      </c>
      <c r="L13" s="20">
        <v>1</v>
      </c>
      <c r="M13" s="20">
        <f t="shared" si="2"/>
        <v>25.19221076985507</v>
      </c>
      <c r="N13" s="15">
        <f>AVERAGE(M13:M14)</f>
        <v>26.006749862770743</v>
      </c>
      <c r="O13" s="27">
        <f>AVEDEV(M13:M14)</f>
        <v>0.81453909291567328</v>
      </c>
      <c r="P13" s="14">
        <v>39.088349999999998</v>
      </c>
      <c r="Q13" s="20">
        <v>1</v>
      </c>
      <c r="R13" s="20">
        <f t="shared" si="1"/>
        <v>8.0792329030510732</v>
      </c>
      <c r="S13" s="15">
        <f>AVERAGE(R13:R14)</f>
        <v>8.1093602473110984</v>
      </c>
      <c r="T13" s="27">
        <f>AVEDEV(R13:R14)</f>
        <v>3.012734426002428E-2</v>
      </c>
      <c r="U13" s="14">
        <v>30.996810893915139</v>
      </c>
      <c r="V13" s="15">
        <f>AVERAGE(U13:U14)</f>
        <v>30.918214241757575</v>
      </c>
      <c r="W13" s="16">
        <f>AVEDEV(U13:U14)</f>
        <v>7.8596652157566282E-2</v>
      </c>
      <c r="X13" s="19">
        <v>25.216663700160126</v>
      </c>
      <c r="Y13" s="15">
        <f>AVERAGE(X13:X14)</f>
        <v>25.139389350080062</v>
      </c>
      <c r="Z13" s="16">
        <f>AVEDEV(X13:X14)</f>
        <v>7.727435008006367E-2</v>
      </c>
    </row>
    <row r="14" spans="1:26" s="1" customFormat="1" ht="16.2">
      <c r="B14" s="33">
        <v>2</v>
      </c>
      <c r="C14" s="35">
        <v>0.25</v>
      </c>
      <c r="D14" s="35">
        <v>50</v>
      </c>
      <c r="E14" s="20">
        <f>'含水量 '!F43</f>
        <v>3.1803180318032296</v>
      </c>
      <c r="F14">
        <v>141.46147546797499</v>
      </c>
      <c r="G14" s="20">
        <v>1</v>
      </c>
      <c r="H14" s="20">
        <f t="shared" si="0"/>
        <v>43.83245408132268</v>
      </c>
      <c r="I14" s="26"/>
      <c r="J14" s="27"/>
      <c r="K14">
        <v>129.84143333333336</v>
      </c>
      <c r="L14" s="20">
        <v>1</v>
      </c>
      <c r="M14" s="20">
        <f t="shared" si="2"/>
        <v>26.821288955686416</v>
      </c>
      <c r="N14" s="26"/>
      <c r="O14" s="27"/>
      <c r="P14" s="14">
        <v>39.403129999999997</v>
      </c>
      <c r="Q14" s="20">
        <v>1</v>
      </c>
      <c r="R14" s="20">
        <f t="shared" si="1"/>
        <v>8.1394875915711218</v>
      </c>
      <c r="S14" s="26"/>
      <c r="T14" s="27"/>
      <c r="U14" s="14">
        <v>30.839617589600007</v>
      </c>
      <c r="V14" s="15"/>
      <c r="W14" s="16"/>
      <c r="X14" s="19">
        <v>25.062114999999999</v>
      </c>
      <c r="Y14" s="15"/>
      <c r="Z14" s="16"/>
    </row>
    <row r="15" spans="1:26" s="1" customFormat="1" ht="16.2">
      <c r="A15" s="1" t="s">
        <v>53</v>
      </c>
      <c r="B15" s="33">
        <v>1</v>
      </c>
      <c r="C15" s="35">
        <v>0.25009999999999999</v>
      </c>
      <c r="D15" s="35">
        <v>50</v>
      </c>
      <c r="E15" s="20">
        <f>'含水量 '!F44</f>
        <v>1.850740296118399</v>
      </c>
      <c r="F15">
        <v>336.71395317346202</v>
      </c>
      <c r="G15" s="20">
        <v>1</v>
      </c>
      <c r="H15" s="20">
        <f t="shared" si="0"/>
        <v>102.87779728355092</v>
      </c>
      <c r="I15" s="15">
        <f>AVERAGE(H15:H16)</f>
        <v>101.36079535449899</v>
      </c>
      <c r="J15" s="27">
        <f>AVEDEV(H15:H16)</f>
        <v>1.5170019290519292</v>
      </c>
      <c r="K15">
        <v>152.2372666666667</v>
      </c>
      <c r="L15" s="20">
        <v>1</v>
      </c>
      <c r="M15" s="20">
        <f t="shared" si="2"/>
        <v>31.009178585216606</v>
      </c>
      <c r="N15" s="15">
        <f>AVERAGE(M15:M16)</f>
        <v>30.438028469042912</v>
      </c>
      <c r="O15" s="27">
        <f>AVEDEV(M15:M16)</f>
        <v>0.57115011617369404</v>
      </c>
      <c r="P15" s="14">
        <v>46.460749999999997</v>
      </c>
      <c r="Q15" s="20">
        <v>1</v>
      </c>
      <c r="R15" s="20">
        <f t="shared" si="1"/>
        <v>9.4635809319122171</v>
      </c>
      <c r="S15" s="15">
        <f>AVERAGE(R15:R16)</f>
        <v>9.2598460146259676</v>
      </c>
      <c r="T15" s="27">
        <f>AVEDEV(R15:R16)</f>
        <v>0.20373491728625037</v>
      </c>
      <c r="U15" s="14">
        <v>81.641671123950431</v>
      </c>
      <c r="V15" s="15">
        <f>AVERAGE(U15:U16)</f>
        <v>82.78119671157522</v>
      </c>
      <c r="W15" s="16">
        <f>AVEDEV(U15:U16)</f>
        <v>1.1395255876247887</v>
      </c>
      <c r="X15" s="14">
        <v>30.741284878448617</v>
      </c>
      <c r="Y15" s="15">
        <f>AVERAGE(X15:X16)</f>
        <v>30.673477259024306</v>
      </c>
      <c r="Z15" s="16">
        <f>AVEDEV(X15:X16)</f>
        <v>6.7807619424311127E-2</v>
      </c>
    </row>
    <row r="16" spans="1:26" s="1" customFormat="1" ht="16.2">
      <c r="B16" s="33">
        <v>2</v>
      </c>
      <c r="C16" s="35">
        <v>0.25</v>
      </c>
      <c r="D16" s="35">
        <v>50</v>
      </c>
      <c r="E16" s="20">
        <f>'含水量 '!F45</f>
        <v>1.850740296118399</v>
      </c>
      <c r="F16">
        <v>326.653147024497</v>
      </c>
      <c r="G16" s="20">
        <v>1</v>
      </c>
      <c r="H16" s="20">
        <f t="shared" si="0"/>
        <v>99.84379342544706</v>
      </c>
      <c r="I16" s="26"/>
      <c r="J16" s="27"/>
      <c r="K16">
        <v>146.57060000000001</v>
      </c>
      <c r="L16" s="20">
        <v>1</v>
      </c>
      <c r="M16" s="20">
        <f t="shared" si="2"/>
        <v>29.866878352869218</v>
      </c>
      <c r="N16" s="26"/>
      <c r="O16" s="27"/>
      <c r="P16" s="14">
        <v>44.442529999999998</v>
      </c>
      <c r="Q16" s="20">
        <v>1</v>
      </c>
      <c r="R16" s="20">
        <f t="shared" si="1"/>
        <v>9.0561110973397163</v>
      </c>
      <c r="S16" s="26"/>
      <c r="T16" s="27"/>
      <c r="U16" s="14">
        <v>83.920722299200008</v>
      </c>
      <c r="V16" s="15"/>
      <c r="W16" s="16"/>
      <c r="X16" s="14">
        <v>30.605669639599995</v>
      </c>
      <c r="Y16" s="15"/>
      <c r="Z16" s="16"/>
    </row>
    <row r="17" spans="1:26" s="1" customFormat="1" ht="16.2">
      <c r="A17" s="1" t="s">
        <v>54</v>
      </c>
      <c r="B17" s="33">
        <v>1</v>
      </c>
      <c r="C17" s="35">
        <v>0.24970000000000001</v>
      </c>
      <c r="D17" s="35">
        <v>50</v>
      </c>
      <c r="E17" s="20">
        <f>'含水量 '!F46</f>
        <v>1.6591704147926429</v>
      </c>
      <c r="F17">
        <v>321.50893392570401</v>
      </c>
      <c r="G17" s="20">
        <v>1</v>
      </c>
      <c r="H17" s="20">
        <f t="shared" si="0"/>
        <v>98.197831826283945</v>
      </c>
      <c r="I17" s="15">
        <f>AVERAGE(H17:H18)</f>
        <v>97.28751953281575</v>
      </c>
      <c r="J17" s="27">
        <f>AVEDEV(H17:H18)</f>
        <v>0.91031229346819487</v>
      </c>
      <c r="K17">
        <v>158.13310000000001</v>
      </c>
      <c r="L17" s="20">
        <v>1</v>
      </c>
      <c r="M17" s="20">
        <f t="shared" si="2"/>
        <v>32.198851356662061</v>
      </c>
      <c r="N17" s="15">
        <f>AVERAGE(M17:M18)</f>
        <v>31.90374146405123</v>
      </c>
      <c r="O17" s="27">
        <f>AVEDEV(M17:M18)</f>
        <v>0.29510989261083331</v>
      </c>
      <c r="P17" s="14">
        <v>43.747680000000003</v>
      </c>
      <c r="Q17" s="20">
        <v>1</v>
      </c>
      <c r="R17" s="20">
        <f t="shared" si="1"/>
        <v>8.9078443761541237</v>
      </c>
      <c r="S17" s="15">
        <f>AVERAGE(R17:R18)</f>
        <v>9.2597722896773504</v>
      </c>
      <c r="T17" s="27">
        <f>AVEDEV(R17:R18)</f>
        <v>0.35192791352322761</v>
      </c>
      <c r="U17" s="14">
        <v>85.927274417300751</v>
      </c>
      <c r="V17" s="15">
        <f>AVERAGE(U17:U18)</f>
        <v>85.522928151527537</v>
      </c>
      <c r="W17" s="16">
        <f>AVEDEV(U17:U18)</f>
        <v>0.40434626577322064</v>
      </c>
      <c r="X17" s="14">
        <v>31.283470903484179</v>
      </c>
      <c r="Y17" s="15">
        <f>AVERAGE(X17:X18)</f>
        <v>31.028596622010195</v>
      </c>
      <c r="Z17" s="16">
        <f>AVEDEV(X17:X18)</f>
        <v>0.25487428147398461</v>
      </c>
    </row>
    <row r="18" spans="1:26" s="1" customFormat="1" ht="16.2">
      <c r="B18" s="33">
        <v>2</v>
      </c>
      <c r="C18" s="35">
        <v>0.24990000000000001</v>
      </c>
      <c r="D18" s="35">
        <v>50</v>
      </c>
      <c r="E18" s="20">
        <f>'含水量 '!F47</f>
        <v>2.0789605197399008</v>
      </c>
      <c r="F18">
        <v>314.452712418511</v>
      </c>
      <c r="G18" s="20">
        <v>1</v>
      </c>
      <c r="H18" s="20">
        <f t="shared" si="0"/>
        <v>96.377207239347555</v>
      </c>
      <c r="I18" s="26"/>
      <c r="J18" s="27"/>
      <c r="K18">
        <v>154.69560000000004</v>
      </c>
      <c r="L18" s="20">
        <v>1</v>
      </c>
      <c r="M18" s="20">
        <f t="shared" si="2"/>
        <v>31.608631571440394</v>
      </c>
      <c r="N18" s="26"/>
      <c r="O18" s="27"/>
      <c r="P18" s="14">
        <v>47.040559999999999</v>
      </c>
      <c r="Q18" s="20">
        <v>1</v>
      </c>
      <c r="R18" s="20">
        <f t="shared" si="1"/>
        <v>9.6117002032005789</v>
      </c>
      <c r="S18" s="26"/>
      <c r="T18" s="27"/>
      <c r="U18" s="14">
        <v>85.11858188575431</v>
      </c>
      <c r="V18" s="15"/>
      <c r="W18" s="16"/>
      <c r="X18" s="14">
        <v>30.77372234053621</v>
      </c>
      <c r="Y18" s="15"/>
      <c r="Z18" s="16"/>
    </row>
    <row r="19" spans="1:26" s="1" customFormat="1" ht="16.2">
      <c r="A19" s="1" t="s">
        <v>55</v>
      </c>
      <c r="B19" s="33">
        <v>1</v>
      </c>
      <c r="C19" s="35">
        <v>0.25019999999999998</v>
      </c>
      <c r="D19" s="35">
        <v>50</v>
      </c>
      <c r="E19" s="20">
        <f>'含水量 '!F48</f>
        <v>2.0389805097449916</v>
      </c>
      <c r="F19">
        <v>307.07782284325202</v>
      </c>
      <c r="G19" s="20">
        <v>1</v>
      </c>
      <c r="H19" s="20">
        <f t="shared" si="0"/>
        <v>93.965648342872456</v>
      </c>
      <c r="I19" s="15">
        <f>AVERAGE(H19:H20)</f>
        <v>94.45006613707595</v>
      </c>
      <c r="J19" s="27">
        <f>AVEDEV(H19:H20)</f>
        <v>0.48441779420349462</v>
      </c>
      <c r="K19">
        <v>156.84143333333336</v>
      </c>
      <c r="L19" s="20">
        <v>1</v>
      </c>
      <c r="M19" s="20">
        <f t="shared" si="2"/>
        <v>31.995596064725571</v>
      </c>
      <c r="N19" s="15">
        <f>AVERAGE(M19:M20)</f>
        <v>31.565528617950747</v>
      </c>
      <c r="O19" s="27">
        <f>AVEDEV(M19:M20)</f>
        <v>0.43006744677482445</v>
      </c>
      <c r="P19" s="14">
        <v>49.496169999999999</v>
      </c>
      <c r="Q19" s="20">
        <v>1</v>
      </c>
      <c r="R19" s="20">
        <f t="shared" si="1"/>
        <v>10.097200901660047</v>
      </c>
      <c r="S19" s="15">
        <f>AVERAGE(R19:R20)</f>
        <v>9.9746484039898249</v>
      </c>
      <c r="T19" s="27">
        <f>AVEDEV(R19:R20)</f>
        <v>0.12255249767022125</v>
      </c>
      <c r="U19" s="14">
        <v>80.210374161270991</v>
      </c>
      <c r="V19" s="15">
        <f>AVERAGE(U19:U20)</f>
        <v>80.007089564248616</v>
      </c>
      <c r="W19" s="16">
        <f>AVEDEV(U19:U20)</f>
        <v>0.20328459702238177</v>
      </c>
      <c r="X19" s="14">
        <v>28.223176810151877</v>
      </c>
      <c r="Y19" s="15">
        <f>AVERAGE(X19:X20)</f>
        <v>28.179205963629094</v>
      </c>
      <c r="Z19" s="16">
        <f>AVEDEV(X19:X20)</f>
        <v>4.3970846522780604E-2</v>
      </c>
    </row>
    <row r="20" spans="1:26" s="1" customFormat="1" ht="16.2">
      <c r="B20" s="33">
        <v>2</v>
      </c>
      <c r="C20" s="35">
        <v>0.25019999999999998</v>
      </c>
      <c r="D20" s="35">
        <v>50</v>
      </c>
      <c r="E20" s="20">
        <f>'含水量 '!F49</f>
        <v>1.8600000000002836</v>
      </c>
      <c r="F20">
        <v>310.81079164060498</v>
      </c>
      <c r="G20" s="20">
        <v>1</v>
      </c>
      <c r="H20" s="20">
        <f t="shared" si="0"/>
        <v>94.934483931279445</v>
      </c>
      <c r="I20" s="26"/>
      <c r="J20" s="27"/>
      <c r="K20">
        <v>152.90393333333336</v>
      </c>
      <c r="L20" s="20">
        <v>1</v>
      </c>
      <c r="M20" s="20">
        <f t="shared" si="2"/>
        <v>31.135461171175923</v>
      </c>
      <c r="N20" s="26"/>
      <c r="O20" s="27"/>
      <c r="P20" s="14">
        <v>48.382910000000003</v>
      </c>
      <c r="Q20" s="20">
        <v>1</v>
      </c>
      <c r="R20" s="20">
        <f t="shared" si="1"/>
        <v>9.8520959063196045</v>
      </c>
      <c r="S20" s="26"/>
      <c r="T20" s="27"/>
      <c r="U20" s="14">
        <v>79.803804967226228</v>
      </c>
      <c r="V20" s="15"/>
      <c r="W20" s="16"/>
      <c r="X20" s="14">
        <v>28.135235117106316</v>
      </c>
      <c r="Y20" s="15"/>
      <c r="Z20" s="16"/>
    </row>
    <row r="21" spans="1:26" ht="16.2">
      <c r="A21" s="1" t="s">
        <v>47</v>
      </c>
      <c r="B21" s="33">
        <v>1</v>
      </c>
      <c r="C21" s="38">
        <v>0.2495</v>
      </c>
      <c r="D21" s="35">
        <v>50</v>
      </c>
      <c r="E21" s="20">
        <f>'含水量 '!F50</f>
        <v>3.7177693383968187</v>
      </c>
      <c r="F21">
        <v>198.422</v>
      </c>
      <c r="G21" s="20">
        <v>1</v>
      </c>
      <c r="H21" s="20">
        <f t="shared" si="0"/>
        <v>61.949013201823945</v>
      </c>
      <c r="I21" s="15">
        <f>AVERAGE(H21:H22)</f>
        <v>62.311404304457866</v>
      </c>
      <c r="J21" s="27">
        <f>AVEDEV(H21:H22)</f>
        <v>0.36239110263392149</v>
      </c>
      <c r="K21">
        <v>117.93899999999999</v>
      </c>
      <c r="L21" s="20">
        <v>1</v>
      </c>
      <c r="M21" s="20">
        <f t="shared" ref="M21:M32" si="3">((K21*L21)*D21*0.001)/(C21*(1-(E21*0.01)))</f>
        <v>24.547696888483181</v>
      </c>
      <c r="N21" s="15">
        <f>AVERAGE(M21:M22)</f>
        <v>24.834986331292246</v>
      </c>
      <c r="O21" s="27">
        <f>AVEDEV(M21:M22)</f>
        <v>0.28728944280906532</v>
      </c>
      <c r="P21" s="14">
        <v>57.47531</v>
      </c>
      <c r="Q21" s="39">
        <v>1</v>
      </c>
      <c r="R21" s="20">
        <f t="shared" si="1"/>
        <v>11.962849341198469</v>
      </c>
      <c r="S21" s="15">
        <f>AVERAGE(R21:R22)</f>
        <v>11.987070498089706</v>
      </c>
      <c r="T21" s="27">
        <f>AVEDEV(R21:R22)</f>
        <v>2.4221156891236717E-2</v>
      </c>
      <c r="U21" s="14">
        <v>47.25570238777555</v>
      </c>
      <c r="V21" s="15">
        <f>AVERAGE(U21:U22)</f>
        <v>48.074690981097305</v>
      </c>
      <c r="W21" s="16">
        <f>AVEDEV(U21:U22)</f>
        <v>0.81898859332175888</v>
      </c>
      <c r="X21" s="14">
        <v>27.101560563126252</v>
      </c>
      <c r="Y21" s="15">
        <f>AVERAGE(X21:X22)</f>
        <v>27.391002239696135</v>
      </c>
      <c r="Z21" s="16">
        <f>AVEDEV(X21:X22)</f>
        <v>0.28944167656988462</v>
      </c>
    </row>
    <row r="22" spans="1:26" ht="16.2">
      <c r="A22" s="1"/>
      <c r="B22" s="33">
        <v>2</v>
      </c>
      <c r="C22" s="38">
        <v>0.24959999999999999</v>
      </c>
      <c r="D22" s="35">
        <v>50</v>
      </c>
      <c r="E22" s="20">
        <f>'含水量 '!F51</f>
        <v>3.7081459270363619</v>
      </c>
      <c r="F22">
        <v>200.84399999999999</v>
      </c>
      <c r="G22" s="20">
        <v>1</v>
      </c>
      <c r="H22" s="20">
        <f t="shared" si="0"/>
        <v>62.673795407091788</v>
      </c>
      <c r="I22" s="26"/>
      <c r="J22" s="27"/>
      <c r="K22">
        <v>120.76</v>
      </c>
      <c r="L22" s="20">
        <v>1</v>
      </c>
      <c r="M22" s="20">
        <f t="shared" si="3"/>
        <v>25.122275774101311</v>
      </c>
      <c r="P22" s="14">
        <v>57.73695</v>
      </c>
      <c r="Q22" s="39">
        <v>1</v>
      </c>
      <c r="R22" s="20">
        <f t="shared" si="1"/>
        <v>12.011291654980942</v>
      </c>
      <c r="S22" s="26"/>
      <c r="T22" s="27"/>
      <c r="U22" s="14">
        <v>48.893679574419068</v>
      </c>
      <c r="V22" s="15"/>
      <c r="W22" s="16"/>
      <c r="X22" s="14">
        <v>27.680443916266022</v>
      </c>
      <c r="Y22" s="15"/>
      <c r="Z22" s="16"/>
    </row>
    <row r="23" spans="1:26" ht="16.2">
      <c r="A23" s="1" t="s">
        <v>49</v>
      </c>
      <c r="B23" s="33">
        <v>1</v>
      </c>
      <c r="C23" s="38">
        <v>0.25019999999999998</v>
      </c>
      <c r="D23" s="35">
        <v>50</v>
      </c>
      <c r="E23" s="20">
        <f>'含水量 '!F52</f>
        <v>2.8491452564228257</v>
      </c>
      <c r="F23">
        <v>194.357</v>
      </c>
      <c r="G23" s="20">
        <v>1</v>
      </c>
      <c r="H23" s="20">
        <f t="shared" si="0"/>
        <v>59.969098327018422</v>
      </c>
      <c r="I23" s="15">
        <f>AVERAGE(H23:H24)</f>
        <v>60.593978910767433</v>
      </c>
      <c r="J23" s="27">
        <f>AVEDEV(H23:H24)</f>
        <v>0.62488058374901456</v>
      </c>
      <c r="K23">
        <v>114.352</v>
      </c>
      <c r="L23" s="20">
        <v>1</v>
      </c>
      <c r="M23" s="20">
        <f t="shared" si="3"/>
        <v>23.522302882123142</v>
      </c>
      <c r="N23" s="15">
        <f>AVERAGE(M23:M24)</f>
        <v>23.5459416405089</v>
      </c>
      <c r="O23" s="27">
        <f>AVEDEV(M23:M24)</f>
        <v>2.363875838575602E-2</v>
      </c>
      <c r="P23" s="14">
        <v>45.4054</v>
      </c>
      <c r="Q23" s="39">
        <v>1</v>
      </c>
      <c r="R23" s="20">
        <f t="shared" si="1"/>
        <v>9.3399290898624763</v>
      </c>
      <c r="S23" s="15">
        <f>AVERAGE(R23:R24)</f>
        <v>9.3141488556164944</v>
      </c>
      <c r="T23" s="27">
        <f>AVEDEV(R23:R24)</f>
        <v>2.5780234245981859E-2</v>
      </c>
      <c r="U23" s="14">
        <v>48.513517477917674</v>
      </c>
      <c r="V23" s="15">
        <f>AVERAGE(U23:U24)</f>
        <v>48.01600163401686</v>
      </c>
      <c r="W23" s="16">
        <f>AVEDEV(U23:U24)</f>
        <v>0.49751584390081405</v>
      </c>
      <c r="X23" s="14">
        <v>26.840110269784173</v>
      </c>
      <c r="Y23" s="15">
        <f>AVERAGE(X23:X24)</f>
        <v>26.513123338173397</v>
      </c>
      <c r="Z23" s="16">
        <f>AVEDEV(X23:X24)</f>
        <v>0.32698693161077586</v>
      </c>
    </row>
    <row r="24" spans="1:26" ht="16.2">
      <c r="A24" s="1"/>
      <c r="B24" s="33">
        <v>2</v>
      </c>
      <c r="C24" s="38">
        <v>0.24990000000000001</v>
      </c>
      <c r="D24" s="35">
        <v>50</v>
      </c>
      <c r="E24" s="20">
        <f>'含水量 '!F53</f>
        <v>2.6194761047789776</v>
      </c>
      <c r="F24">
        <v>198.63800000000001</v>
      </c>
      <c r="G24" s="20">
        <v>1</v>
      </c>
      <c r="H24" s="20">
        <f t="shared" si="0"/>
        <v>61.218859494516451</v>
      </c>
      <c r="I24" s="26"/>
      <c r="J24" s="27"/>
      <c r="K24">
        <v>114.715</v>
      </c>
      <c r="L24" s="20">
        <v>1</v>
      </c>
      <c r="M24" s="20">
        <f t="shared" si="3"/>
        <v>23.569580398894654</v>
      </c>
      <c r="P24" s="14">
        <v>45.20722</v>
      </c>
      <c r="Q24" s="39">
        <v>1</v>
      </c>
      <c r="R24" s="20">
        <f t="shared" si="1"/>
        <v>9.2883686213705126</v>
      </c>
      <c r="S24" s="26"/>
      <c r="T24" s="27"/>
      <c r="U24" s="14">
        <v>47.518485790116046</v>
      </c>
      <c r="V24" s="15"/>
      <c r="W24" s="16"/>
      <c r="X24" s="14">
        <v>26.186136406562621</v>
      </c>
      <c r="Y24" s="15"/>
      <c r="Z24" s="16"/>
    </row>
    <row r="25" spans="1:26" ht="16.2">
      <c r="A25" s="1" t="s">
        <v>50</v>
      </c>
      <c r="B25" s="33">
        <v>1</v>
      </c>
      <c r="C25" s="38">
        <v>0.25040000000000001</v>
      </c>
      <c r="D25" s="35">
        <v>50</v>
      </c>
      <c r="E25" s="20">
        <f>'含水量 '!F54</f>
        <v>2.4392682195341377</v>
      </c>
      <c r="F25">
        <v>199.02699999999999</v>
      </c>
      <c r="G25" s="20">
        <v>1</v>
      </c>
      <c r="H25" s="20">
        <f t="shared" si="0"/>
        <v>61.103190351938579</v>
      </c>
      <c r="I25" s="15">
        <f>AVERAGE(H25:H26)</f>
        <v>61.410750376117214</v>
      </c>
      <c r="J25" s="27">
        <f>AVEDEV(H25:H26)</f>
        <v>0.30756002417863471</v>
      </c>
      <c r="K25">
        <v>107.824</v>
      </c>
      <c r="L25" s="20">
        <v>1</v>
      </c>
      <c r="M25" s="20">
        <f t="shared" si="3"/>
        <v>22.068665378759082</v>
      </c>
      <c r="N25" s="15">
        <f>AVERAGE(M25:M26)</f>
        <v>22.294157331475397</v>
      </c>
      <c r="O25" s="27">
        <f>AVEDEV(M25:M26)</f>
        <v>0.22549195271631639</v>
      </c>
      <c r="P25" s="14">
        <v>43.143619999999999</v>
      </c>
      <c r="Q25" s="39">
        <v>1</v>
      </c>
      <c r="R25" s="20">
        <f t="shared" si="1"/>
        <v>8.830335667461215</v>
      </c>
      <c r="S25" s="15">
        <f>AVERAGE(R25:R26)</f>
        <v>8.8096720906114072</v>
      </c>
      <c r="T25" s="27">
        <f>AVEDEV(R25:R26)</f>
        <v>2.0663576849806908E-2</v>
      </c>
      <c r="U25" s="14">
        <v>47.210030794528755</v>
      </c>
      <c r="V25" s="15">
        <f>AVERAGE(U25:U26)</f>
        <v>46.963370420173533</v>
      </c>
      <c r="W25" s="16">
        <f>AVEDEV(U25:U26)</f>
        <v>0.24666037435521915</v>
      </c>
      <c r="X25" s="14">
        <v>27.852227486022361</v>
      </c>
      <c r="Y25" s="15">
        <f>AVERAGE(X25:X26)</f>
        <v>27.516623348853514</v>
      </c>
      <c r="Z25" s="16">
        <f>AVEDEV(X25:X26)</f>
        <v>0.33560413716884696</v>
      </c>
    </row>
    <row r="26" spans="1:26" ht="16.2">
      <c r="A26" s="1"/>
      <c r="B26" s="33">
        <v>2</v>
      </c>
      <c r="C26" s="38">
        <v>0.24990000000000001</v>
      </c>
      <c r="D26" s="35">
        <v>50</v>
      </c>
      <c r="E26" s="20">
        <f>'含水量 '!F55</f>
        <v>2.2506752025604984</v>
      </c>
      <c r="F26">
        <v>201.017</v>
      </c>
      <c r="G26" s="20">
        <v>1</v>
      </c>
      <c r="H26" s="20">
        <f t="shared" si="0"/>
        <v>61.718310400295849</v>
      </c>
      <c r="I26" s="26"/>
      <c r="J26" s="27"/>
      <c r="K26">
        <v>110.02</v>
      </c>
      <c r="L26" s="20">
        <v>1</v>
      </c>
      <c r="M26" s="20">
        <f t="shared" si="3"/>
        <v>22.519649284191715</v>
      </c>
      <c r="P26" s="14">
        <v>42.938800000000001</v>
      </c>
      <c r="Q26" s="39">
        <v>1</v>
      </c>
      <c r="R26" s="20">
        <f t="shared" si="1"/>
        <v>8.7890085137616012</v>
      </c>
      <c r="S26" s="26"/>
      <c r="T26" s="27"/>
      <c r="U26" s="14">
        <v>46.716710045818317</v>
      </c>
      <c r="V26" s="15"/>
      <c r="W26" s="16"/>
      <c r="X26" s="14">
        <v>27.181019211684667</v>
      </c>
      <c r="Y26" s="15"/>
      <c r="Z26" s="16"/>
    </row>
    <row r="27" spans="1:26" ht="16.2">
      <c r="A27" s="1" t="s">
        <v>48</v>
      </c>
      <c r="B27" s="33">
        <v>1</v>
      </c>
      <c r="C27" s="38">
        <v>0.25</v>
      </c>
      <c r="D27" s="35">
        <v>50</v>
      </c>
      <c r="E27" s="20">
        <f>'含水量 '!F56</f>
        <v>2.3999999999997357</v>
      </c>
      <c r="F27">
        <v>202.53</v>
      </c>
      <c r="G27" s="20">
        <v>1</v>
      </c>
      <c r="H27" s="20">
        <f t="shared" si="0"/>
        <v>62.253073770491632</v>
      </c>
      <c r="I27" s="15">
        <f>AVERAGE(H27:H28)</f>
        <v>59.51825140534423</v>
      </c>
      <c r="J27" s="27">
        <f>AVEDEV(H27:H28)</f>
        <v>2.734822365147398</v>
      </c>
      <c r="K27">
        <v>151.38800000000001</v>
      </c>
      <c r="L27" s="20">
        <v>1</v>
      </c>
      <c r="M27" s="20">
        <f t="shared" si="3"/>
        <v>31.022131147540904</v>
      </c>
      <c r="N27" s="15">
        <f>AVERAGE(M27:M28)</f>
        <v>30.619556139808175</v>
      </c>
      <c r="O27" s="27">
        <f>AVEDEV(M27:M28)</f>
        <v>0.40257500773273058</v>
      </c>
      <c r="P27" s="14">
        <v>54.431040000000003</v>
      </c>
      <c r="Q27" s="39">
        <v>1</v>
      </c>
      <c r="R27" s="20">
        <f t="shared" si="1"/>
        <v>11.153901639344232</v>
      </c>
      <c r="S27" s="15">
        <f>AVERAGE(R27:R28)</f>
        <v>11.417779367662266</v>
      </c>
      <c r="T27" s="27">
        <f>AVEDEV(R27:R28)</f>
        <v>0.26387772831803513</v>
      </c>
      <c r="U27" s="14">
        <v>52.460976046400006</v>
      </c>
      <c r="V27" s="15">
        <f>AVERAGE(U27:U28)</f>
        <v>50.8727657564</v>
      </c>
      <c r="W27" s="16">
        <f>AVEDEV(U27:U28)</f>
        <v>1.5882102900000064</v>
      </c>
      <c r="X27" s="14">
        <v>42.956040000000002</v>
      </c>
      <c r="Y27" s="15">
        <f>AVERAGE(X27:X28)</f>
        <v>42.134100000000004</v>
      </c>
      <c r="Z27" s="16">
        <f>AVEDEV(X27:X28)</f>
        <v>0.82194000000000145</v>
      </c>
    </row>
    <row r="28" spans="1:26" ht="16.2">
      <c r="A28" s="1"/>
      <c r="B28" s="33">
        <v>2</v>
      </c>
      <c r="C28" s="38">
        <v>0.25</v>
      </c>
      <c r="D28" s="35">
        <v>50</v>
      </c>
      <c r="E28" s="20">
        <f>'含水量 '!F57</f>
        <v>2.4799999999999045</v>
      </c>
      <c r="F28">
        <v>184.584</v>
      </c>
      <c r="G28" s="20">
        <v>1</v>
      </c>
      <c r="H28" s="20">
        <f t="shared" si="0"/>
        <v>56.783429040196836</v>
      </c>
      <c r="I28" s="26"/>
      <c r="J28" s="27"/>
      <c r="K28">
        <v>147.33799999999999</v>
      </c>
      <c r="L28" s="20">
        <v>1</v>
      </c>
      <c r="M28" s="20">
        <f t="shared" si="3"/>
        <v>30.216981132075443</v>
      </c>
      <c r="P28" s="14">
        <v>56.959760000000003</v>
      </c>
      <c r="Q28" s="39">
        <v>1</v>
      </c>
      <c r="R28" s="20">
        <f t="shared" si="1"/>
        <v>11.681657095980302</v>
      </c>
      <c r="S28" s="26"/>
      <c r="T28" s="27"/>
      <c r="U28" s="14">
        <v>49.284555466399993</v>
      </c>
      <c r="V28" s="15"/>
      <c r="W28" s="16"/>
      <c r="X28" s="14">
        <v>41.312159999999999</v>
      </c>
      <c r="Y28" s="15"/>
      <c r="Z28" s="16"/>
    </row>
    <row r="29" spans="1:26" ht="16.2">
      <c r="A29" s="1" t="s">
        <v>51</v>
      </c>
      <c r="B29" s="33">
        <v>1</v>
      </c>
      <c r="C29" s="38">
        <v>0.2505</v>
      </c>
      <c r="D29" s="35">
        <v>50</v>
      </c>
      <c r="E29" s="20">
        <f>'含水量 '!F58</f>
        <v>3.1490552834147394</v>
      </c>
      <c r="F29">
        <v>175.80600000000001</v>
      </c>
      <c r="G29" s="20">
        <v>1</v>
      </c>
      <c r="H29" s="20">
        <f t="shared" si="0"/>
        <v>54.347974715309142</v>
      </c>
      <c r="I29" s="15">
        <f>AVERAGE(H29:H30)</f>
        <v>55.626987518576513</v>
      </c>
      <c r="J29" s="27">
        <f>AVEDEV(H29:H30)</f>
        <v>1.2790128032673707</v>
      </c>
      <c r="K29">
        <v>160.476</v>
      </c>
      <c r="L29" s="20">
        <v>1</v>
      </c>
      <c r="M29" s="20">
        <f t="shared" si="3"/>
        <v>33.072612578311499</v>
      </c>
      <c r="N29" s="15">
        <f>AVERAGE(M29:M30)</f>
        <v>32.909574290046848</v>
      </c>
      <c r="O29" s="27">
        <f>AVEDEV(M29:M30)</f>
        <v>0.1630382882646515</v>
      </c>
      <c r="P29" s="14">
        <v>62.118040000000001</v>
      </c>
      <c r="Q29" s="39">
        <v>1</v>
      </c>
      <c r="R29" s="20">
        <f t="shared" si="1"/>
        <v>12.801950890127229</v>
      </c>
      <c r="S29" s="15">
        <f>AVERAGE(R29:R30)</f>
        <v>12.626211491161385</v>
      </c>
      <c r="T29" s="27">
        <f>AVEDEV(R29:R30)</f>
        <v>0.17573939896584356</v>
      </c>
      <c r="U29" s="14">
        <v>47.499541728443113</v>
      </c>
      <c r="V29" s="15">
        <f>AVERAGE(U29:U30)</f>
        <v>48.344985675470554</v>
      </c>
      <c r="W29" s="16">
        <f>AVEDEV(U29:U30)</f>
        <v>0.84544394702744086</v>
      </c>
      <c r="X29" s="14">
        <v>40.034710578842308</v>
      </c>
      <c r="Y29" s="15">
        <f>AVERAGE(X29:X30)</f>
        <v>39.427173143704579</v>
      </c>
      <c r="Z29" s="16">
        <f>AVEDEV(X29:X30)</f>
        <v>0.60753743513772918</v>
      </c>
    </row>
    <row r="30" spans="1:26" ht="16.2">
      <c r="A30" s="1"/>
      <c r="B30" s="33">
        <v>2</v>
      </c>
      <c r="C30" s="38">
        <v>0.24979999999999999</v>
      </c>
      <c r="D30" s="35">
        <v>50</v>
      </c>
      <c r="E30" s="20">
        <f>'含水量 '!F59</f>
        <v>3.2283858070963851</v>
      </c>
      <c r="F30">
        <v>183.416</v>
      </c>
      <c r="G30" s="20">
        <v>1</v>
      </c>
      <c r="H30" s="20">
        <f t="shared" si="0"/>
        <v>56.906000321843884</v>
      </c>
      <c r="I30" s="26"/>
      <c r="J30" s="27"/>
      <c r="K30">
        <v>158.32</v>
      </c>
      <c r="L30" s="20">
        <v>1</v>
      </c>
      <c r="M30" s="20">
        <f t="shared" si="3"/>
        <v>32.746536001782196</v>
      </c>
      <c r="P30" s="14">
        <v>60.194420000000001</v>
      </c>
      <c r="Q30" s="39">
        <v>1</v>
      </c>
      <c r="R30" s="20">
        <f t="shared" si="1"/>
        <v>12.450472092195541</v>
      </c>
      <c r="S30" s="26"/>
      <c r="T30" s="27"/>
      <c r="U30" s="14">
        <v>49.190429622497994</v>
      </c>
      <c r="V30" s="15"/>
      <c r="W30" s="16"/>
      <c r="X30" s="14">
        <v>38.81963570856685</v>
      </c>
      <c r="Y30" s="15"/>
      <c r="Z30" s="16"/>
    </row>
    <row r="31" spans="1:26" ht="16.2">
      <c r="A31" s="1" t="s">
        <v>52</v>
      </c>
      <c r="B31" s="33">
        <v>1</v>
      </c>
      <c r="C31" s="38">
        <v>0.24990000000000001</v>
      </c>
      <c r="D31" s="35">
        <v>50</v>
      </c>
      <c r="E31" s="20">
        <f>'含水量 '!F60</f>
        <v>4.0916366546622802</v>
      </c>
      <c r="F31">
        <v>189.08099999999999</v>
      </c>
      <c r="G31" s="20">
        <v>1</v>
      </c>
      <c r="H31" s="20">
        <f t="shared" si="0"/>
        <v>59.167935746323394</v>
      </c>
      <c r="I31" s="15">
        <f>AVERAGE(H31:H32)</f>
        <v>59.599580272216912</v>
      </c>
      <c r="J31" s="27">
        <f>AVEDEV(H31:H32)</f>
        <v>0.43164452589351399</v>
      </c>
      <c r="K31">
        <v>163.458</v>
      </c>
      <c r="L31" s="20">
        <v>1</v>
      </c>
      <c r="M31" s="20">
        <f t="shared" si="3"/>
        <v>34.099926984458264</v>
      </c>
      <c r="N31" s="15">
        <f>AVERAGE(M31:M32)</f>
        <v>34.243781552933044</v>
      </c>
      <c r="O31" s="27">
        <f>AVEDEV(M31:M32)</f>
        <v>0.1438545684747794</v>
      </c>
      <c r="P31" s="14">
        <v>66.628489999999999</v>
      </c>
      <c r="Q31" s="39">
        <v>1</v>
      </c>
      <c r="R31" s="20">
        <f t="shared" si="1"/>
        <v>13.899758005632687</v>
      </c>
      <c r="S31" s="15">
        <f>AVERAGE(R31:R32)</f>
        <v>13.813435099185723</v>
      </c>
      <c r="T31" s="27">
        <f>AVEDEV(R31:R32)</f>
        <v>8.6322906446964609E-2</v>
      </c>
      <c r="U31" s="14">
        <v>37.473147030112031</v>
      </c>
      <c r="V31" s="15">
        <f>AVERAGE(U31:U32)</f>
        <v>36.418994679842356</v>
      </c>
      <c r="W31" s="16">
        <f>AVEDEV(U31:U32)</f>
        <v>1.0541523502696748</v>
      </c>
      <c r="X31" s="14">
        <v>29.905549339735892</v>
      </c>
      <c r="Y31" s="15">
        <f>AVERAGE(X31:X32)</f>
        <v>29.222447452415871</v>
      </c>
      <c r="Z31" s="16">
        <f>AVEDEV(X31:X32)</f>
        <v>0.68310188732002253</v>
      </c>
    </row>
    <row r="32" spans="1:26" ht="16.2">
      <c r="B32" s="33">
        <v>2</v>
      </c>
      <c r="C32" s="38">
        <v>0.25040000000000001</v>
      </c>
      <c r="D32" s="35">
        <v>50</v>
      </c>
      <c r="E32" s="20">
        <f>'含水量 '!F61</f>
        <v>4.0195980401962039</v>
      </c>
      <c r="F32">
        <v>192.36799999999999</v>
      </c>
      <c r="G32" s="20">
        <v>1</v>
      </c>
      <c r="H32" s="20">
        <f t="shared" si="0"/>
        <v>60.031224798110422</v>
      </c>
      <c r="I32" s="26"/>
      <c r="J32" s="27"/>
      <c r="K32">
        <v>165.291</v>
      </c>
      <c r="L32" s="20">
        <v>1</v>
      </c>
      <c r="M32" s="20">
        <f t="shared" si="3"/>
        <v>34.387636121407823</v>
      </c>
      <c r="P32" s="14">
        <v>65.982089999999999</v>
      </c>
      <c r="Q32" s="39">
        <v>1</v>
      </c>
      <c r="R32" s="20">
        <f t="shared" si="1"/>
        <v>13.727112192738758</v>
      </c>
      <c r="S32" s="26"/>
      <c r="T32" s="27"/>
      <c r="U32" s="14">
        <v>35.364842329572681</v>
      </c>
      <c r="V32" s="15"/>
      <c r="W32" s="16"/>
      <c r="X32" s="14">
        <v>28.539345565095847</v>
      </c>
      <c r="Y32" s="15"/>
      <c r="Z32" s="16"/>
    </row>
  </sheetData>
  <mergeCells count="10">
    <mergeCell ref="A1:A2"/>
    <mergeCell ref="B1:B2"/>
    <mergeCell ref="C1:C2"/>
    <mergeCell ref="D1:D2"/>
    <mergeCell ref="E1:E2"/>
    <mergeCell ref="U1:W1"/>
    <mergeCell ref="X1:Z1"/>
    <mergeCell ref="F1:J1"/>
    <mergeCell ref="K1:O1"/>
    <mergeCell ref="P1:T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workbookViewId="0">
      <selection activeCell="K49" sqref="K49"/>
    </sheetView>
  </sheetViews>
  <sheetFormatPr defaultRowHeight="16.2"/>
  <cols>
    <col min="1" max="1" width="10.44140625" style="1" bestFit="1" customWidth="1"/>
    <col min="2" max="2" width="6.6640625" style="4" bestFit="1" customWidth="1"/>
    <col min="3" max="3" width="10.44140625" bestFit="1" customWidth="1"/>
    <col min="5" max="5" width="9.5546875" bestFit="1" customWidth="1"/>
  </cols>
  <sheetData>
    <row r="1" spans="1:6" ht="19.8">
      <c r="A1" s="8" t="s">
        <v>3</v>
      </c>
      <c r="B1" s="2" t="s">
        <v>4</v>
      </c>
      <c r="C1" s="5" t="s">
        <v>8</v>
      </c>
      <c r="D1" s="10" t="s">
        <v>9</v>
      </c>
      <c r="E1" s="10" t="s">
        <v>10</v>
      </c>
      <c r="F1" s="10" t="s">
        <v>18</v>
      </c>
    </row>
    <row r="2" spans="1:6">
      <c r="A2" s="1" t="s">
        <v>23</v>
      </c>
      <c r="B2" s="3">
        <v>1</v>
      </c>
      <c r="C2">
        <v>20.366299999999999</v>
      </c>
      <c r="D2">
        <v>1.0002</v>
      </c>
      <c r="E2">
        <v>21.304600000000001</v>
      </c>
      <c r="F2">
        <f t="shared" ref="F2:F31" si="0">(((C2+D2)-E2)/D2)*100</f>
        <v>6.1887622475502742</v>
      </c>
    </row>
    <row r="3" spans="1:6">
      <c r="B3" s="3">
        <v>2</v>
      </c>
      <c r="C3">
        <v>17.9513</v>
      </c>
      <c r="D3">
        <v>1.0002</v>
      </c>
      <c r="E3">
        <v>18.888400000000001</v>
      </c>
      <c r="F3">
        <f t="shared" si="0"/>
        <v>6.3087382523493902</v>
      </c>
    </row>
    <row r="4" spans="1:6">
      <c r="A4" s="1" t="s">
        <v>24</v>
      </c>
      <c r="B4" s="3">
        <v>1</v>
      </c>
      <c r="C4">
        <v>22.821000000000002</v>
      </c>
      <c r="D4">
        <v>1.0004999999999999</v>
      </c>
      <c r="E4">
        <v>23.7546</v>
      </c>
      <c r="F4">
        <f t="shared" si="0"/>
        <v>6.686656671664208</v>
      </c>
    </row>
    <row r="5" spans="1:6">
      <c r="B5" s="3">
        <v>2</v>
      </c>
      <c r="C5">
        <v>18.3383</v>
      </c>
      <c r="D5">
        <v>0.99980000000000002</v>
      </c>
      <c r="E5">
        <v>19.271100000000001</v>
      </c>
      <c r="F5">
        <f t="shared" si="0"/>
        <v>6.7013402680536283</v>
      </c>
    </row>
    <row r="6" spans="1:6">
      <c r="A6" s="1" t="s">
        <v>25</v>
      </c>
      <c r="B6" s="3">
        <v>1</v>
      </c>
      <c r="C6">
        <v>22.911799999999999</v>
      </c>
      <c r="D6">
        <v>1.0004999999999999</v>
      </c>
      <c r="E6">
        <v>23.848500000000001</v>
      </c>
      <c r="F6">
        <f t="shared" si="0"/>
        <v>6.3768115942025956</v>
      </c>
    </row>
    <row r="7" spans="1:6">
      <c r="B7" s="3">
        <v>2</v>
      </c>
      <c r="C7">
        <v>18.635300000000001</v>
      </c>
      <c r="D7">
        <v>1</v>
      </c>
      <c r="E7">
        <v>19.5715</v>
      </c>
      <c r="F7">
        <f t="shared" si="0"/>
        <v>6.3800000000000523</v>
      </c>
    </row>
    <row r="8" spans="1:6">
      <c r="A8" s="1" t="s">
        <v>35</v>
      </c>
      <c r="B8" s="3">
        <v>1</v>
      </c>
      <c r="C8">
        <v>19.212</v>
      </c>
      <c r="D8">
        <v>1.0004999999999999</v>
      </c>
      <c r="E8">
        <v>20.151199999999999</v>
      </c>
      <c r="F8">
        <f t="shared" si="0"/>
        <v>6.1269365317340574</v>
      </c>
    </row>
    <row r="9" spans="1:6">
      <c r="B9" s="3">
        <v>2</v>
      </c>
      <c r="C9">
        <v>20.8614</v>
      </c>
      <c r="D9">
        <v>0.99990000000000001</v>
      </c>
      <c r="E9">
        <v>21.798400000000001</v>
      </c>
      <c r="F9">
        <f t="shared" si="0"/>
        <v>6.2906290629061976</v>
      </c>
    </row>
    <row r="10" spans="1:6">
      <c r="A10" s="1" t="s">
        <v>36</v>
      </c>
      <c r="B10" s="3">
        <v>1</v>
      </c>
      <c r="C10">
        <v>23.684699999999999</v>
      </c>
      <c r="D10">
        <v>1.0002</v>
      </c>
      <c r="E10">
        <v>24.619900000000001</v>
      </c>
      <c r="F10">
        <f t="shared" si="0"/>
        <v>6.4987002599477828</v>
      </c>
    </row>
    <row r="11" spans="1:6">
      <c r="B11" s="3">
        <v>2</v>
      </c>
      <c r="C11">
        <v>18.415199999999999</v>
      </c>
      <c r="D11">
        <v>0.99980000000000002</v>
      </c>
      <c r="E11">
        <v>19.3504</v>
      </c>
      <c r="F11">
        <f t="shared" si="0"/>
        <v>6.4612922584515564</v>
      </c>
    </row>
    <row r="12" spans="1:6">
      <c r="A12" s="1" t="s">
        <v>37</v>
      </c>
      <c r="B12" s="3">
        <v>1</v>
      </c>
      <c r="C12">
        <v>22.668399999999998</v>
      </c>
      <c r="D12">
        <v>1.0004999999999999</v>
      </c>
      <c r="E12">
        <v>23.606200000000001</v>
      </c>
      <c r="F12">
        <f t="shared" si="0"/>
        <v>6.2668665667162404</v>
      </c>
    </row>
    <row r="13" spans="1:6">
      <c r="B13" s="3">
        <v>2</v>
      </c>
      <c r="C13">
        <v>20.361799999999999</v>
      </c>
      <c r="D13">
        <v>1</v>
      </c>
      <c r="E13">
        <v>21.298200000000001</v>
      </c>
      <c r="F13">
        <f t="shared" si="0"/>
        <v>6.3599999999997436</v>
      </c>
    </row>
    <row r="14" spans="1:6">
      <c r="A14" s="1" t="s">
        <v>38</v>
      </c>
      <c r="B14" s="3">
        <v>1</v>
      </c>
      <c r="C14">
        <v>20.064599999999999</v>
      </c>
      <c r="D14">
        <v>0.99950000000000006</v>
      </c>
      <c r="E14">
        <v>21.0015</v>
      </c>
      <c r="F14">
        <f t="shared" si="0"/>
        <v>6.2631315657828672</v>
      </c>
    </row>
    <row r="15" spans="1:6">
      <c r="B15" s="3">
        <v>2</v>
      </c>
      <c r="C15">
        <v>24.043500000000002</v>
      </c>
      <c r="D15">
        <v>0.99990000000000001</v>
      </c>
      <c r="E15">
        <v>24.980499999999999</v>
      </c>
      <c r="F15">
        <f t="shared" si="0"/>
        <v>6.2906290629065529</v>
      </c>
    </row>
    <row r="16" spans="1:6">
      <c r="A16" s="1" t="s">
        <v>39</v>
      </c>
      <c r="B16" s="3">
        <v>1</v>
      </c>
      <c r="C16">
        <v>23.478200000000001</v>
      </c>
      <c r="D16">
        <v>1.0004999999999999</v>
      </c>
      <c r="E16">
        <v>24.418700000000001</v>
      </c>
      <c r="F16">
        <f t="shared" si="0"/>
        <v>5.9970014992502474</v>
      </c>
    </row>
    <row r="17" spans="1:6">
      <c r="B17" s="3">
        <v>2</v>
      </c>
      <c r="C17">
        <v>22.785399999999999</v>
      </c>
      <c r="D17">
        <v>1.0001</v>
      </c>
      <c r="E17">
        <v>23.724299999999999</v>
      </c>
      <c r="F17">
        <f t="shared" si="0"/>
        <v>6.1193880611938285</v>
      </c>
    </row>
    <row r="18" spans="1:6">
      <c r="A18" s="1" t="s">
        <v>40</v>
      </c>
      <c r="B18" s="3">
        <v>1</v>
      </c>
      <c r="C18">
        <v>21.102499999999999</v>
      </c>
      <c r="D18">
        <v>0.99990000000000001</v>
      </c>
      <c r="E18">
        <v>22.0395</v>
      </c>
      <c r="F18">
        <f t="shared" si="0"/>
        <v>6.2906290629061976</v>
      </c>
    </row>
    <row r="19" spans="1:6">
      <c r="B19" s="3">
        <v>2</v>
      </c>
      <c r="C19">
        <v>18.143899999999999</v>
      </c>
      <c r="D19">
        <v>0.99970000000000003</v>
      </c>
      <c r="E19">
        <v>19.081399999999999</v>
      </c>
      <c r="F19">
        <f t="shared" si="0"/>
        <v>6.2218665599680607</v>
      </c>
    </row>
    <row r="20" spans="1:6">
      <c r="A20" s="1" t="s">
        <v>41</v>
      </c>
      <c r="B20" s="3">
        <v>1</v>
      </c>
      <c r="C20">
        <v>18.414899999999999</v>
      </c>
      <c r="D20">
        <v>0.99970000000000003</v>
      </c>
      <c r="E20">
        <v>19.366599999999998</v>
      </c>
      <c r="F20">
        <f t="shared" si="0"/>
        <v>4.8014404321298203</v>
      </c>
    </row>
    <row r="21" spans="1:6">
      <c r="B21" s="3">
        <v>2</v>
      </c>
      <c r="C21">
        <v>20.3613</v>
      </c>
      <c r="D21">
        <v>0.99970000000000003</v>
      </c>
      <c r="E21">
        <v>21.3125</v>
      </c>
      <c r="F21">
        <f t="shared" si="0"/>
        <v>4.8514554366310545</v>
      </c>
    </row>
    <row r="22" spans="1:6">
      <c r="A22" s="1" t="s">
        <v>43</v>
      </c>
      <c r="B22" s="3">
        <v>1</v>
      </c>
      <c r="C22">
        <v>22.9115</v>
      </c>
      <c r="D22">
        <v>0.99980000000000002</v>
      </c>
      <c r="E22">
        <v>23.8645</v>
      </c>
      <c r="F22">
        <f t="shared" si="0"/>
        <v>4.6809361872375534</v>
      </c>
    </row>
    <row r="23" spans="1:6">
      <c r="B23" s="3">
        <v>2</v>
      </c>
      <c r="C23">
        <v>23.478200000000001</v>
      </c>
      <c r="D23">
        <v>0.99970000000000003</v>
      </c>
      <c r="E23">
        <v>24.431100000000001</v>
      </c>
      <c r="F23">
        <f t="shared" si="0"/>
        <v>4.681404421326504</v>
      </c>
    </row>
    <row r="24" spans="1:6">
      <c r="A24" s="1" t="s">
        <v>44</v>
      </c>
      <c r="B24" s="3">
        <v>1</v>
      </c>
      <c r="C24">
        <v>18.337700000000002</v>
      </c>
      <c r="D24">
        <v>1.0001</v>
      </c>
      <c r="E24">
        <v>19.2925</v>
      </c>
      <c r="F24">
        <f t="shared" si="0"/>
        <v>4.5295470452955708</v>
      </c>
    </row>
    <row r="25" spans="1:6">
      <c r="B25" s="3">
        <v>2</v>
      </c>
      <c r="C25">
        <v>18.634899999999998</v>
      </c>
      <c r="D25">
        <v>1.0002</v>
      </c>
      <c r="E25">
        <v>19.5901</v>
      </c>
      <c r="F25">
        <f t="shared" si="0"/>
        <v>4.4991001799638228</v>
      </c>
    </row>
    <row r="26" spans="1:6">
      <c r="A26" s="1" t="s">
        <v>42</v>
      </c>
      <c r="B26" s="3">
        <v>1</v>
      </c>
      <c r="C26">
        <v>22.7852</v>
      </c>
      <c r="D26">
        <v>0.99980000000000002</v>
      </c>
      <c r="E26">
        <v>23.724</v>
      </c>
      <c r="F26">
        <f t="shared" si="0"/>
        <v>6.1012202440488039</v>
      </c>
    </row>
    <row r="27" spans="1:6">
      <c r="B27" s="3">
        <v>2</v>
      </c>
      <c r="C27">
        <v>23.113199999999999</v>
      </c>
      <c r="D27">
        <v>0.99990000000000001</v>
      </c>
      <c r="E27">
        <v>24.053100000000001</v>
      </c>
      <c r="F27">
        <f t="shared" si="0"/>
        <v>6.0006000600058726</v>
      </c>
    </row>
    <row r="28" spans="1:6">
      <c r="A28" s="1" t="s">
        <v>45</v>
      </c>
      <c r="B28" s="3">
        <v>1</v>
      </c>
      <c r="C28">
        <v>23.6843</v>
      </c>
      <c r="D28">
        <v>1.0003</v>
      </c>
      <c r="E28">
        <v>24.621300000000002</v>
      </c>
      <c r="F28">
        <f t="shared" si="0"/>
        <v>6.328101569528954</v>
      </c>
    </row>
    <row r="29" spans="1:6">
      <c r="B29" s="3">
        <v>2</v>
      </c>
      <c r="C29">
        <v>20.671299999999999</v>
      </c>
      <c r="D29">
        <v>1</v>
      </c>
      <c r="E29">
        <v>21.607600000000001</v>
      </c>
      <c r="F29">
        <f t="shared" si="0"/>
        <v>6.3699999999997203</v>
      </c>
    </row>
    <row r="30" spans="1:6">
      <c r="A30" s="1" t="s">
        <v>46</v>
      </c>
      <c r="B30" s="3">
        <v>1</v>
      </c>
      <c r="C30">
        <v>22.820699999999999</v>
      </c>
      <c r="D30">
        <v>0.99950000000000006</v>
      </c>
      <c r="E30">
        <v>23.76</v>
      </c>
      <c r="F30">
        <f t="shared" si="0"/>
        <v>6.0230115057527014</v>
      </c>
    </row>
    <row r="31" spans="1:6">
      <c r="B31" s="3">
        <v>2</v>
      </c>
      <c r="C31">
        <v>22.668299999999999</v>
      </c>
      <c r="D31">
        <v>1.0003</v>
      </c>
      <c r="E31">
        <v>23.608599999999999</v>
      </c>
      <c r="F31">
        <f t="shared" si="0"/>
        <v>5.9982005398379208</v>
      </c>
    </row>
    <row r="32" spans="1:6">
      <c r="A32" s="1" t="s">
        <v>26</v>
      </c>
      <c r="B32" s="3">
        <v>1</v>
      </c>
      <c r="C32">
        <v>22.820599999999999</v>
      </c>
      <c r="D32">
        <v>1.0003</v>
      </c>
      <c r="E32">
        <v>23.809200000000001</v>
      </c>
      <c r="F32">
        <f t="shared" ref="F32:F61" si="1">(((C32+D32)-E32)/D32)*100</f>
        <v>1.1696491052681797</v>
      </c>
    </row>
    <row r="33" spans="1:6">
      <c r="B33" s="3">
        <v>2</v>
      </c>
      <c r="C33">
        <v>24.043199999999999</v>
      </c>
      <c r="D33">
        <v>0.99990000000000001</v>
      </c>
      <c r="E33">
        <v>25.028300000000002</v>
      </c>
      <c r="F33">
        <f t="shared" si="1"/>
        <v>1.4801480148012283</v>
      </c>
    </row>
    <row r="34" spans="1:6">
      <c r="A34" s="1" t="s">
        <v>27</v>
      </c>
      <c r="B34" s="3">
        <v>1</v>
      </c>
      <c r="C34">
        <v>22.9116</v>
      </c>
      <c r="D34">
        <v>0.99990000000000001</v>
      </c>
      <c r="E34">
        <v>23.885400000000001</v>
      </c>
      <c r="F34">
        <f t="shared" si="1"/>
        <v>2.6102610261025672</v>
      </c>
    </row>
    <row r="35" spans="1:6">
      <c r="B35" s="3">
        <v>2</v>
      </c>
      <c r="C35">
        <v>23.478000000000002</v>
      </c>
      <c r="D35">
        <v>1.0004</v>
      </c>
      <c r="E35">
        <v>24.452500000000001</v>
      </c>
      <c r="F35">
        <f t="shared" si="1"/>
        <v>2.5889644142343098</v>
      </c>
    </row>
    <row r="36" spans="1:6">
      <c r="A36" s="1" t="s">
        <v>28</v>
      </c>
      <c r="B36" s="3">
        <v>1</v>
      </c>
      <c r="C36">
        <v>21.1023</v>
      </c>
      <c r="D36">
        <v>0.99980000000000002</v>
      </c>
      <c r="E36">
        <v>22.081199999999999</v>
      </c>
      <c r="F36">
        <f t="shared" si="1"/>
        <v>2.090418083616826</v>
      </c>
    </row>
    <row r="37" spans="1:6">
      <c r="B37" s="3">
        <v>2</v>
      </c>
      <c r="C37">
        <v>19.212199999999999</v>
      </c>
      <c r="D37">
        <v>1.0004</v>
      </c>
      <c r="E37">
        <v>20.190999999999999</v>
      </c>
      <c r="F37">
        <f t="shared" si="1"/>
        <v>2.1591363454617549</v>
      </c>
    </row>
    <row r="38" spans="1:6">
      <c r="A38" s="1" t="s">
        <v>29</v>
      </c>
      <c r="B38" s="3">
        <v>1</v>
      </c>
      <c r="C38">
        <v>18.635300000000001</v>
      </c>
      <c r="D38">
        <v>1.0002</v>
      </c>
      <c r="E38">
        <v>19.606100000000001</v>
      </c>
      <c r="F38">
        <f t="shared" si="1"/>
        <v>2.9394121175763828</v>
      </c>
    </row>
    <row r="39" spans="1:6">
      <c r="B39" s="3">
        <v>2</v>
      </c>
      <c r="C39">
        <v>18.338000000000001</v>
      </c>
      <c r="D39">
        <v>0.99990000000000001</v>
      </c>
      <c r="E39">
        <v>19.308800000000002</v>
      </c>
      <c r="F39">
        <f t="shared" si="1"/>
        <v>2.9102910291028783</v>
      </c>
    </row>
    <row r="40" spans="1:6">
      <c r="A40" s="1" t="s">
        <v>30</v>
      </c>
      <c r="B40" s="3">
        <v>1</v>
      </c>
      <c r="C40">
        <v>18.415099999999999</v>
      </c>
      <c r="D40">
        <v>1</v>
      </c>
      <c r="E40">
        <v>19.390699999999999</v>
      </c>
      <c r="F40">
        <f t="shared" si="1"/>
        <v>2.4399999999999977</v>
      </c>
    </row>
    <row r="41" spans="1:6">
      <c r="B41" s="3">
        <v>2</v>
      </c>
      <c r="C41">
        <v>23.3249</v>
      </c>
      <c r="D41">
        <v>0.99990000000000001</v>
      </c>
      <c r="E41">
        <v>24.2925</v>
      </c>
      <c r="F41">
        <f t="shared" si="1"/>
        <v>3.2303230323031631</v>
      </c>
    </row>
    <row r="42" spans="1:6">
      <c r="A42" s="1" t="s">
        <v>31</v>
      </c>
      <c r="B42" s="3">
        <v>1</v>
      </c>
      <c r="C42">
        <v>26.014800000000001</v>
      </c>
      <c r="D42">
        <v>1</v>
      </c>
      <c r="E42">
        <v>26.9832</v>
      </c>
      <c r="F42">
        <f t="shared" si="1"/>
        <v>3.1600000000000961</v>
      </c>
    </row>
    <row r="43" spans="1:6">
      <c r="B43" s="3">
        <v>2</v>
      </c>
      <c r="C43">
        <v>17.9512</v>
      </c>
      <c r="D43">
        <v>0.99990000000000001</v>
      </c>
      <c r="E43">
        <v>18.9193</v>
      </c>
      <c r="F43">
        <f t="shared" si="1"/>
        <v>3.1803180318032296</v>
      </c>
    </row>
    <row r="44" spans="1:6">
      <c r="A44" s="1" t="s">
        <v>32</v>
      </c>
      <c r="B44" s="3">
        <v>1</v>
      </c>
      <c r="C44">
        <v>18.143699999999999</v>
      </c>
      <c r="D44">
        <v>0.99960000000000004</v>
      </c>
      <c r="E44">
        <v>19.1248</v>
      </c>
      <c r="F44">
        <f t="shared" si="1"/>
        <v>1.850740296118399</v>
      </c>
    </row>
    <row r="45" spans="1:6">
      <c r="B45" s="3">
        <v>2</v>
      </c>
      <c r="C45">
        <v>20.3612</v>
      </c>
      <c r="D45">
        <v>0.99960000000000004</v>
      </c>
      <c r="E45">
        <v>21.342300000000002</v>
      </c>
      <c r="F45">
        <f t="shared" si="1"/>
        <v>1.850740296118399</v>
      </c>
    </row>
    <row r="46" spans="1:6">
      <c r="A46" s="1" t="s">
        <v>33</v>
      </c>
      <c r="B46" s="3">
        <v>1</v>
      </c>
      <c r="C46">
        <v>20.065000000000001</v>
      </c>
      <c r="D46">
        <v>1.0004999999999999</v>
      </c>
      <c r="E46">
        <v>21.0489</v>
      </c>
      <c r="F46">
        <f t="shared" si="1"/>
        <v>1.6591704147926429</v>
      </c>
    </row>
    <row r="47" spans="1:6">
      <c r="B47" s="3">
        <v>2</v>
      </c>
      <c r="C47">
        <v>23.6843</v>
      </c>
      <c r="D47">
        <v>1.0004999999999999</v>
      </c>
      <c r="E47">
        <v>24.664000000000001</v>
      </c>
      <c r="F47">
        <f t="shared" si="1"/>
        <v>2.0789605197399008</v>
      </c>
    </row>
    <row r="48" spans="1:6">
      <c r="A48" s="1" t="s">
        <v>34</v>
      </c>
      <c r="B48" s="3">
        <v>1</v>
      </c>
      <c r="C48">
        <v>20.8613</v>
      </c>
      <c r="D48">
        <v>1.0004999999999999</v>
      </c>
      <c r="E48">
        <v>21.8414</v>
      </c>
      <c r="F48">
        <f t="shared" si="1"/>
        <v>2.0389805097449916</v>
      </c>
    </row>
    <row r="49" spans="1:6">
      <c r="B49" s="3">
        <v>2</v>
      </c>
      <c r="C49">
        <v>22.668500000000002</v>
      </c>
      <c r="D49">
        <v>1</v>
      </c>
      <c r="E49">
        <v>23.649899999999999</v>
      </c>
      <c r="F49">
        <f t="shared" si="1"/>
        <v>1.8600000000002836</v>
      </c>
    </row>
    <row r="50" spans="1:6">
      <c r="A50" s="1" t="s">
        <v>47</v>
      </c>
      <c r="B50" s="3">
        <v>1</v>
      </c>
      <c r="C50">
        <v>17.9513</v>
      </c>
      <c r="D50">
        <v>1.0005999999999999</v>
      </c>
      <c r="E50">
        <v>18.9147</v>
      </c>
      <c r="F50">
        <f t="shared" si="1"/>
        <v>3.7177693383968187</v>
      </c>
    </row>
    <row r="51" spans="1:6">
      <c r="B51" s="3">
        <v>2</v>
      </c>
      <c r="C51">
        <v>20.3659</v>
      </c>
      <c r="D51">
        <v>1.0004999999999999</v>
      </c>
      <c r="E51">
        <v>21.3293</v>
      </c>
      <c r="F51">
        <f t="shared" si="1"/>
        <v>3.7081459270363619</v>
      </c>
    </row>
    <row r="52" spans="1:6">
      <c r="A52" s="1" t="s">
        <v>49</v>
      </c>
      <c r="B52" s="3">
        <v>1</v>
      </c>
      <c r="C52">
        <v>19.212199999999999</v>
      </c>
      <c r="D52">
        <v>1.0003</v>
      </c>
      <c r="E52">
        <v>20.184000000000001</v>
      </c>
      <c r="F52">
        <f t="shared" si="1"/>
        <v>2.8491452564228257</v>
      </c>
    </row>
    <row r="53" spans="1:6">
      <c r="B53" s="3">
        <v>2</v>
      </c>
      <c r="C53">
        <v>20.8613</v>
      </c>
      <c r="D53">
        <v>1.0002</v>
      </c>
      <c r="E53">
        <v>21.8353</v>
      </c>
      <c r="F53">
        <f t="shared" si="1"/>
        <v>2.6194761047789776</v>
      </c>
    </row>
    <row r="54" spans="1:6">
      <c r="A54" s="1" t="s">
        <v>50</v>
      </c>
      <c r="B54" s="3">
        <v>1</v>
      </c>
      <c r="C54">
        <v>20.065000000000001</v>
      </c>
      <c r="D54">
        <v>1.0003</v>
      </c>
      <c r="E54">
        <v>21.040900000000001</v>
      </c>
      <c r="F54">
        <f t="shared" si="1"/>
        <v>2.4392682195341377</v>
      </c>
    </row>
    <row r="55" spans="1:6">
      <c r="B55" s="3">
        <v>2</v>
      </c>
      <c r="C55">
        <v>24.043399999999998</v>
      </c>
      <c r="D55">
        <v>0.99970000000000003</v>
      </c>
      <c r="E55">
        <v>25.020600000000002</v>
      </c>
      <c r="F55">
        <f t="shared" si="1"/>
        <v>2.2506752025604984</v>
      </c>
    </row>
    <row r="56" spans="1:6">
      <c r="A56" s="1" t="s">
        <v>48</v>
      </c>
      <c r="B56" s="3">
        <v>1</v>
      </c>
      <c r="C56">
        <v>21.102799999999998</v>
      </c>
      <c r="D56">
        <v>1</v>
      </c>
      <c r="E56">
        <v>22.078800000000001</v>
      </c>
      <c r="F56">
        <f t="shared" si="1"/>
        <v>2.3999999999997357</v>
      </c>
    </row>
    <row r="57" spans="1:6">
      <c r="B57" s="3">
        <v>2</v>
      </c>
      <c r="C57">
        <v>18.143899999999999</v>
      </c>
      <c r="D57">
        <v>1</v>
      </c>
      <c r="E57">
        <v>19.1191</v>
      </c>
      <c r="F57">
        <f t="shared" si="1"/>
        <v>2.4799999999999045</v>
      </c>
    </row>
    <row r="58" spans="1:6">
      <c r="A58" s="1" t="s">
        <v>51</v>
      </c>
      <c r="B58" s="3">
        <v>1</v>
      </c>
      <c r="C58">
        <v>23.324999999999999</v>
      </c>
      <c r="D58">
        <v>1.0003</v>
      </c>
      <c r="E58">
        <v>24.293800000000001</v>
      </c>
      <c r="F58">
        <f t="shared" si="1"/>
        <v>3.1490552834147394</v>
      </c>
    </row>
    <row r="59" spans="1:6">
      <c r="B59" s="3">
        <v>2</v>
      </c>
      <c r="C59">
        <v>23.4937</v>
      </c>
      <c r="D59">
        <v>1.0004999999999999</v>
      </c>
      <c r="E59">
        <v>24.4619</v>
      </c>
      <c r="F59">
        <f t="shared" si="1"/>
        <v>3.2283858070963851</v>
      </c>
    </row>
    <row r="60" spans="1:6">
      <c r="A60" s="1" t="s">
        <v>52</v>
      </c>
      <c r="B60" s="3">
        <v>1</v>
      </c>
      <c r="C60">
        <v>26.014500000000002</v>
      </c>
      <c r="D60">
        <v>0.99960000000000004</v>
      </c>
      <c r="E60">
        <v>26.973199999999999</v>
      </c>
      <c r="F60">
        <f t="shared" si="1"/>
        <v>4.0916366546622802</v>
      </c>
    </row>
    <row r="61" spans="1:6">
      <c r="B61" s="3">
        <v>2</v>
      </c>
      <c r="C61">
        <v>21.879100000000001</v>
      </c>
      <c r="D61">
        <v>1.0001</v>
      </c>
      <c r="E61">
        <v>22.838999999999999</v>
      </c>
      <c r="F61">
        <f t="shared" si="1"/>
        <v>4.0195980401962039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46" workbookViewId="0">
      <selection activeCell="A2" sqref="A2:M64"/>
    </sheetView>
  </sheetViews>
  <sheetFormatPr defaultColWidth="8.77734375" defaultRowHeight="13.2"/>
  <cols>
    <col min="1" max="1" width="27.88671875" style="42" customWidth="1"/>
    <col min="2" max="3" width="8.88671875" style="42" customWidth="1"/>
    <col min="4" max="4" width="14.33203125" style="42" customWidth="1"/>
    <col min="5" max="13" width="8.88671875" style="42" customWidth="1"/>
    <col min="14" max="16384" width="8.77734375" style="42"/>
  </cols>
  <sheetData>
    <row r="1" spans="1:13" ht="16.2">
      <c r="A1" s="40" t="s">
        <v>100</v>
      </c>
      <c r="B1" s="41"/>
      <c r="C1" s="41"/>
      <c r="E1" s="41"/>
      <c r="F1" s="41"/>
    </row>
    <row r="2" spans="1:13" ht="15">
      <c r="C2" s="43"/>
      <c r="D2" s="44" t="s">
        <v>56</v>
      </c>
      <c r="E2" s="43"/>
      <c r="F2" s="44" t="s">
        <v>57</v>
      </c>
      <c r="G2" s="44" t="s">
        <v>58</v>
      </c>
      <c r="H2" s="44" t="s">
        <v>59</v>
      </c>
      <c r="I2" s="44" t="s">
        <v>60</v>
      </c>
      <c r="J2" s="44" t="s">
        <v>61</v>
      </c>
      <c r="K2" s="44" t="s">
        <v>62</v>
      </c>
      <c r="L2" s="44" t="s">
        <v>63</v>
      </c>
      <c r="M2" s="45"/>
    </row>
    <row r="3" spans="1:13" ht="16.2">
      <c r="A3" s="46" t="s">
        <v>64</v>
      </c>
      <c r="B3" s="47" t="s">
        <v>65</v>
      </c>
      <c r="C3" s="48" t="s">
        <v>66</v>
      </c>
      <c r="D3" s="48" t="s">
        <v>67</v>
      </c>
      <c r="E3" s="48"/>
      <c r="F3" s="48" t="s">
        <v>68</v>
      </c>
      <c r="G3" s="48" t="s">
        <v>58</v>
      </c>
      <c r="H3" s="48" t="s">
        <v>59</v>
      </c>
      <c r="I3" s="48" t="s">
        <v>60</v>
      </c>
      <c r="J3" s="48" t="s">
        <v>61</v>
      </c>
      <c r="K3" s="48" t="s">
        <v>62</v>
      </c>
      <c r="L3" s="49" t="s">
        <v>63</v>
      </c>
      <c r="M3" s="50" t="s">
        <v>69</v>
      </c>
    </row>
    <row r="4" spans="1:13" ht="16.2">
      <c r="A4" s="51" t="s">
        <v>71</v>
      </c>
      <c r="B4" s="51">
        <v>1</v>
      </c>
      <c r="C4" s="52">
        <v>19.552230115246097</v>
      </c>
      <c r="D4" s="53">
        <v>0.55789484593837546</v>
      </c>
      <c r="E4" s="52"/>
      <c r="F4" s="54">
        <v>1.7556156796718689</v>
      </c>
      <c r="G4" s="53">
        <v>9.085952243297319</v>
      </c>
      <c r="H4" s="53">
        <v>21.674792683473388</v>
      </c>
      <c r="I4" s="53">
        <v>8.9553433029211682</v>
      </c>
      <c r="J4" s="53">
        <v>41.01063285394158</v>
      </c>
      <c r="K4" s="53">
        <v>3.3894412889155658</v>
      </c>
      <c r="L4" s="53">
        <v>7.9034292529011596</v>
      </c>
      <c r="M4" s="55">
        <v>93.775207305122038</v>
      </c>
    </row>
    <row r="5" spans="1:13" ht="16.2">
      <c r="A5" s="51"/>
      <c r="B5" s="51">
        <v>2</v>
      </c>
      <c r="C5" s="52">
        <v>19.039562834132695</v>
      </c>
      <c r="D5" s="53">
        <v>0.5471374740207835</v>
      </c>
      <c r="E5" s="52"/>
      <c r="F5" s="54">
        <v>1.6789294750199844</v>
      </c>
      <c r="G5" s="53">
        <v>8.9474089848121494</v>
      </c>
      <c r="H5" s="53">
        <v>20.794372434852122</v>
      </c>
      <c r="I5" s="53">
        <v>8.5933035195843335</v>
      </c>
      <c r="J5" s="53">
        <v>39.900486538768988</v>
      </c>
      <c r="K5" s="53">
        <v>3.1112786590727421</v>
      </c>
      <c r="L5" s="53">
        <v>7.7798487178257405</v>
      </c>
      <c r="M5" s="55">
        <v>90.805628329936056</v>
      </c>
    </row>
    <row r="6" spans="1:13" ht="16.2">
      <c r="A6" s="51" t="s">
        <v>72</v>
      </c>
      <c r="B6" s="51">
        <v>1</v>
      </c>
      <c r="C6" s="52">
        <v>20.547790881952782</v>
      </c>
      <c r="D6" s="53">
        <v>0.52211501600640253</v>
      </c>
      <c r="E6" s="52"/>
      <c r="F6" s="54">
        <v>1.5998751580632253</v>
      </c>
      <c r="G6" s="53">
        <v>9.0449849571828729</v>
      </c>
      <c r="H6" s="53">
        <v>22.126524852741095</v>
      </c>
      <c r="I6" s="53">
        <v>8.681415220488196</v>
      </c>
      <c r="J6" s="53">
        <v>44.868156949179671</v>
      </c>
      <c r="K6" s="53">
        <v>3.504833303721488</v>
      </c>
      <c r="L6" s="53">
        <v>8.4778903873549414</v>
      </c>
      <c r="M6" s="55">
        <v>98.303680828731487</v>
      </c>
    </row>
    <row r="7" spans="1:13" ht="16.2">
      <c r="A7" s="51"/>
      <c r="B7" s="51">
        <v>2</v>
      </c>
      <c r="C7" s="52">
        <v>20.294997309199999</v>
      </c>
      <c r="D7" s="53">
        <v>0.5110121620000001</v>
      </c>
      <c r="E7" s="52"/>
      <c r="F7" s="54">
        <v>1.546017733</v>
      </c>
      <c r="G7" s="53">
        <v>8.7349178079999987</v>
      </c>
      <c r="H7" s="53">
        <v>21.7673241444</v>
      </c>
      <c r="I7" s="53">
        <v>8.5486913659999999</v>
      </c>
      <c r="J7" s="53">
        <v>45.159870058400003</v>
      </c>
      <c r="K7" s="53">
        <v>3.5100517052</v>
      </c>
      <c r="L7" s="53">
        <v>8.7179398579999994</v>
      </c>
      <c r="M7" s="55">
        <v>97.984812672999993</v>
      </c>
    </row>
    <row r="8" spans="1:13" ht="16.2">
      <c r="A8" s="51" t="s">
        <v>73</v>
      </c>
      <c r="B8" s="51">
        <v>1</v>
      </c>
      <c r="C8" s="52">
        <v>20.940331592252395</v>
      </c>
      <c r="D8" s="53">
        <v>0.50138989616613416</v>
      </c>
      <c r="E8" s="52"/>
      <c r="F8" s="54">
        <v>1.6714042144568686</v>
      </c>
      <c r="G8" s="53">
        <v>9.0153323322683683</v>
      </c>
      <c r="H8" s="53">
        <v>21.604499229233223</v>
      </c>
      <c r="I8" s="53">
        <v>8.8914093039137398</v>
      </c>
      <c r="J8" s="53">
        <v>44.201338135782741</v>
      </c>
      <c r="K8" s="53">
        <v>3.5860055079872204</v>
      </c>
      <c r="L8" s="53">
        <v>8.6813284824281141</v>
      </c>
      <c r="M8" s="55">
        <v>97.651317206070289</v>
      </c>
    </row>
    <row r="9" spans="1:13" ht="16.2">
      <c r="A9" s="51"/>
      <c r="B9" s="51">
        <v>2</v>
      </c>
      <c r="C9" s="52">
        <v>20.946227005600001</v>
      </c>
      <c r="D9" s="53">
        <v>0.50189924400000008</v>
      </c>
      <c r="E9" s="52"/>
      <c r="F9" s="54">
        <v>1.6423969862000001</v>
      </c>
      <c r="G9" s="53">
        <v>9.1160060832000003</v>
      </c>
      <c r="H9" s="53">
        <v>21.498040878799998</v>
      </c>
      <c r="I9" s="53">
        <v>8.7401084671999989</v>
      </c>
      <c r="J9" s="53">
        <v>43.586341436000005</v>
      </c>
      <c r="K9" s="53">
        <v>3.6012710147999996</v>
      </c>
      <c r="L9" s="53">
        <v>8.4829704104000001</v>
      </c>
      <c r="M9" s="55">
        <v>96.667135276600007</v>
      </c>
    </row>
    <row r="10" spans="1:13" ht="16.2">
      <c r="A10" s="51" t="s">
        <v>74</v>
      </c>
      <c r="B10" s="51">
        <v>1</v>
      </c>
      <c r="C10" s="52">
        <v>19.663245548658388</v>
      </c>
      <c r="D10" s="53">
        <v>0.54696739086904289</v>
      </c>
      <c r="E10" s="52"/>
      <c r="F10" s="54">
        <v>1.4725068646375652</v>
      </c>
      <c r="G10" s="53">
        <v>7.8661283364036851</v>
      </c>
      <c r="H10" s="53">
        <v>15.64074984100921</v>
      </c>
      <c r="I10" s="53">
        <v>7.2608605474569483</v>
      </c>
      <c r="J10" s="53">
        <v>48.581917178213857</v>
      </c>
      <c r="K10" s="53">
        <v>4.3735390008009611</v>
      </c>
      <c r="L10" s="53">
        <v>11.535501244693631</v>
      </c>
      <c r="M10" s="55">
        <v>96.731203013215861</v>
      </c>
    </row>
    <row r="11" spans="1:13" ht="16.2">
      <c r="A11" s="51"/>
      <c r="B11" s="51">
        <v>2</v>
      </c>
      <c r="C11" s="52">
        <v>19.553807627152583</v>
      </c>
      <c r="D11" s="53">
        <v>0.53734540448538248</v>
      </c>
      <c r="E11" s="52"/>
      <c r="F11" s="54">
        <v>1.4711878169803765</v>
      </c>
      <c r="G11" s="53">
        <v>7.758918497396877</v>
      </c>
      <c r="H11" s="53">
        <v>15.542999741289545</v>
      </c>
      <c r="I11" s="53">
        <v>7.2317951609931921</v>
      </c>
      <c r="J11" s="53">
        <v>49.006824764116949</v>
      </c>
      <c r="K11" s="53">
        <v>4.2932345306367647</v>
      </c>
      <c r="L11" s="53">
        <v>11.539254094513414</v>
      </c>
      <c r="M11" s="55">
        <v>96.844214605927121</v>
      </c>
    </row>
    <row r="12" spans="1:13" ht="16.2">
      <c r="A12" s="51" t="s">
        <v>70</v>
      </c>
      <c r="B12" s="51">
        <v>1</v>
      </c>
      <c r="C12" s="52">
        <v>18.100236447600004</v>
      </c>
      <c r="D12" s="53">
        <v>0.49242711600000011</v>
      </c>
      <c r="E12" s="52"/>
      <c r="F12" s="54">
        <v>1.5804122056000001</v>
      </c>
      <c r="G12" s="53">
        <v>7.5865637375999997</v>
      </c>
      <c r="H12" s="53">
        <v>15.612322575599999</v>
      </c>
      <c r="I12" s="53">
        <v>7.3052140712000009</v>
      </c>
      <c r="J12" s="53">
        <v>49.986649526400001</v>
      </c>
      <c r="K12" s="53">
        <v>4.4812920792000002</v>
      </c>
      <c r="L12" s="53">
        <v>11.769042732799999</v>
      </c>
      <c r="M12" s="55">
        <v>98.321496928399995</v>
      </c>
    </row>
    <row r="13" spans="1:13" ht="16.2">
      <c r="A13" s="51"/>
      <c r="B13" s="51">
        <v>2</v>
      </c>
      <c r="C13" s="52">
        <v>18.321434484399997</v>
      </c>
      <c r="D13" s="53">
        <v>0.47999960600000008</v>
      </c>
      <c r="E13" s="52"/>
      <c r="F13" s="54">
        <v>1.3798246902</v>
      </c>
      <c r="G13" s="53">
        <v>7.3958656991999998</v>
      </c>
      <c r="H13" s="53">
        <v>15.529079754399998</v>
      </c>
      <c r="I13" s="53">
        <v>6.9166619436000003</v>
      </c>
      <c r="J13" s="53">
        <v>50.239082893599999</v>
      </c>
      <c r="K13" s="53">
        <v>4.1748118507999994</v>
      </c>
      <c r="L13" s="53">
        <v>11.583239928799999</v>
      </c>
      <c r="M13" s="55">
        <v>97.218566760599998</v>
      </c>
    </row>
    <row r="14" spans="1:13" ht="16.2">
      <c r="A14" s="51" t="s">
        <v>75</v>
      </c>
      <c r="B14" s="51">
        <v>1</v>
      </c>
      <c r="C14" s="52">
        <v>17.549473087234894</v>
      </c>
      <c r="D14" s="53">
        <v>0.51770022008803518</v>
      </c>
      <c r="E14" s="52"/>
      <c r="F14" s="54">
        <v>1.837927969387755</v>
      </c>
      <c r="G14" s="53">
        <v>7.6793690628251294</v>
      </c>
      <c r="H14" s="53">
        <v>14.758660240096038</v>
      </c>
      <c r="I14" s="53">
        <v>7.626487006802722</v>
      </c>
      <c r="J14" s="53">
        <v>45.89416142537015</v>
      </c>
      <c r="K14" s="53">
        <v>4.0124808907563025</v>
      </c>
      <c r="L14" s="53">
        <v>10.64837775230092</v>
      </c>
      <c r="M14" s="55">
        <v>92.457464347539016</v>
      </c>
    </row>
    <row r="15" spans="1:13" ht="16.2">
      <c r="A15" s="51"/>
      <c r="B15" s="51">
        <v>2</v>
      </c>
      <c r="C15" s="52">
        <v>16.751381845138056</v>
      </c>
      <c r="D15" s="53">
        <v>0.50806814525810329</v>
      </c>
      <c r="E15" s="52"/>
      <c r="F15" s="54">
        <v>1.6361844371748695</v>
      </c>
      <c r="G15" s="53">
        <v>7.2604950108043216</v>
      </c>
      <c r="H15" s="53">
        <v>13.908081901160463</v>
      </c>
      <c r="I15" s="53">
        <v>6.9826410476190475</v>
      </c>
      <c r="J15" s="53">
        <v>35.033370472989198</v>
      </c>
      <c r="K15" s="53">
        <v>2.5776559683873548</v>
      </c>
      <c r="L15" s="53">
        <v>6.6595767054821922</v>
      </c>
      <c r="M15" s="55">
        <v>74.058005543617455</v>
      </c>
    </row>
    <row r="16" spans="1:13" ht="16.2">
      <c r="A16" s="51" t="s">
        <v>76</v>
      </c>
      <c r="B16" s="51">
        <v>1</v>
      </c>
      <c r="C16" s="52">
        <v>28.8142886744</v>
      </c>
      <c r="D16" s="53">
        <v>1.2236383216</v>
      </c>
      <c r="E16" s="52"/>
      <c r="F16" s="54">
        <v>1.1442310467999999</v>
      </c>
      <c r="G16" s="53">
        <v>7.6945165668</v>
      </c>
      <c r="H16" s="53">
        <v>16.793135338000003</v>
      </c>
      <c r="I16" s="53">
        <v>5.2545771008000006</v>
      </c>
      <c r="J16" s="53">
        <v>30.438211491600004</v>
      </c>
      <c r="K16" s="53">
        <v>3.2489531856</v>
      </c>
      <c r="L16" s="53">
        <v>6.6238474523999997</v>
      </c>
      <c r="M16" s="55">
        <v>71.197472182000013</v>
      </c>
    </row>
    <row r="17" spans="1:13" ht="16.2">
      <c r="A17" s="51"/>
      <c r="B17" s="51">
        <v>2</v>
      </c>
      <c r="C17" s="52">
        <v>28.258882654814222</v>
      </c>
      <c r="D17" s="53">
        <v>1.1797835385537354</v>
      </c>
      <c r="E17" s="52"/>
      <c r="F17" s="54">
        <v>1.2243750583300037</v>
      </c>
      <c r="G17" s="53">
        <v>7.6465351701957633</v>
      </c>
      <c r="H17" s="53">
        <v>16.221920311626047</v>
      </c>
      <c r="I17" s="53">
        <v>5.4298628078306024</v>
      </c>
      <c r="J17" s="53">
        <v>30.059823716739913</v>
      </c>
      <c r="K17" s="53">
        <v>3.3711235912904507</v>
      </c>
      <c r="L17" s="53">
        <v>6.6746137473032352</v>
      </c>
      <c r="M17" s="55">
        <v>70.628254403316021</v>
      </c>
    </row>
    <row r="18" spans="1:13" ht="16.2">
      <c r="A18" s="51" t="s">
        <v>77</v>
      </c>
      <c r="B18" s="51">
        <v>1</v>
      </c>
      <c r="C18" s="52">
        <v>30.139798189772268</v>
      </c>
      <c r="D18" s="53">
        <v>1.3398486428286058</v>
      </c>
      <c r="E18" s="52"/>
      <c r="F18" s="54">
        <v>1.2191573060327605</v>
      </c>
      <c r="G18" s="53">
        <v>7.7169948749500588</v>
      </c>
      <c r="H18" s="53">
        <v>17.740715541350376</v>
      </c>
      <c r="I18" s="53">
        <v>5.6389040862964439</v>
      </c>
      <c r="J18" s="53">
        <v>30.019631464242906</v>
      </c>
      <c r="K18" s="53">
        <v>2.8403925241709942</v>
      </c>
      <c r="L18" s="53">
        <v>6.3271934113064319</v>
      </c>
      <c r="M18" s="55">
        <v>71.502989208349987</v>
      </c>
    </row>
    <row r="19" spans="1:13" ht="16.2">
      <c r="A19" s="51"/>
      <c r="B19" s="51">
        <v>2</v>
      </c>
      <c r="C19" s="52">
        <v>29.272889986421724</v>
      </c>
      <c r="D19" s="53">
        <v>1.3091476801118209</v>
      </c>
      <c r="E19" s="52"/>
      <c r="F19" s="54">
        <v>1.1605797507987219</v>
      </c>
      <c r="G19" s="53">
        <v>7.5554774105431308</v>
      </c>
      <c r="H19" s="53">
        <v>17.351106114217252</v>
      </c>
      <c r="I19" s="53">
        <v>5.3962553258785935</v>
      </c>
      <c r="J19" s="53">
        <v>28.818849611022365</v>
      </c>
      <c r="K19" s="53">
        <v>2.7372925758785938</v>
      </c>
      <c r="L19" s="53">
        <v>5.9731127204472845</v>
      </c>
      <c r="M19" s="55">
        <v>68.992673508785941</v>
      </c>
    </row>
    <row r="20" spans="1:13" ht="16.2">
      <c r="A20" s="51" t="s">
        <v>78</v>
      </c>
      <c r="B20" s="51">
        <v>1</v>
      </c>
      <c r="C20" s="52">
        <v>27.696814412800002</v>
      </c>
      <c r="D20" s="53">
        <v>1.1535666849999999</v>
      </c>
      <c r="E20" s="52"/>
      <c r="F20" s="54">
        <v>0.63865444279999994</v>
      </c>
      <c r="G20" s="53">
        <v>7.4966497460000001</v>
      </c>
      <c r="H20" s="53">
        <v>12.447508248000002</v>
      </c>
      <c r="I20" s="53">
        <v>4.5020694431999999</v>
      </c>
      <c r="J20" s="53">
        <v>24.303035131800002</v>
      </c>
      <c r="K20" s="53">
        <v>2.2430077136</v>
      </c>
      <c r="L20" s="53">
        <v>5.3195247378000001</v>
      </c>
      <c r="M20" s="55">
        <v>56.950449463200002</v>
      </c>
    </row>
    <row r="21" spans="1:13" ht="16.2">
      <c r="A21" s="51"/>
      <c r="B21" s="51">
        <v>2</v>
      </c>
      <c r="C21" s="52">
        <v>27.329961416533546</v>
      </c>
      <c r="D21" s="53">
        <v>1.1246737545926517</v>
      </c>
      <c r="E21" s="52"/>
      <c r="F21" s="54">
        <v>0.63569442452076674</v>
      </c>
      <c r="G21" s="53">
        <v>7.3377506437699678</v>
      </c>
      <c r="H21" s="53">
        <v>12.252168895766772</v>
      </c>
      <c r="I21" s="53">
        <v>4.4921748658146967</v>
      </c>
      <c r="J21" s="53">
        <v>23.321320647364217</v>
      </c>
      <c r="K21" s="53">
        <v>2.1472408678115014</v>
      </c>
      <c r="L21" s="53">
        <v>5.0902644249201279</v>
      </c>
      <c r="M21" s="55">
        <v>55.276614769968056</v>
      </c>
    </row>
    <row r="22" spans="1:13" ht="16.2">
      <c r="A22" s="51" t="s">
        <v>79</v>
      </c>
      <c r="B22" s="51">
        <v>1</v>
      </c>
      <c r="C22" s="52">
        <v>25.932154250500997</v>
      </c>
      <c r="D22" s="53">
        <v>0.56513716332665331</v>
      </c>
      <c r="E22" s="52"/>
      <c r="F22" s="54">
        <v>2.0559121623246495</v>
      </c>
      <c r="G22" s="53">
        <v>14.498978957515032</v>
      </c>
      <c r="H22" s="53">
        <v>23.82950539278557</v>
      </c>
      <c r="I22" s="53">
        <v>5.8086448192384772</v>
      </c>
      <c r="J22" s="53">
        <v>46.098072622845692</v>
      </c>
      <c r="K22" s="53">
        <v>4.0222148617234472</v>
      </c>
      <c r="L22" s="53">
        <v>8.7803369026052103</v>
      </c>
      <c r="M22" s="55">
        <v>105.09366571903807</v>
      </c>
    </row>
    <row r="23" spans="1:13" ht="16.2">
      <c r="A23" s="51"/>
      <c r="B23" s="51">
        <v>2</v>
      </c>
      <c r="C23" s="52">
        <v>26.729058834399996</v>
      </c>
      <c r="D23" s="53">
        <v>0.65695637080000002</v>
      </c>
      <c r="E23" s="52"/>
      <c r="F23" s="54">
        <v>2.0726621607999998</v>
      </c>
      <c r="G23" s="53">
        <v>14.823603694800003</v>
      </c>
      <c r="H23" s="53">
        <v>24.51284248</v>
      </c>
      <c r="I23" s="53">
        <v>5.9500011584000001</v>
      </c>
      <c r="J23" s="53">
        <v>48.447016863000002</v>
      </c>
      <c r="K23" s="53">
        <v>4.2180906983999993</v>
      </c>
      <c r="L23" s="53">
        <v>9.2090345286000002</v>
      </c>
      <c r="M23" s="55">
        <v>109.23325158400002</v>
      </c>
    </row>
    <row r="24" spans="1:13" ht="16.2">
      <c r="A24" s="51" t="s">
        <v>80</v>
      </c>
      <c r="B24" s="51">
        <v>1</v>
      </c>
      <c r="C24" s="52">
        <v>26.323360970776623</v>
      </c>
      <c r="D24" s="53">
        <v>0.53876705324259411</v>
      </c>
      <c r="E24" s="52"/>
      <c r="F24" s="54">
        <v>2.2342440220176139</v>
      </c>
      <c r="G24" s="53">
        <v>15.529156999199362</v>
      </c>
      <c r="H24" s="53">
        <v>26.699489797838275</v>
      </c>
      <c r="I24" s="53">
        <v>6.3512933482786229</v>
      </c>
      <c r="J24" s="53">
        <v>50.662672260408328</v>
      </c>
      <c r="K24" s="53">
        <v>4.0423687085668529</v>
      </c>
      <c r="L24" s="53">
        <v>9.5801171817453969</v>
      </c>
      <c r="M24" s="55">
        <v>115.09934231805445</v>
      </c>
    </row>
    <row r="25" spans="1:13" ht="16.2">
      <c r="A25" s="51"/>
      <c r="B25" s="51">
        <v>2</v>
      </c>
      <c r="C25" s="52">
        <v>26.180610121442886</v>
      </c>
      <c r="D25" s="53">
        <v>0.52380464348697398</v>
      </c>
      <c r="E25" s="52"/>
      <c r="F25" s="54">
        <v>2.0545995374749499</v>
      </c>
      <c r="G25" s="53">
        <v>15.380817131462925</v>
      </c>
      <c r="H25" s="53">
        <v>26.317854577154314</v>
      </c>
      <c r="I25" s="53">
        <v>5.9590119887775552</v>
      </c>
      <c r="J25" s="53">
        <v>49.670716424849708</v>
      </c>
      <c r="K25" s="53">
        <v>3.6818877551102203</v>
      </c>
      <c r="L25" s="53">
        <v>9.2151414799599198</v>
      </c>
      <c r="M25" s="55">
        <v>112.2800288947896</v>
      </c>
    </row>
    <row r="26" spans="1:13" ht="16.2">
      <c r="A26" s="51" t="s">
        <v>81</v>
      </c>
      <c r="B26" s="51">
        <v>1</v>
      </c>
      <c r="C26" s="52">
        <v>29.94432628382706</v>
      </c>
      <c r="D26" s="53">
        <v>0.61342939231385119</v>
      </c>
      <c r="E26" s="52"/>
      <c r="F26" s="54">
        <v>2.0965276425140109</v>
      </c>
      <c r="G26" s="53">
        <v>15.038862143714974</v>
      </c>
      <c r="H26" s="53">
        <v>25.400343432746201</v>
      </c>
      <c r="I26" s="53">
        <v>6.0492393306645322</v>
      </c>
      <c r="J26" s="53">
        <v>53.069129690752604</v>
      </c>
      <c r="K26" s="53">
        <v>4.1650879031224983</v>
      </c>
      <c r="L26" s="53">
        <v>9.8224818891112893</v>
      </c>
      <c r="M26" s="55">
        <v>115.6416720326261</v>
      </c>
    </row>
    <row r="27" spans="1:13" ht="16.2">
      <c r="A27" s="51"/>
      <c r="B27" s="51">
        <v>2</v>
      </c>
      <c r="C27" s="52">
        <v>30.185764444222315</v>
      </c>
      <c r="D27" s="53">
        <v>0.60952961615353873</v>
      </c>
      <c r="E27" s="52"/>
      <c r="F27" s="54">
        <v>2.0118625405837665</v>
      </c>
      <c r="G27" s="53">
        <v>14.984662701319476</v>
      </c>
      <c r="H27" s="53">
        <v>25.495901601359456</v>
      </c>
      <c r="I27" s="53">
        <v>5.8923357952818884</v>
      </c>
      <c r="J27" s="53">
        <v>53.357045542383048</v>
      </c>
      <c r="K27" s="53">
        <v>3.9870137029188326</v>
      </c>
      <c r="L27" s="53">
        <v>9.7855141895241911</v>
      </c>
      <c r="M27" s="55">
        <v>115.51433607337066</v>
      </c>
    </row>
    <row r="28" spans="1:13" ht="16.2">
      <c r="A28" s="51" t="s">
        <v>82</v>
      </c>
      <c r="B28" s="51">
        <v>1</v>
      </c>
      <c r="C28" s="52">
        <v>40.194984470800001</v>
      </c>
      <c r="D28" s="53">
        <v>0.77998403080000001</v>
      </c>
      <c r="E28" s="52"/>
      <c r="F28" s="54">
        <v>3.0148270831999997</v>
      </c>
      <c r="G28" s="53">
        <v>14.912632283600001</v>
      </c>
      <c r="H28" s="53">
        <v>22.492028230000003</v>
      </c>
      <c r="I28" s="53">
        <v>8.3356408640000019</v>
      </c>
      <c r="J28" s="53">
        <v>46.683571619400006</v>
      </c>
      <c r="K28" s="53">
        <v>5.2940604312000001</v>
      </c>
      <c r="L28" s="53">
        <v>10.822157802</v>
      </c>
      <c r="M28" s="55">
        <v>111.55491831340001</v>
      </c>
    </row>
    <row r="29" spans="1:13" ht="16.2">
      <c r="A29" s="51"/>
      <c r="B29" s="51">
        <v>2</v>
      </c>
      <c r="C29" s="52">
        <v>37.580985931062131</v>
      </c>
      <c r="D29" s="53">
        <v>0.75437252324649307</v>
      </c>
      <c r="E29" s="52"/>
      <c r="F29" s="54">
        <v>2.8794367042084166</v>
      </c>
      <c r="G29" s="53">
        <v>14.276343217234473</v>
      </c>
      <c r="H29" s="53">
        <v>21.183550913827659</v>
      </c>
      <c r="I29" s="53">
        <v>7.8516642244488981</v>
      </c>
      <c r="J29" s="53">
        <v>42.133295478757518</v>
      </c>
      <c r="K29" s="53">
        <v>4.73607882244489</v>
      </c>
      <c r="L29" s="53">
        <v>9.6677388517034082</v>
      </c>
      <c r="M29" s="55">
        <v>102.72810821262526</v>
      </c>
    </row>
    <row r="30" spans="1:13" ht="16.2">
      <c r="A30" s="51" t="s">
        <v>83</v>
      </c>
      <c r="B30" s="51">
        <v>1</v>
      </c>
      <c r="C30" s="52">
        <v>43.938307999999999</v>
      </c>
      <c r="D30" s="53">
        <v>0.66956985280000003</v>
      </c>
      <c r="E30" s="52"/>
      <c r="F30" s="54">
        <v>2.8600403835999995</v>
      </c>
      <c r="G30" s="53">
        <v>15.347376489600004</v>
      </c>
      <c r="H30" s="53">
        <v>23.853012904000003</v>
      </c>
      <c r="I30" s="53">
        <v>8.0640680864000007</v>
      </c>
      <c r="J30" s="53">
        <v>48.728242390200009</v>
      </c>
      <c r="K30" s="53">
        <v>4.8623579707999998</v>
      </c>
      <c r="L30" s="53">
        <v>11.307865725599999</v>
      </c>
      <c r="M30" s="55">
        <v>115.02296395020002</v>
      </c>
    </row>
    <row r="31" spans="1:13" ht="16.2">
      <c r="A31" s="51"/>
      <c r="B31" s="51">
        <v>2</v>
      </c>
      <c r="C31" s="52">
        <v>40.612430917100518</v>
      </c>
      <c r="D31" s="53">
        <v>0.62123555086103333</v>
      </c>
      <c r="E31" s="52"/>
      <c r="F31" s="54">
        <v>2.6634935310372443</v>
      </c>
      <c r="G31" s="53">
        <v>14.211180529835806</v>
      </c>
      <c r="H31" s="53">
        <v>21.644856834201043</v>
      </c>
      <c r="I31" s="53">
        <v>7.455491187825392</v>
      </c>
      <c r="J31" s="53">
        <v>42.245514593512219</v>
      </c>
      <c r="K31" s="53">
        <v>4.0639965790949137</v>
      </c>
      <c r="L31" s="53">
        <v>9.7956280536643963</v>
      </c>
      <c r="M31" s="55">
        <v>102.08016130917103</v>
      </c>
    </row>
    <row r="32" spans="1:13" ht="16.2">
      <c r="A32" s="51" t="s">
        <v>84</v>
      </c>
      <c r="B32" s="51">
        <v>1</v>
      </c>
      <c r="C32" s="52">
        <v>44.633188000000004</v>
      </c>
      <c r="D32" s="53">
        <v>0.75084389740000002</v>
      </c>
      <c r="E32" s="52"/>
      <c r="F32" s="54">
        <v>3.0548193939999999</v>
      </c>
      <c r="G32" s="53">
        <v>15.497324588400001</v>
      </c>
      <c r="H32" s="53">
        <v>23.645475854000001</v>
      </c>
      <c r="I32" s="53">
        <v>8.5019262048000002</v>
      </c>
      <c r="J32" s="53">
        <v>48.257291749200007</v>
      </c>
      <c r="K32" s="53">
        <v>5.1372344500000002</v>
      </c>
      <c r="L32" s="53">
        <v>11.364041350799999</v>
      </c>
      <c r="M32" s="55">
        <v>115.4581135912</v>
      </c>
    </row>
    <row r="33" spans="1:13" ht="16.2">
      <c r="A33" s="51"/>
      <c r="B33" s="51">
        <v>2</v>
      </c>
      <c r="C33" s="52">
        <v>43.651645316253003</v>
      </c>
      <c r="D33" s="53">
        <v>0.72594590432345885</v>
      </c>
      <c r="E33" s="52"/>
      <c r="F33" s="54">
        <v>3.0109588002401919</v>
      </c>
      <c r="G33" s="53">
        <v>15.020878156925543</v>
      </c>
      <c r="H33" s="53">
        <v>23.223282610088074</v>
      </c>
      <c r="I33" s="53">
        <v>8.3515837341873524</v>
      </c>
      <c r="J33" s="53">
        <v>46.255051902922347</v>
      </c>
      <c r="K33" s="53">
        <v>5.0588561581265008</v>
      </c>
      <c r="L33" s="53">
        <v>10.804961564651723</v>
      </c>
      <c r="M33" s="55">
        <v>111.72557292714173</v>
      </c>
    </row>
    <row r="34" spans="1:13" ht="16.2">
      <c r="A34" s="51"/>
      <c r="B34" s="51"/>
      <c r="C34" s="52"/>
      <c r="D34" s="53"/>
      <c r="E34" s="52"/>
      <c r="F34" s="54"/>
      <c r="G34" s="53"/>
      <c r="H34" s="53"/>
      <c r="I34" s="53"/>
      <c r="J34" s="53"/>
      <c r="K34" s="53"/>
      <c r="L34" s="53"/>
      <c r="M34" s="55"/>
    </row>
    <row r="35" spans="1:13" ht="16.2">
      <c r="A35" s="51" t="s">
        <v>85</v>
      </c>
      <c r="B35" s="51">
        <v>1</v>
      </c>
      <c r="C35" s="52">
        <v>27.474347954836126</v>
      </c>
      <c r="D35" s="53">
        <v>0.2897919236610712</v>
      </c>
      <c r="E35" s="52"/>
      <c r="F35" s="54">
        <v>1.8784707633892885</v>
      </c>
      <c r="G35" s="53">
        <v>11.567997653477219</v>
      </c>
      <c r="H35" s="53">
        <v>28.348246684652288</v>
      </c>
      <c r="I35" s="53">
        <v>6.9767584684252615</v>
      </c>
      <c r="J35" s="53">
        <v>46.037747290167871</v>
      </c>
      <c r="K35" s="53">
        <v>4.335969985611511</v>
      </c>
      <c r="L35" s="53">
        <v>7.4497047751798551</v>
      </c>
      <c r="M35" s="55">
        <v>106.5948956209033</v>
      </c>
    </row>
    <row r="36" spans="1:13" ht="16.2">
      <c r="A36" s="51"/>
      <c r="B36" s="51">
        <v>2</v>
      </c>
      <c r="C36" s="52">
        <v>27.056575063523763</v>
      </c>
      <c r="D36" s="53">
        <v>0.28461898002397118</v>
      </c>
      <c r="E36" s="52"/>
      <c r="F36" s="54">
        <v>1.7958587095485417</v>
      </c>
      <c r="G36" s="53">
        <v>11.293449422293246</v>
      </c>
      <c r="H36" s="53">
        <v>27.787220415501402</v>
      </c>
      <c r="I36" s="53">
        <v>6.8284545297642838</v>
      </c>
      <c r="J36" s="53">
        <v>45.474623062125445</v>
      </c>
      <c r="K36" s="53">
        <v>4.2466515601278463</v>
      </c>
      <c r="L36" s="53">
        <v>7.3764215938873336</v>
      </c>
      <c r="M36" s="55">
        <v>104.8026792932481</v>
      </c>
    </row>
    <row r="37" spans="1:13" ht="16.2">
      <c r="A37" s="51" t="s">
        <v>86</v>
      </c>
      <c r="B37" s="51">
        <v>1</v>
      </c>
      <c r="C37" s="52">
        <v>28.43631099441118</v>
      </c>
      <c r="D37" s="53">
        <v>0.57262526506986022</v>
      </c>
      <c r="E37" s="52"/>
      <c r="F37" s="54">
        <v>2.1905305880239521</v>
      </c>
      <c r="G37" s="53">
        <v>12.165772354491017</v>
      </c>
      <c r="H37" s="53">
        <v>25.78207185229541</v>
      </c>
      <c r="I37" s="53">
        <v>7.3490459528942136</v>
      </c>
      <c r="J37" s="53">
        <v>44.452545808982038</v>
      </c>
      <c r="K37" s="53">
        <v>4.401970533732535</v>
      </c>
      <c r="L37" s="53">
        <v>7.7114741281437134</v>
      </c>
      <c r="M37" s="55">
        <v>104.05341121856287</v>
      </c>
    </row>
    <row r="38" spans="1:13" ht="16.2">
      <c r="A38" s="51"/>
      <c r="B38" s="51">
        <v>2</v>
      </c>
      <c r="C38" s="52">
        <v>28.011118437075503</v>
      </c>
      <c r="D38" s="53">
        <v>0.55347434938074314</v>
      </c>
      <c r="E38" s="52"/>
      <c r="F38" s="54">
        <v>2.0914416208549733</v>
      </c>
      <c r="G38" s="53">
        <v>11.88594527047543</v>
      </c>
      <c r="H38" s="53">
        <v>25.732888395924892</v>
      </c>
      <c r="I38" s="53">
        <v>7.1207543523771477</v>
      </c>
      <c r="J38" s="53">
        <v>39.9289737339193</v>
      </c>
      <c r="K38" s="53">
        <v>3.9559850343587692</v>
      </c>
      <c r="L38" s="53">
        <v>6.8614870259688372</v>
      </c>
      <c r="M38" s="55">
        <v>97.577475433879357</v>
      </c>
    </row>
    <row r="39" spans="1:13" ht="16.2">
      <c r="A39" s="51" t="s">
        <v>87</v>
      </c>
      <c r="B39" s="51">
        <v>1</v>
      </c>
      <c r="C39" s="52">
        <v>27.590490681582093</v>
      </c>
      <c r="D39" s="53">
        <v>0.58019598941270467</v>
      </c>
      <c r="E39" s="52"/>
      <c r="F39" s="54">
        <v>1.8611630019976022</v>
      </c>
      <c r="G39" s="53">
        <v>11.229508782261286</v>
      </c>
      <c r="H39" s="53">
        <v>25.267768194167001</v>
      </c>
      <c r="I39" s="53">
        <v>6.598257706751899</v>
      </c>
      <c r="J39" s="53">
        <v>42.394164255293646</v>
      </c>
      <c r="K39" s="53">
        <v>4.1319335481422295</v>
      </c>
      <c r="L39" s="53">
        <v>7.2466885553336002</v>
      </c>
      <c r="M39" s="55">
        <v>98.729484043947281</v>
      </c>
    </row>
    <row r="40" spans="1:13" ht="16.2">
      <c r="A40" s="51"/>
      <c r="B40" s="51">
        <v>2</v>
      </c>
      <c r="C40" s="52">
        <v>27.681246191999996</v>
      </c>
      <c r="D40" s="53">
        <v>0.5862692746</v>
      </c>
      <c r="E40" s="52"/>
      <c r="F40" s="54">
        <v>1.8922911856</v>
      </c>
      <c r="G40" s="53">
        <v>11.3567186944</v>
      </c>
      <c r="H40" s="53">
        <v>25.114943321999998</v>
      </c>
      <c r="I40" s="53">
        <v>6.6460546304000001</v>
      </c>
      <c r="J40" s="53">
        <v>43.5808041234</v>
      </c>
      <c r="K40" s="53">
        <v>4.1315578876000005</v>
      </c>
      <c r="L40" s="53">
        <v>7.4531366898</v>
      </c>
      <c r="M40" s="55">
        <v>100.17550653320001</v>
      </c>
    </row>
    <row r="41" spans="1:13" ht="16.2">
      <c r="A41" s="51" t="s">
        <v>88</v>
      </c>
      <c r="B41" s="51">
        <v>1</v>
      </c>
      <c r="C41" s="52">
        <v>25.040173153999994</v>
      </c>
      <c r="D41" s="53">
        <v>2.6371357929999997</v>
      </c>
      <c r="E41" s="52"/>
      <c r="F41" s="54">
        <v>1.2374465587999999</v>
      </c>
      <c r="G41" s="53">
        <v>14.872934147200002</v>
      </c>
      <c r="H41" s="53">
        <v>6.1609027480000007</v>
      </c>
      <c r="I41" s="53">
        <v>1.2715260352000002</v>
      </c>
      <c r="J41" s="53">
        <v>4.425470883600001</v>
      </c>
      <c r="K41" s="53">
        <v>0.8996881444</v>
      </c>
      <c r="L41" s="53">
        <v>2.1510758946000004</v>
      </c>
      <c r="M41" s="55">
        <v>31.019044411800003</v>
      </c>
    </row>
    <row r="42" spans="1:13" ht="16.2">
      <c r="A42" s="51"/>
      <c r="B42" s="51">
        <v>2</v>
      </c>
      <c r="C42" s="52">
        <v>24.736893477445108</v>
      </c>
      <c r="D42" s="53">
        <v>2.4482147129740519</v>
      </c>
      <c r="E42" s="52"/>
      <c r="F42" s="54">
        <v>1.2029826247504989</v>
      </c>
      <c r="G42" s="53">
        <v>16.504337950499</v>
      </c>
      <c r="H42" s="53">
        <v>4.9458965828343313</v>
      </c>
      <c r="I42" s="53">
        <v>1.007601389221557</v>
      </c>
      <c r="J42" s="53">
        <v>4.0869176215568865</v>
      </c>
      <c r="K42" s="53">
        <v>0.9824728035928143</v>
      </c>
      <c r="L42" s="53">
        <v>1.7393951155688625</v>
      </c>
      <c r="M42" s="55">
        <v>30.469604088023942</v>
      </c>
    </row>
    <row r="43" spans="1:13" ht="16.2">
      <c r="A43" s="51" t="s">
        <v>89</v>
      </c>
      <c r="B43" s="51">
        <v>1</v>
      </c>
      <c r="C43" s="52">
        <v>24.739441611289031</v>
      </c>
      <c r="D43" s="53">
        <v>2.520522883706966</v>
      </c>
      <c r="E43" s="52"/>
      <c r="F43" s="54">
        <v>1.2333841805444354</v>
      </c>
      <c r="G43" s="53">
        <v>15.481583113690954</v>
      </c>
      <c r="H43" s="53">
        <v>5.6942842133706968</v>
      </c>
      <c r="I43" s="53">
        <v>1.1709055148118497</v>
      </c>
      <c r="J43" s="53">
        <v>4.2920470706565252</v>
      </c>
      <c r="K43" s="53">
        <v>0.8850068843074459</v>
      </c>
      <c r="L43" s="53">
        <v>1.9413220016012811</v>
      </c>
      <c r="M43" s="55">
        <v>30.698532978983192</v>
      </c>
    </row>
    <row r="44" spans="1:13" ht="16.2">
      <c r="A44" s="51"/>
      <c r="B44" s="51">
        <v>2</v>
      </c>
      <c r="C44" s="52">
        <v>23.954629616153536</v>
      </c>
      <c r="D44" s="53">
        <v>2.5213427552978809</v>
      </c>
      <c r="E44" s="52"/>
      <c r="F44" s="54">
        <v>1.1788636301479407</v>
      </c>
      <c r="G44" s="53">
        <v>15.123316375049981</v>
      </c>
      <c r="H44" s="53">
        <v>5.326144648140744</v>
      </c>
      <c r="I44" s="53">
        <v>1.0562548932427032</v>
      </c>
      <c r="J44" s="53">
        <v>4.2024402391043587</v>
      </c>
      <c r="K44" s="53">
        <v>0.96392421431427433</v>
      </c>
      <c r="L44" s="53">
        <v>1.8909978280687725</v>
      </c>
      <c r="M44" s="55">
        <v>29.741941828068775</v>
      </c>
    </row>
    <row r="45" spans="1:13" ht="16.2">
      <c r="A45" s="51" t="s">
        <v>90</v>
      </c>
      <c r="B45" s="51">
        <v>1</v>
      </c>
      <c r="C45" s="52">
        <v>25.216663700160126</v>
      </c>
      <c r="D45" s="53">
        <v>2.4999960688550837</v>
      </c>
      <c r="E45" s="52"/>
      <c r="F45" s="54">
        <v>1.1361533450760608</v>
      </c>
      <c r="G45" s="53">
        <v>16.835079032425945</v>
      </c>
      <c r="H45" s="53">
        <v>5.1268545176140927</v>
      </c>
      <c r="I45" s="53">
        <v>1.0093506581265013</v>
      </c>
      <c r="J45" s="53">
        <v>4.1038236863490791</v>
      </c>
      <c r="K45" s="53">
        <v>0.87673094795836681</v>
      </c>
      <c r="L45" s="53">
        <v>1.9088187063650921</v>
      </c>
      <c r="M45" s="55">
        <v>30.996810893915139</v>
      </c>
    </row>
    <row r="46" spans="1:13" ht="16.2">
      <c r="A46" s="51"/>
      <c r="B46" s="51">
        <v>2</v>
      </c>
      <c r="C46" s="52">
        <v>25.062114999999999</v>
      </c>
      <c r="D46" s="53">
        <v>2.6351989588000002</v>
      </c>
      <c r="E46" s="52"/>
      <c r="F46" s="54">
        <v>1.2023201116</v>
      </c>
      <c r="G46" s="53">
        <v>14.860623454400002</v>
      </c>
      <c r="H46" s="53">
        <v>6.2753975899999999</v>
      </c>
      <c r="I46" s="53">
        <v>1.2994596735999999</v>
      </c>
      <c r="J46" s="53">
        <v>4.4190062250000004</v>
      </c>
      <c r="K46" s="53">
        <v>0.90664638440000012</v>
      </c>
      <c r="L46" s="53">
        <v>1.8761641506</v>
      </c>
      <c r="M46" s="55">
        <v>30.839617589600007</v>
      </c>
    </row>
    <row r="47" spans="1:13" ht="16.2">
      <c r="A47" s="51" t="s">
        <v>91</v>
      </c>
      <c r="B47" s="51">
        <v>1</v>
      </c>
      <c r="C47" s="52">
        <v>30.741284878448617</v>
      </c>
      <c r="D47" s="53">
        <v>0.635084705917633</v>
      </c>
      <c r="E47" s="52"/>
      <c r="F47" s="54">
        <v>1.3726735869652136</v>
      </c>
      <c r="G47" s="53">
        <v>9.5014954950020005</v>
      </c>
      <c r="H47" s="53">
        <v>18.704060959616157</v>
      </c>
      <c r="I47" s="53">
        <v>6.020807014794082</v>
      </c>
      <c r="J47" s="53">
        <v>35.306364329268298</v>
      </c>
      <c r="K47" s="53">
        <v>3.8667245213914443</v>
      </c>
      <c r="L47" s="53">
        <v>6.8695452169132354</v>
      </c>
      <c r="M47" s="55">
        <v>81.641671123950431</v>
      </c>
    </row>
    <row r="48" spans="1:13" ht="16.2">
      <c r="A48" s="51"/>
      <c r="B48" s="51">
        <v>2</v>
      </c>
      <c r="C48" s="52">
        <v>30.605669639599995</v>
      </c>
      <c r="D48" s="53">
        <v>0.65060374060000004</v>
      </c>
      <c r="E48" s="52"/>
      <c r="F48" s="54">
        <v>1.3920263607999999</v>
      </c>
      <c r="G48" s="53">
        <v>9.4992959235999983</v>
      </c>
      <c r="H48" s="53">
        <v>18.480688141999998</v>
      </c>
      <c r="I48" s="53">
        <v>6.0257012640000003</v>
      </c>
      <c r="J48" s="53">
        <v>36.880185742800002</v>
      </c>
      <c r="K48" s="53">
        <v>4.2014274720000007</v>
      </c>
      <c r="L48" s="53">
        <v>7.4413973939999991</v>
      </c>
      <c r="M48" s="55">
        <v>83.920722299200008</v>
      </c>
    </row>
    <row r="49" spans="1:13" ht="16.2">
      <c r="A49" s="51" t="s">
        <v>92</v>
      </c>
      <c r="B49" s="51">
        <v>1</v>
      </c>
      <c r="C49" s="52">
        <v>31.283470903484179</v>
      </c>
      <c r="D49" s="53">
        <v>0.22686812815378454</v>
      </c>
      <c r="E49" s="52"/>
      <c r="F49" s="54">
        <v>1.3353361193432118</v>
      </c>
      <c r="G49" s="53">
        <v>9.1645777997597104</v>
      </c>
      <c r="H49" s="53">
        <v>18.513738738486186</v>
      </c>
      <c r="I49" s="53">
        <v>5.9708789459351213</v>
      </c>
      <c r="J49" s="53">
        <v>38.549540694833794</v>
      </c>
      <c r="K49" s="53">
        <v>4.7576128334000796</v>
      </c>
      <c r="L49" s="53">
        <v>7.6355892855426521</v>
      </c>
      <c r="M49" s="55">
        <v>85.927274417300751</v>
      </c>
    </row>
    <row r="50" spans="1:13" ht="16.2">
      <c r="A50" s="51"/>
      <c r="B50" s="51">
        <v>2</v>
      </c>
      <c r="C50" s="52">
        <v>30.77372234053621</v>
      </c>
      <c r="D50" s="53">
        <v>0.59950970808323323</v>
      </c>
      <c r="E50" s="52"/>
      <c r="F50" s="54">
        <v>1.3596516370548219</v>
      </c>
      <c r="G50" s="53">
        <v>9.2142909735894349</v>
      </c>
      <c r="H50" s="53">
        <v>18.389389957983195</v>
      </c>
      <c r="I50" s="53">
        <v>6.0011072172869149</v>
      </c>
      <c r="J50" s="53">
        <v>37.888588957983202</v>
      </c>
      <c r="K50" s="53">
        <v>4.7428829455782315</v>
      </c>
      <c r="L50" s="53">
        <v>7.5226701962785096</v>
      </c>
      <c r="M50" s="55">
        <v>85.11858188575431</v>
      </c>
    </row>
    <row r="51" spans="1:13" ht="16.2">
      <c r="A51" s="51" t="s">
        <v>93</v>
      </c>
      <c r="B51" s="51">
        <v>1</v>
      </c>
      <c r="C51" s="52">
        <v>28.223176810151877</v>
      </c>
      <c r="D51" s="53">
        <v>0.5829739056754597</v>
      </c>
      <c r="E51" s="52"/>
      <c r="F51" s="54">
        <v>1.3240179784172663</v>
      </c>
      <c r="G51" s="53">
        <v>9.0152077885691462</v>
      </c>
      <c r="H51" s="53">
        <v>17.631643826938451</v>
      </c>
      <c r="I51" s="53">
        <v>5.8559065547561957</v>
      </c>
      <c r="J51" s="53">
        <v>34.832437556354918</v>
      </c>
      <c r="K51" s="53">
        <v>4.3128527709832145</v>
      </c>
      <c r="L51" s="53">
        <v>7.2383076852518</v>
      </c>
      <c r="M51" s="55">
        <v>80.210374161270991</v>
      </c>
    </row>
    <row r="52" spans="1:13" ht="16.2">
      <c r="A52" s="51"/>
      <c r="B52" s="51">
        <v>2</v>
      </c>
      <c r="C52" s="52">
        <v>28.135235117106316</v>
      </c>
      <c r="D52" s="53">
        <v>0.58333007474020804</v>
      </c>
      <c r="E52" s="52"/>
      <c r="F52" s="54">
        <v>1.2652954820143885</v>
      </c>
      <c r="G52" s="53">
        <v>8.8023726666666668</v>
      </c>
      <c r="H52" s="53">
        <v>17.626137188249402</v>
      </c>
      <c r="I52" s="53">
        <v>5.7272451031175073</v>
      </c>
      <c r="J52" s="53">
        <v>34.839610049160676</v>
      </c>
      <c r="K52" s="53">
        <v>4.3247122322142282</v>
      </c>
      <c r="L52" s="53">
        <v>7.2184322458033581</v>
      </c>
      <c r="M52" s="55">
        <v>79.803804967226228</v>
      </c>
    </row>
    <row r="53" spans="1:13" ht="16.2">
      <c r="A53" s="51" t="s">
        <v>94</v>
      </c>
      <c r="B53" s="51">
        <v>1</v>
      </c>
      <c r="C53" s="52">
        <v>27.101560563126252</v>
      </c>
      <c r="D53" s="53">
        <v>3.4483111667334669</v>
      </c>
      <c r="E53" s="52"/>
      <c r="F53" s="54">
        <v>0.82857504909819646</v>
      </c>
      <c r="G53" s="53">
        <v>21.997737288577152</v>
      </c>
      <c r="H53" s="53">
        <v>9.7280702953907827</v>
      </c>
      <c r="I53" s="53">
        <v>3.059380747895792</v>
      </c>
      <c r="J53" s="53">
        <v>6.5548323086172342</v>
      </c>
      <c r="K53" s="53">
        <v>2.2927189088176352</v>
      </c>
      <c r="L53" s="53">
        <v>2.7943877893787574</v>
      </c>
      <c r="M53" s="55">
        <v>47.25570238777555</v>
      </c>
    </row>
    <row r="54" spans="1:13" ht="16.2">
      <c r="A54" s="51"/>
      <c r="B54" s="51">
        <v>2</v>
      </c>
      <c r="C54" s="52">
        <v>27.680443916266022</v>
      </c>
      <c r="D54" s="53">
        <v>3.4655394747596153</v>
      </c>
      <c r="E54" s="52"/>
      <c r="F54" s="54">
        <v>0.87154463842147456</v>
      </c>
      <c r="G54" s="53">
        <v>22.332783230068106</v>
      </c>
      <c r="H54" s="53">
        <v>10.272335989983976</v>
      </c>
      <c r="I54" s="53">
        <v>3.2726730382612188</v>
      </c>
      <c r="J54" s="53">
        <v>6.8189139983974369</v>
      </c>
      <c r="K54" s="53">
        <v>2.3827204507211537</v>
      </c>
      <c r="L54" s="53">
        <v>2.9427082285657056</v>
      </c>
      <c r="M54" s="55">
        <v>48.893679574419068</v>
      </c>
    </row>
    <row r="55" spans="1:13" ht="16.2">
      <c r="A55" s="51" t="s">
        <v>95</v>
      </c>
      <c r="B55" s="51">
        <v>1</v>
      </c>
      <c r="C55" s="52">
        <v>26.840110269784173</v>
      </c>
      <c r="D55" s="53">
        <v>3.5147755099920071</v>
      </c>
      <c r="E55" s="52"/>
      <c r="F55" s="54">
        <v>0.80488034872102343</v>
      </c>
      <c r="G55" s="53">
        <v>23.35471101668665</v>
      </c>
      <c r="H55" s="53">
        <v>9.1909591290967221</v>
      </c>
      <c r="I55" s="53">
        <v>2.9385507907673869</v>
      </c>
      <c r="J55" s="53">
        <v>7.1885331394884107</v>
      </c>
      <c r="K55" s="53">
        <v>2.09432392186251</v>
      </c>
      <c r="L55" s="53">
        <v>2.9415591312949645</v>
      </c>
      <c r="M55" s="55">
        <v>48.513517477917674</v>
      </c>
    </row>
    <row r="56" spans="1:13" ht="16.2">
      <c r="A56" s="51"/>
      <c r="B56" s="51">
        <v>2</v>
      </c>
      <c r="C56" s="52">
        <v>26.186136406562621</v>
      </c>
      <c r="D56" s="53">
        <v>3.422055907563025</v>
      </c>
      <c r="E56" s="52"/>
      <c r="F56" s="54">
        <v>0.77401999499799923</v>
      </c>
      <c r="G56" s="53">
        <v>22.940334797719082</v>
      </c>
      <c r="H56" s="53">
        <v>8.9743147727090822</v>
      </c>
      <c r="I56" s="53">
        <v>2.7825177488995605</v>
      </c>
      <c r="J56" s="53">
        <v>7.0718535174069626</v>
      </c>
      <c r="K56" s="53">
        <v>2.0591252170868346</v>
      </c>
      <c r="L56" s="53">
        <v>2.9163197412965181</v>
      </c>
      <c r="M56" s="55">
        <v>47.518485790116046</v>
      </c>
    </row>
    <row r="57" spans="1:13" ht="16.2">
      <c r="A57" s="51" t="s">
        <v>96</v>
      </c>
      <c r="B57" s="51">
        <v>1</v>
      </c>
      <c r="C57" s="52">
        <v>27.852227486022361</v>
      </c>
      <c r="D57" s="53">
        <v>3.6890117867412138</v>
      </c>
      <c r="E57" s="52"/>
      <c r="F57" s="54">
        <v>0.80550926417731628</v>
      </c>
      <c r="G57" s="53">
        <v>21.731371156150153</v>
      </c>
      <c r="H57" s="53">
        <v>9.3916261086261983</v>
      </c>
      <c r="I57" s="53">
        <v>2.9741097336261988</v>
      </c>
      <c r="J57" s="53">
        <v>7.1737960662939289</v>
      </c>
      <c r="K57" s="53">
        <v>2.1709687499999997</v>
      </c>
      <c r="L57" s="53">
        <v>2.9626497156549521</v>
      </c>
      <c r="M57" s="55">
        <v>47.210030794528755</v>
      </c>
    </row>
    <row r="58" spans="1:13" ht="16.2">
      <c r="A58" s="51"/>
      <c r="B58" s="51">
        <v>2</v>
      </c>
      <c r="C58" s="52">
        <v>27.181019211684667</v>
      </c>
      <c r="D58" s="53">
        <v>3.644797514605842</v>
      </c>
      <c r="E58" s="52"/>
      <c r="F58" s="54">
        <v>0.77190606142456986</v>
      </c>
      <c r="G58" s="53">
        <v>21.767754268707481</v>
      </c>
      <c r="H58" s="53">
        <v>8.9072121844737886</v>
      </c>
      <c r="I58" s="53">
        <v>2.9422880598239298</v>
      </c>
      <c r="J58" s="53">
        <v>7.1914489095638245</v>
      </c>
      <c r="K58" s="53">
        <v>2.1890509963985592</v>
      </c>
      <c r="L58" s="53">
        <v>2.9470495654261706</v>
      </c>
      <c r="M58" s="55">
        <v>46.716710045818317</v>
      </c>
    </row>
    <row r="59" spans="1:13" ht="16.2">
      <c r="A59" s="51" t="s">
        <v>97</v>
      </c>
      <c r="B59" s="51">
        <v>1</v>
      </c>
      <c r="C59" s="52">
        <v>42.956040000000002</v>
      </c>
      <c r="D59" s="53">
        <v>3.5249213575999994</v>
      </c>
      <c r="E59" s="52"/>
      <c r="F59" s="54">
        <v>1.8368012060000001</v>
      </c>
      <c r="G59" s="53">
        <v>29.342805026600001</v>
      </c>
      <c r="H59" s="53">
        <v>7.7201450084000003</v>
      </c>
      <c r="I59" s="53">
        <v>2.4178191326</v>
      </c>
      <c r="J59" s="53">
        <v>6.2158397159999996</v>
      </c>
      <c r="K59" s="53">
        <v>2.2393241279999998</v>
      </c>
      <c r="L59" s="53">
        <v>2.6882418287999998</v>
      </c>
      <c r="M59" s="55">
        <v>52.460976046400006</v>
      </c>
    </row>
    <row r="60" spans="1:13" ht="16.2">
      <c r="A60" s="51"/>
      <c r="B60" s="51">
        <v>2</v>
      </c>
      <c r="C60" s="52">
        <v>41.312159999999999</v>
      </c>
      <c r="D60" s="53">
        <v>3.4626328919999998</v>
      </c>
      <c r="E60" s="52"/>
      <c r="F60" s="54">
        <v>1.6521734299999999</v>
      </c>
      <c r="G60" s="53">
        <v>28.423509276400001</v>
      </c>
      <c r="H60" s="53">
        <v>6.4771264184000001</v>
      </c>
      <c r="I60" s="53">
        <v>2.0367251162000004</v>
      </c>
      <c r="J60" s="53">
        <v>5.7801551379999996</v>
      </c>
      <c r="K60" s="53">
        <v>1.9222682759999998</v>
      </c>
      <c r="L60" s="53">
        <v>2.9925978113999996</v>
      </c>
      <c r="M60" s="55">
        <v>49.284555466399993</v>
      </c>
    </row>
    <row r="61" spans="1:13" ht="16.2">
      <c r="A61" s="51" t="s">
        <v>98</v>
      </c>
      <c r="B61" s="51">
        <v>1</v>
      </c>
      <c r="C61" s="52">
        <v>40.034710578842308</v>
      </c>
      <c r="D61" s="53">
        <v>3.2284274934131738</v>
      </c>
      <c r="E61" s="52"/>
      <c r="F61" s="54">
        <v>1.3191557824351299</v>
      </c>
      <c r="G61" s="53">
        <v>26.640407795908182</v>
      </c>
      <c r="H61" s="53">
        <v>6.2784166247504984</v>
      </c>
      <c r="I61" s="53">
        <v>2.1095003425149708</v>
      </c>
      <c r="J61" s="53">
        <v>5.7486159261477052</v>
      </c>
      <c r="K61" s="53">
        <v>1.8155367085828342</v>
      </c>
      <c r="L61" s="53">
        <v>3.5879085481037927</v>
      </c>
      <c r="M61" s="55">
        <v>47.499541728443113</v>
      </c>
    </row>
    <row r="62" spans="1:13" ht="16.2">
      <c r="A62" s="51"/>
      <c r="B62" s="51">
        <v>2</v>
      </c>
      <c r="C62" s="52">
        <v>38.81963570856685</v>
      </c>
      <c r="D62" s="53">
        <v>3.247898230184147</v>
      </c>
      <c r="E62" s="52"/>
      <c r="F62" s="54">
        <v>1.6686090052041636</v>
      </c>
      <c r="G62" s="53">
        <v>28.076301373098477</v>
      </c>
      <c r="H62" s="53">
        <v>7.0120531437149722</v>
      </c>
      <c r="I62" s="53">
        <v>1.9958558364691759</v>
      </c>
      <c r="J62" s="53">
        <v>5.5030076601281035</v>
      </c>
      <c r="K62" s="53">
        <v>1.7538562039631707</v>
      </c>
      <c r="L62" s="53">
        <v>3.1807463999199359</v>
      </c>
      <c r="M62" s="55">
        <v>49.190429622497994</v>
      </c>
    </row>
    <row r="63" spans="1:13" ht="16.2">
      <c r="A63" s="51" t="s">
        <v>99</v>
      </c>
      <c r="B63" s="51">
        <v>1</v>
      </c>
      <c r="C63" s="52">
        <v>29.905549339735892</v>
      </c>
      <c r="D63" s="53">
        <v>2.7930371000400163</v>
      </c>
      <c r="E63" s="52"/>
      <c r="F63" s="54">
        <v>1.1845427701080431</v>
      </c>
      <c r="G63" s="53">
        <v>21.207515822428967</v>
      </c>
      <c r="H63" s="53">
        <v>4.9524102589035612</v>
      </c>
      <c r="I63" s="53">
        <v>1.6458105782312926</v>
      </c>
      <c r="J63" s="53">
        <v>4.8009815566226486</v>
      </c>
      <c r="K63" s="53">
        <v>1.2868640296118445</v>
      </c>
      <c r="L63" s="53">
        <v>2.3950220142056819</v>
      </c>
      <c r="M63" s="55">
        <v>37.473147030112031</v>
      </c>
    </row>
    <row r="64" spans="1:13" ht="16.2">
      <c r="A64" s="51"/>
      <c r="B64" s="51">
        <v>2</v>
      </c>
      <c r="C64" s="52">
        <v>28.539345565095847</v>
      </c>
      <c r="D64" s="53">
        <v>2.4889299932108626</v>
      </c>
      <c r="E64" s="52"/>
      <c r="F64" s="54">
        <v>0.96723218350638973</v>
      </c>
      <c r="G64" s="53">
        <v>19.88870144339057</v>
      </c>
      <c r="H64" s="53">
        <v>4.6931493805910538</v>
      </c>
      <c r="I64" s="53">
        <v>1.6155508516373804</v>
      </c>
      <c r="J64" s="53">
        <v>4.617189854233227</v>
      </c>
      <c r="K64" s="53">
        <v>1.2739347174520765</v>
      </c>
      <c r="L64" s="53">
        <v>2.3090838987619806</v>
      </c>
      <c r="M64" s="55">
        <v>35.364842329572681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</vt:lpstr>
      <vt:lpstr>第3水茶菁</vt:lpstr>
      <vt:lpstr>第3水茶乾</vt:lpstr>
      <vt:lpstr>含水量 </vt:lpstr>
      <vt:lpstr>含量總整理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2022-03-02T13:40:32Z</dcterms:modified>
</cp:coreProperties>
</file>