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採前\"/>
    </mc:Choice>
  </mc:AlternateContent>
  <xr:revisionPtr revIDLastSave="0" documentId="13_ncr:1_{621EF1F1-5D18-4DA8-AA36-C8C3869AA4B4}" xr6:coauthVersionLast="36" xr6:coauthVersionMax="36" xr10:uidLastSave="{00000000-0000-0000-0000-000000000000}"/>
  <bookViews>
    <workbookView xWindow="-108" yWindow="-108" windowWidth="23256" windowHeight="12576" xr2:uid="{00000000-000D-0000-FFFF-FFFF00000000}"/>
  </bookViews>
  <sheets>
    <sheet name="統計" sheetId="11" r:id="rId1"/>
    <sheet name="台茶12號" sheetId="2" r:id="rId2"/>
    <sheet name="青心大冇" sheetId="8" r:id="rId3"/>
    <sheet name="紀錄" sheetId="10" r:id="rId4"/>
  </sheets>
  <definedNames>
    <definedName name="_AMO_UniqueIdentifier" hidden="1">"'8a844d91-9e6c-4459-b62e-142d3865bccb'"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2" i="11"/>
  <c r="D3" i="11"/>
  <c r="D4" i="11"/>
  <c r="D5" i="11"/>
  <c r="D6" i="11"/>
  <c r="D7" i="11"/>
  <c r="D2" i="11"/>
  <c r="E27" i="8" l="1"/>
  <c r="C27" i="8"/>
  <c r="E20" i="8"/>
  <c r="C20" i="8"/>
  <c r="E13" i="8"/>
  <c r="C13" i="8"/>
  <c r="G8" i="8"/>
  <c r="G13" i="8" s="1"/>
  <c r="G9" i="8"/>
  <c r="G10" i="8"/>
  <c r="G11" i="8"/>
  <c r="G12" i="8"/>
  <c r="G14" i="8"/>
  <c r="G15" i="8"/>
  <c r="G20" i="8" s="1"/>
  <c r="G16" i="8"/>
  <c r="G17" i="8"/>
  <c r="G18" i="8"/>
  <c r="G19" i="8"/>
  <c r="G21" i="8"/>
  <c r="G27" i="8" s="1"/>
  <c r="G22" i="8"/>
  <c r="G23" i="8"/>
  <c r="G24" i="8"/>
  <c r="G25" i="8"/>
  <c r="G26" i="8"/>
  <c r="G7" i="8"/>
  <c r="E27" i="2"/>
  <c r="C27" i="2"/>
  <c r="E20" i="2"/>
  <c r="C20" i="2"/>
  <c r="G14" i="2"/>
  <c r="G20" i="2" s="1"/>
  <c r="G15" i="2"/>
  <c r="G16" i="2"/>
  <c r="G17" i="2"/>
  <c r="G18" i="2"/>
  <c r="G19" i="2"/>
  <c r="G21" i="2"/>
  <c r="G22" i="2"/>
  <c r="G23" i="2"/>
  <c r="G27" i="2" s="1"/>
  <c r="G24" i="2"/>
  <c r="G25" i="2"/>
  <c r="G26" i="2"/>
  <c r="O3" i="11"/>
  <c r="O4" i="11"/>
  <c r="O5" i="11"/>
  <c r="O6" i="11"/>
  <c r="O7" i="11"/>
  <c r="O2" i="11"/>
  <c r="G8" i="2"/>
  <c r="G9" i="2"/>
  <c r="G10" i="2"/>
  <c r="G11" i="2"/>
  <c r="G12" i="2"/>
  <c r="G7" i="2"/>
  <c r="E13" i="2"/>
  <c r="C13" i="2"/>
  <c r="G13" i="2" s="1"/>
  <c r="H14" i="8" l="1"/>
  <c r="H7" i="8"/>
  <c r="H14" i="2" l="1"/>
  <c r="H20" i="2" s="1"/>
  <c r="H21" i="2"/>
  <c r="H27" i="2" s="1"/>
  <c r="H7" i="2" l="1"/>
  <c r="H21" i="8" l="1"/>
  <c r="F8" i="2"/>
  <c r="F26" i="2" l="1"/>
  <c r="F19" i="2"/>
  <c r="F15" i="2"/>
  <c r="F21" i="2"/>
  <c r="F14" i="2"/>
  <c r="F22" i="2"/>
  <c r="F11" i="2"/>
  <c r="F12" i="2"/>
  <c r="D7" i="2"/>
  <c r="F9" i="2"/>
  <c r="F10" i="2"/>
  <c r="F7" i="2"/>
  <c r="F13" i="2" l="1"/>
  <c r="F25" i="8"/>
  <c r="D17" i="8"/>
  <c r="F12" i="8"/>
  <c r="D26" i="8" l="1"/>
  <c r="F26" i="8"/>
  <c r="F17" i="8"/>
  <c r="D22" i="8"/>
  <c r="F9" i="8"/>
  <c r="D14" i="8"/>
  <c r="D18" i="8"/>
  <c r="F22" i="8"/>
  <c r="D10" i="8"/>
  <c r="F14" i="8"/>
  <c r="F18" i="8"/>
  <c r="D23" i="8"/>
  <c r="D15" i="8"/>
  <c r="D19" i="8"/>
  <c r="F23" i="8"/>
  <c r="D7" i="8"/>
  <c r="D13" i="8" s="1"/>
  <c r="D11" i="8"/>
  <c r="F15" i="8"/>
  <c r="F19" i="8"/>
  <c r="D24" i="8"/>
  <c r="D9" i="8"/>
  <c r="F10" i="8"/>
  <c r="F7" i="8"/>
  <c r="F11" i="8"/>
  <c r="D16" i="8"/>
  <c r="D25" i="8"/>
  <c r="F24" i="8"/>
  <c r="D8" i="8"/>
  <c r="D12" i="8"/>
  <c r="F16" i="8"/>
  <c r="D21" i="8"/>
  <c r="D27" i="8" s="1"/>
  <c r="F8" i="8"/>
  <c r="F21" i="8"/>
  <c r="F13" i="8" l="1"/>
  <c r="D20" i="8"/>
  <c r="F20" i="8"/>
  <c r="F27" i="8"/>
  <c r="D19" i="2"/>
  <c r="D18" i="2"/>
  <c r="D17" i="2"/>
  <c r="D16" i="2"/>
  <c r="F17" i="2"/>
  <c r="D24" i="2"/>
  <c r="D10" i="2"/>
  <c r="F24" i="2" l="1"/>
  <c r="D25" i="2"/>
  <c r="D26" i="2"/>
  <c r="F23" i="2"/>
  <c r="F25" i="2"/>
  <c r="D21" i="2"/>
  <c r="D27" i="2" s="1"/>
  <c r="F18" i="2"/>
  <c r="D22" i="2"/>
  <c r="D23" i="2"/>
  <c r="F16" i="2"/>
  <c r="D14" i="2"/>
  <c r="D15" i="2"/>
  <c r="D12" i="2"/>
  <c r="D8" i="2"/>
  <c r="D11" i="2"/>
  <c r="D9" i="2"/>
  <c r="F27" i="2" l="1"/>
  <c r="D20" i="2"/>
  <c r="F20" i="2"/>
  <c r="D13" i="2"/>
  <c r="H13" i="2" s="1"/>
</calcChain>
</file>

<file path=xl/sharedStrings.xml><?xml version="1.0" encoding="utf-8"?>
<sst xmlns="http://schemas.openxmlformats.org/spreadsheetml/2006/main" count="147" uniqueCount="83">
  <si>
    <t>生長量調查-機械採收前一天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</si>
  <si>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</si>
  <si>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</si>
  <si>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</si>
  <si>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</si>
  <si>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</t>
    <phoneticPr fontId="2" type="noConversion"/>
  </si>
  <si>
    <t>發育狀態</t>
    <phoneticPr fontId="2" type="noConversion"/>
  </si>
  <si>
    <t>數量</t>
    <phoneticPr fontId="2" type="noConversion"/>
  </si>
  <si>
    <t>占比 (發育狀態數量/總芽數)</t>
    <phoneticPr fontId="2" type="noConversion"/>
  </si>
  <si>
    <t>開面比(%)         (開面茶芽數/總芽數)</t>
    <phoneticPr fontId="2" type="noConversion"/>
  </si>
  <si>
    <t>備註</t>
    <phoneticPr fontId="2" type="noConversion"/>
  </si>
  <si>
    <t>台茶12號</t>
    <phoneticPr fontId="2" type="noConversion"/>
  </si>
  <si>
    <t>總芽數</t>
    <phoneticPr fontId="2" type="noConversion"/>
  </si>
  <si>
    <t>開面茶芽數</t>
    <phoneticPr fontId="2" type="noConversion"/>
  </si>
  <si>
    <t>11-1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</si>
  <si>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</si>
  <si>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</si>
  <si>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</si>
  <si>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青心大冇</t>
    <phoneticPr fontId="2" type="noConversion"/>
  </si>
  <si>
    <t>2葉</t>
  </si>
  <si>
    <t>3葉</t>
  </si>
  <si>
    <t>4葉</t>
  </si>
  <si>
    <t>5葉</t>
  </si>
  <si>
    <t>6葉</t>
  </si>
  <si>
    <t>2葉</t>
    <phoneticPr fontId="2" type="noConversion"/>
  </si>
  <si>
    <t>7葉</t>
  </si>
  <si>
    <t>7葉</t>
    <phoneticPr fontId="2" type="noConversion"/>
  </si>
  <si>
    <t>茶菁1</t>
    <phoneticPr fontId="2" type="noConversion"/>
  </si>
  <si>
    <t>茶菁2</t>
    <phoneticPr fontId="2" type="noConversion"/>
  </si>
  <si>
    <t>茶菁3</t>
    <phoneticPr fontId="2" type="noConversion"/>
  </si>
  <si>
    <t>6-3 050 南西</t>
    <phoneticPr fontId="2" type="noConversion"/>
  </si>
  <si>
    <t>6-4 110 中中</t>
    <phoneticPr fontId="2" type="noConversion"/>
  </si>
  <si>
    <t>品種</t>
    <phoneticPr fontId="2" type="noConversion"/>
  </si>
  <si>
    <t>採前調查日期</t>
    <phoneticPr fontId="2" type="noConversion"/>
  </si>
  <si>
    <t>台12</t>
    <phoneticPr fontId="2" type="noConversion"/>
  </si>
  <si>
    <t>台17</t>
    <phoneticPr fontId="2" type="noConversion"/>
  </si>
  <si>
    <t>台20</t>
    <phoneticPr fontId="2" type="noConversion"/>
  </si>
  <si>
    <t>四季</t>
    <phoneticPr fontId="2" type="noConversion"/>
  </si>
  <si>
    <t>大冇</t>
    <phoneticPr fontId="2" type="noConversion"/>
  </si>
  <si>
    <t>台8</t>
    <phoneticPr fontId="2" type="noConversion"/>
  </si>
  <si>
    <t>台18</t>
    <phoneticPr fontId="2" type="noConversion"/>
  </si>
  <si>
    <t>10-1</t>
    <phoneticPr fontId="2" type="noConversion"/>
  </si>
  <si>
    <t>田區</t>
    <phoneticPr fontId="2" type="noConversion"/>
  </si>
  <si>
    <t>10-2</t>
    <phoneticPr fontId="2" type="noConversion"/>
  </si>
  <si>
    <t>樹齡(年)</t>
    <phoneticPr fontId="2" type="noConversion"/>
  </si>
  <si>
    <t>第一水</t>
    <phoneticPr fontId="2" type="noConversion"/>
  </si>
  <si>
    <t>3~4</t>
    <phoneticPr fontId="2" type="noConversion"/>
  </si>
  <si>
    <t>修剪日期：12/23</t>
    <phoneticPr fontId="2" type="noConversion"/>
  </si>
  <si>
    <t>6-4 080 北東</t>
    <phoneticPr fontId="2" type="noConversion"/>
  </si>
  <si>
    <t>修剪</t>
    <phoneticPr fontId="2" type="noConversion"/>
  </si>
  <si>
    <t>日期</t>
    <phoneticPr fontId="2" type="noConversion"/>
  </si>
  <si>
    <t>高度(cm)</t>
    <phoneticPr fontId="2" type="noConversion"/>
  </si>
  <si>
    <t>採收</t>
    <phoneticPr fontId="2" type="noConversion"/>
  </si>
  <si>
    <t>2020年第一水</t>
    <phoneticPr fontId="2" type="noConversion"/>
  </si>
  <si>
    <t>6區</t>
    <phoneticPr fontId="2" type="noConversion"/>
  </si>
  <si>
    <t>200 西</t>
    <phoneticPr fontId="2" type="noConversion"/>
  </si>
  <si>
    <t>140 中</t>
    <phoneticPr fontId="2" type="noConversion"/>
  </si>
  <si>
    <t>090 東</t>
    <phoneticPr fontId="2" type="noConversion"/>
  </si>
  <si>
    <t>修剪日期：1/2</t>
    <phoneticPr fontId="2" type="noConversion"/>
  </si>
  <si>
    <t>沒採收</t>
    <phoneticPr fontId="2" type="noConversion"/>
  </si>
  <si>
    <t>※毛茶有混到T12與四季春</t>
    <phoneticPr fontId="2" type="noConversion"/>
  </si>
  <si>
    <t>茶菁過老</t>
    <phoneticPr fontId="2" type="noConversion"/>
  </si>
  <si>
    <t>12區</t>
    <phoneticPr fontId="2" type="noConversion"/>
  </si>
  <si>
    <t>3區</t>
    <phoneticPr fontId="2" type="noConversion"/>
  </si>
  <si>
    <t>5區</t>
    <phoneticPr fontId="2" type="noConversion"/>
  </si>
  <si>
    <t>品種</t>
  </si>
  <si>
    <t>未開面比</t>
  </si>
  <si>
    <t>2葉芽數</t>
  </si>
  <si>
    <t>3葉芽數</t>
  </si>
  <si>
    <t>4葉芽數</t>
  </si>
  <si>
    <t>5葉芽數</t>
  </si>
  <si>
    <t>6葉芽數</t>
  </si>
  <si>
    <t>7葉芽數</t>
  </si>
  <si>
    <t>芽數</t>
  </si>
  <si>
    <t>T12</t>
  </si>
  <si>
    <t>大冇</t>
  </si>
  <si>
    <t>開面比</t>
  </si>
  <si>
    <t>開面比%</t>
    <phoneticPr fontId="2" type="noConversion"/>
  </si>
  <si>
    <t>未開面比%</t>
    <phoneticPr fontId="2" type="noConversion"/>
  </si>
  <si>
    <t>季節</t>
    <phoneticPr fontId="2" type="noConversion"/>
  </si>
  <si>
    <t>第一水</t>
    <phoneticPr fontId="2" type="noConversion"/>
  </si>
  <si>
    <t>8葉芽數</t>
  </si>
  <si>
    <t>9葉芽數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</si>
</sst>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&quot;月&quot;d&quot;日&quot;"/>
    <numFmt numFmtId="177" formatCode="0.0%"/>
    <numFmt numFmtId="178" formatCode="0_ "/>
    <numFmt numFmtId="179" formatCode="m&quot;月&quot;d&quot;日&quot;;@"/>
    <numFmt numFmtId="180" formatCode="0_);[Red]\(0\)"/>
    <numFmt numFmtId="181" formatCode="0.00_ "/>
  </numFmts>
  <fonts count="6">
    <font>
      <sz val="12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細明體"/>
      <family val="3"/>
      <charset val="136"/>
    </font>
    <font>
      <sz val="12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7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176" fontId="0" fillId="3" borderId="1" xfId="0" quotePrefix="1" applyNumberFormat="1" applyFill="1" applyBorder="1">
      <alignment vertical="center"/>
    </xf>
    <xf numFmtId="0" fontId="0" fillId="3" borderId="1" xfId="0" quotePrefix="1" applyFill="1" applyBorder="1">
      <alignment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8" fontId="3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1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"/>
  <sheetViews>
    <sheetView tabSelected="1" workbookViewId="0">
      <selection activeCell="M5" sqref="M5"/>
    </sheetView>
  </sheetViews>
  <sheetFormatPr defaultRowHeight="16.2"/>
  <sheetData>
    <row r="1" spans="1:15">
      <c r="A1" t="s">
        <v>79</v>
      </c>
      <c r="B1" s="6" t="s">
        <v>65</v>
      </c>
      <c r="C1" s="6" t="s">
        <v>66</v>
      </c>
      <c r="D1" s="6" t="s">
        <v>78</v>
      </c>
      <c r="E1" s="6" t="s">
        <v>76</v>
      </c>
      <c r="F1" s="6" t="s">
        <v>77</v>
      </c>
      <c r="G1" s="6" t="s">
        <v>67</v>
      </c>
      <c r="H1" s="6" t="s">
        <v>68</v>
      </c>
      <c r="I1" s="6" t="s">
        <v>69</v>
      </c>
      <c r="J1" s="6" t="s">
        <v>70</v>
      </c>
      <c r="K1" s="6" t="s">
        <v>71</v>
      </c>
      <c r="L1" s="6" t="s">
        <v>72</v>
      </c>
      <c r="M1" s="6" t="s">
        <v>81</v>
      </c>
      <c r="N1" s="6" t="s">
        <v>82</v>
      </c>
      <c r="O1" s="6" t="s">
        <v>73</v>
      </c>
    </row>
    <row r="2" spans="1:15">
      <c r="A2" t="s">
        <v>80</v>
      </c>
      <c r="B2" s="6" t="s">
        <v>74</v>
      </c>
      <c r="C2" s="50">
        <v>0.21875</v>
      </c>
      <c r="D2" s="51">
        <f>C2*100</f>
        <v>21.875</v>
      </c>
      <c r="E2" s="50">
        <v>0.78125</v>
      </c>
      <c r="F2" s="51">
        <f>E2*100</f>
        <v>78.125</v>
      </c>
      <c r="G2" s="6">
        <v>1</v>
      </c>
      <c r="H2" s="6">
        <v>2</v>
      </c>
      <c r="I2" s="6">
        <v>15</v>
      </c>
      <c r="J2" s="6">
        <v>10</v>
      </c>
      <c r="K2" s="6">
        <v>3</v>
      </c>
      <c r="L2" s="6">
        <v>1</v>
      </c>
      <c r="M2" s="6"/>
      <c r="N2" s="6"/>
      <c r="O2" s="6">
        <f t="shared" ref="O2:O7" si="0">SUM(G2:L2)</f>
        <v>32</v>
      </c>
    </row>
    <row r="3" spans="1:15">
      <c r="A3" t="s">
        <v>80</v>
      </c>
      <c r="B3" s="6" t="s">
        <v>74</v>
      </c>
      <c r="C3" s="50">
        <v>0.32352941176470584</v>
      </c>
      <c r="D3" s="51">
        <f t="shared" ref="D3:D7" si="1">C3*100</f>
        <v>32.352941176470587</v>
      </c>
      <c r="E3" s="50">
        <v>0.67647058823529405</v>
      </c>
      <c r="F3" s="51">
        <f t="shared" ref="F3:F7" si="2">E3*100</f>
        <v>67.647058823529406</v>
      </c>
      <c r="G3" s="49">
        <v>0</v>
      </c>
      <c r="H3" s="49">
        <v>1</v>
      </c>
      <c r="I3" s="49">
        <v>15</v>
      </c>
      <c r="J3" s="49">
        <v>12</v>
      </c>
      <c r="K3" s="49">
        <v>5</v>
      </c>
      <c r="L3" s="49">
        <v>1</v>
      </c>
      <c r="M3" s="49"/>
      <c r="N3" s="49"/>
      <c r="O3" s="6">
        <f t="shared" si="0"/>
        <v>34</v>
      </c>
    </row>
    <row r="4" spans="1:15">
      <c r="A4" t="s">
        <v>80</v>
      </c>
      <c r="B4" s="6" t="s">
        <v>74</v>
      </c>
      <c r="C4" s="50">
        <v>0.14814814814814814</v>
      </c>
      <c r="D4" s="51">
        <f t="shared" si="1"/>
        <v>14.814814814814813</v>
      </c>
      <c r="E4" s="50">
        <v>0.85185185185185175</v>
      </c>
      <c r="F4" s="51">
        <f t="shared" si="2"/>
        <v>85.185185185185176</v>
      </c>
      <c r="G4" s="6">
        <v>0</v>
      </c>
      <c r="H4" s="6">
        <v>5</v>
      </c>
      <c r="I4" s="6">
        <v>6</v>
      </c>
      <c r="J4" s="6">
        <v>12</v>
      </c>
      <c r="K4" s="6">
        <v>4</v>
      </c>
      <c r="L4" s="6">
        <v>0</v>
      </c>
      <c r="M4" s="6"/>
      <c r="N4" s="6"/>
      <c r="O4" s="6">
        <f t="shared" si="0"/>
        <v>27</v>
      </c>
    </row>
    <row r="5" spans="1:15">
      <c r="A5" t="s">
        <v>80</v>
      </c>
      <c r="B5" s="6" t="s">
        <v>75</v>
      </c>
      <c r="C5" s="50">
        <v>0.30000000000000004</v>
      </c>
      <c r="D5" s="51">
        <f t="shared" si="1"/>
        <v>30.000000000000004</v>
      </c>
      <c r="E5" s="50">
        <v>0.70000000000000007</v>
      </c>
      <c r="F5" s="51">
        <f t="shared" si="2"/>
        <v>70</v>
      </c>
      <c r="G5" s="6">
        <v>0</v>
      </c>
      <c r="H5" s="6">
        <v>0</v>
      </c>
      <c r="I5" s="6">
        <v>1</v>
      </c>
      <c r="J5" s="6">
        <v>12</v>
      </c>
      <c r="K5" s="6">
        <v>4</v>
      </c>
      <c r="L5" s="6">
        <v>3</v>
      </c>
      <c r="M5" s="6"/>
      <c r="N5" s="6"/>
      <c r="O5" s="6">
        <f t="shared" si="0"/>
        <v>20</v>
      </c>
    </row>
    <row r="6" spans="1:15">
      <c r="A6" t="s">
        <v>80</v>
      </c>
      <c r="B6" s="6" t="s">
        <v>75</v>
      </c>
      <c r="C6" s="50">
        <v>0.08</v>
      </c>
      <c r="D6" s="51">
        <f t="shared" si="1"/>
        <v>8</v>
      </c>
      <c r="E6" s="50">
        <v>0.92</v>
      </c>
      <c r="F6" s="51">
        <f t="shared" si="2"/>
        <v>92</v>
      </c>
      <c r="G6" s="6">
        <v>0</v>
      </c>
      <c r="H6" s="6">
        <v>0</v>
      </c>
      <c r="I6" s="6">
        <v>6</v>
      </c>
      <c r="J6" s="6">
        <v>14</v>
      </c>
      <c r="K6" s="6">
        <v>3</v>
      </c>
      <c r="L6" s="6">
        <v>2</v>
      </c>
      <c r="M6" s="6"/>
      <c r="N6" s="6"/>
      <c r="O6" s="6">
        <f t="shared" si="0"/>
        <v>25</v>
      </c>
    </row>
    <row r="7" spans="1:15">
      <c r="A7" t="s">
        <v>80</v>
      </c>
      <c r="B7" s="6" t="s">
        <v>75</v>
      </c>
      <c r="C7" s="50">
        <v>0.19047619047619047</v>
      </c>
      <c r="D7" s="51">
        <f t="shared" si="1"/>
        <v>19.047619047619047</v>
      </c>
      <c r="E7" s="50">
        <v>0.80952380952380953</v>
      </c>
      <c r="F7" s="51">
        <f t="shared" si="2"/>
        <v>80.952380952380949</v>
      </c>
      <c r="G7" s="6">
        <v>0</v>
      </c>
      <c r="H7" s="6">
        <v>1</v>
      </c>
      <c r="I7" s="6">
        <v>8</v>
      </c>
      <c r="J7" s="6">
        <v>7</v>
      </c>
      <c r="K7" s="6">
        <v>4</v>
      </c>
      <c r="L7" s="6">
        <v>1</v>
      </c>
      <c r="M7" s="6"/>
      <c r="N7" s="6"/>
      <c r="O7" s="6">
        <f t="shared" si="0"/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opLeftCell="A7" workbookViewId="0">
      <selection activeCell="F27" activeCellId="5" sqref="D13 F13 D20 F20 D27 F27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10" customWidth="1"/>
    <col min="5" max="5" width="16.109375" style="13" customWidth="1"/>
    <col min="6" max="7" width="15.33203125" style="16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26">
        <v>43885</v>
      </c>
      <c r="D2" s="39" t="s">
        <v>47</v>
      </c>
      <c r="E2" s="19"/>
      <c r="H2" s="8"/>
    </row>
    <row r="3" spans="1:9">
      <c r="A3" s="2" t="s">
        <v>2</v>
      </c>
      <c r="B3" s="2" t="s">
        <v>11</v>
      </c>
    </row>
    <row r="4" spans="1:9">
      <c r="A4" s="2" t="s">
        <v>3</v>
      </c>
      <c r="B4" s="2" t="s">
        <v>54</v>
      </c>
    </row>
    <row r="5" spans="1:9">
      <c r="A5" s="2" t="s">
        <v>4</v>
      </c>
      <c r="B5" s="2" t="s">
        <v>45</v>
      </c>
    </row>
    <row r="6" spans="1:9" ht="48.6">
      <c r="A6" s="3" t="s">
        <v>5</v>
      </c>
      <c r="B6" s="3" t="s">
        <v>6</v>
      </c>
      <c r="C6" s="3" t="s">
        <v>7</v>
      </c>
      <c r="D6" s="11" t="s">
        <v>8</v>
      </c>
      <c r="E6" s="14" t="s">
        <v>13</v>
      </c>
      <c r="F6" s="17" t="s">
        <v>9</v>
      </c>
      <c r="G6" s="17"/>
      <c r="H6" s="3" t="s">
        <v>12</v>
      </c>
      <c r="I6" s="5" t="s">
        <v>10</v>
      </c>
    </row>
    <row r="7" spans="1:9">
      <c r="A7" s="54">
        <v>1</v>
      </c>
      <c r="B7" s="25" t="s">
        <v>19</v>
      </c>
      <c r="C7" s="25">
        <v>1</v>
      </c>
      <c r="D7" s="12">
        <f>C7/H7</f>
        <v>3.125E-2</v>
      </c>
      <c r="E7" s="15">
        <v>0</v>
      </c>
      <c r="F7" s="12">
        <f>E7/H7</f>
        <v>0</v>
      </c>
      <c r="G7" s="46">
        <f>SUM(C7,E7)</f>
        <v>1</v>
      </c>
      <c r="H7" s="57">
        <f>SUM(C7:C12,E7:E12)</f>
        <v>32</v>
      </c>
      <c r="I7" s="18" t="s">
        <v>30</v>
      </c>
    </row>
    <row r="8" spans="1:9">
      <c r="A8" s="55"/>
      <c r="B8" s="25" t="s">
        <v>20</v>
      </c>
      <c r="C8" s="25">
        <v>0</v>
      </c>
      <c r="D8" s="12">
        <f>C8/H7</f>
        <v>0</v>
      </c>
      <c r="E8" s="15">
        <v>2</v>
      </c>
      <c r="F8" s="12">
        <f>E8/H7</f>
        <v>6.25E-2</v>
      </c>
      <c r="G8" s="46">
        <f t="shared" ref="G8:G26" si="0">SUM(C8,E8)</f>
        <v>2</v>
      </c>
      <c r="H8" s="58"/>
      <c r="I8" s="4" t="s">
        <v>27</v>
      </c>
    </row>
    <row r="9" spans="1:9">
      <c r="A9" s="55"/>
      <c r="B9" s="25" t="s">
        <v>21</v>
      </c>
      <c r="C9" s="25">
        <v>2</v>
      </c>
      <c r="D9" s="12">
        <f>C9/H7</f>
        <v>6.25E-2</v>
      </c>
      <c r="E9" s="15">
        <v>13</v>
      </c>
      <c r="F9" s="12">
        <f>E9/H7</f>
        <v>0.40625</v>
      </c>
      <c r="G9" s="46">
        <f t="shared" si="0"/>
        <v>15</v>
      </c>
      <c r="H9" s="58"/>
      <c r="I9" s="4"/>
    </row>
    <row r="10" spans="1:9">
      <c r="A10" s="55"/>
      <c r="B10" s="25" t="s">
        <v>22</v>
      </c>
      <c r="C10" s="25">
        <v>2</v>
      </c>
      <c r="D10" s="12">
        <f>C10/H7</f>
        <v>6.25E-2</v>
      </c>
      <c r="E10" s="15">
        <v>8</v>
      </c>
      <c r="F10" s="12">
        <f>E10/H7</f>
        <v>0.25</v>
      </c>
      <c r="G10" s="46">
        <f t="shared" si="0"/>
        <v>10</v>
      </c>
      <c r="H10" s="58"/>
      <c r="I10" s="4"/>
    </row>
    <row r="11" spans="1:9">
      <c r="A11" s="55"/>
      <c r="B11" s="25" t="s">
        <v>23</v>
      </c>
      <c r="C11" s="25">
        <v>1</v>
      </c>
      <c r="D11" s="12">
        <f>C11/H7</f>
        <v>3.125E-2</v>
      </c>
      <c r="E11" s="15">
        <v>2</v>
      </c>
      <c r="F11" s="12">
        <f>E11/H7</f>
        <v>6.25E-2</v>
      </c>
      <c r="G11" s="46">
        <f t="shared" si="0"/>
        <v>3</v>
      </c>
      <c r="H11" s="58"/>
      <c r="I11" s="6"/>
    </row>
    <row r="12" spans="1:9">
      <c r="A12" s="55"/>
      <c r="B12" s="25" t="s">
        <v>26</v>
      </c>
      <c r="C12" s="25">
        <v>1</v>
      </c>
      <c r="D12" s="12">
        <f>C12/H7</f>
        <v>3.125E-2</v>
      </c>
      <c r="E12" s="15"/>
      <c r="F12" s="12">
        <f>E12/H7</f>
        <v>0</v>
      </c>
      <c r="G12" s="46">
        <f t="shared" si="0"/>
        <v>1</v>
      </c>
      <c r="H12" s="58"/>
      <c r="I12" s="6"/>
    </row>
    <row r="13" spans="1:9">
      <c r="A13" s="42"/>
      <c r="B13" s="41"/>
      <c r="C13" s="41">
        <f>SUM(C7:C12)</f>
        <v>7</v>
      </c>
      <c r="D13" s="41">
        <f t="shared" ref="D13:F13" si="1">SUM(D7:D12)</f>
        <v>0.21875</v>
      </c>
      <c r="E13" s="41">
        <f t="shared" si="1"/>
        <v>25</v>
      </c>
      <c r="F13" s="41">
        <f t="shared" si="1"/>
        <v>0.78125</v>
      </c>
      <c r="G13" s="46">
        <f t="shared" si="0"/>
        <v>32</v>
      </c>
      <c r="H13" s="45">
        <f>SUM(C13:E13)</f>
        <v>32.21875</v>
      </c>
      <c r="I13" s="6"/>
    </row>
    <row r="14" spans="1:9">
      <c r="A14" s="54">
        <v>2</v>
      </c>
      <c r="B14" s="25" t="s">
        <v>19</v>
      </c>
      <c r="C14" s="3"/>
      <c r="D14" s="12">
        <f>C14/H14</f>
        <v>0</v>
      </c>
      <c r="E14" s="15"/>
      <c r="F14" s="12">
        <f>E14/H14</f>
        <v>0</v>
      </c>
      <c r="G14" s="46">
        <f t="shared" si="0"/>
        <v>0</v>
      </c>
      <c r="H14" s="57">
        <f>SUM(C14:C19,E14:E19)</f>
        <v>34</v>
      </c>
      <c r="I14" s="6" t="s">
        <v>31</v>
      </c>
    </row>
    <row r="15" spans="1:9">
      <c r="A15" s="55"/>
      <c r="B15" s="25" t="s">
        <v>20</v>
      </c>
      <c r="C15" s="3"/>
      <c r="D15" s="12">
        <f>C15/H14</f>
        <v>0</v>
      </c>
      <c r="E15" s="15">
        <v>1</v>
      </c>
      <c r="F15" s="12">
        <f>E15/H14</f>
        <v>2.9411764705882353E-2</v>
      </c>
      <c r="G15" s="46">
        <f t="shared" si="0"/>
        <v>1</v>
      </c>
      <c r="H15" s="55"/>
      <c r="I15" s="6" t="s">
        <v>28</v>
      </c>
    </row>
    <row r="16" spans="1:9">
      <c r="A16" s="55"/>
      <c r="B16" s="25" t="s">
        <v>21</v>
      </c>
      <c r="C16" s="3">
        <v>2</v>
      </c>
      <c r="D16" s="12">
        <f>C16/H14</f>
        <v>5.8823529411764705E-2</v>
      </c>
      <c r="E16" s="15">
        <v>13</v>
      </c>
      <c r="F16" s="12">
        <f>E16/H14</f>
        <v>0.38235294117647056</v>
      </c>
      <c r="G16" s="46">
        <f t="shared" si="0"/>
        <v>15</v>
      </c>
      <c r="H16" s="55"/>
      <c r="I16" s="6"/>
    </row>
    <row r="17" spans="1:9">
      <c r="A17" s="55"/>
      <c r="B17" s="25" t="s">
        <v>22</v>
      </c>
      <c r="C17" s="3">
        <v>4</v>
      </c>
      <c r="D17" s="12">
        <f>C17/H14</f>
        <v>0.11764705882352941</v>
      </c>
      <c r="E17" s="15">
        <v>8</v>
      </c>
      <c r="F17" s="12">
        <f>E17/H14</f>
        <v>0.23529411764705882</v>
      </c>
      <c r="G17" s="46">
        <f t="shared" si="0"/>
        <v>12</v>
      </c>
      <c r="H17" s="55"/>
      <c r="I17" s="6"/>
    </row>
    <row r="18" spans="1:9">
      <c r="A18" s="55"/>
      <c r="B18" s="25" t="s">
        <v>23</v>
      </c>
      <c r="C18" s="3">
        <v>4</v>
      </c>
      <c r="D18" s="12">
        <f>C18/H14</f>
        <v>0.11764705882352941</v>
      </c>
      <c r="E18" s="15">
        <v>1</v>
      </c>
      <c r="F18" s="12">
        <f>E18/H14</f>
        <v>2.9411764705882353E-2</v>
      </c>
      <c r="G18" s="46">
        <f t="shared" si="0"/>
        <v>5</v>
      </c>
      <c r="H18" s="55"/>
      <c r="I18" s="6"/>
    </row>
    <row r="19" spans="1:9">
      <c r="A19" s="56"/>
      <c r="B19" s="25" t="s">
        <v>26</v>
      </c>
      <c r="C19" s="3">
        <v>1</v>
      </c>
      <c r="D19" s="12">
        <f>C19/H14</f>
        <v>2.9411764705882353E-2</v>
      </c>
      <c r="E19" s="15"/>
      <c r="F19" s="12">
        <f>E19/H14</f>
        <v>0</v>
      </c>
      <c r="G19" s="46">
        <f t="shared" si="0"/>
        <v>1</v>
      </c>
      <c r="H19" s="56"/>
      <c r="I19" s="6"/>
    </row>
    <row r="20" spans="1:9">
      <c r="A20" s="43"/>
      <c r="B20" s="41"/>
      <c r="C20" s="41">
        <f>SUM(C14:C19)</f>
        <v>11</v>
      </c>
      <c r="D20" s="41">
        <f t="shared" ref="D20:H20" si="2">SUM(D14:D19)</f>
        <v>0.32352941176470584</v>
      </c>
      <c r="E20" s="41">
        <f t="shared" si="2"/>
        <v>23</v>
      </c>
      <c r="F20" s="41">
        <f t="shared" si="2"/>
        <v>0.67647058823529405</v>
      </c>
      <c r="G20" s="41">
        <f t="shared" si="2"/>
        <v>34</v>
      </c>
      <c r="H20" s="41">
        <f t="shared" si="2"/>
        <v>34</v>
      </c>
      <c r="I20" s="6"/>
    </row>
    <row r="21" spans="1:9">
      <c r="A21" s="52">
        <v>3</v>
      </c>
      <c r="B21" s="25" t="s">
        <v>19</v>
      </c>
      <c r="C21" s="3"/>
      <c r="D21" s="12">
        <f>C21/H21</f>
        <v>0</v>
      </c>
      <c r="E21" s="15"/>
      <c r="F21" s="12">
        <f>E21/H21</f>
        <v>0</v>
      </c>
      <c r="G21" s="46">
        <f t="shared" si="0"/>
        <v>0</v>
      </c>
      <c r="H21" s="53">
        <f>SUM(C21:C26,E21:E26)</f>
        <v>27</v>
      </c>
      <c r="I21" s="6" t="s">
        <v>48</v>
      </c>
    </row>
    <row r="22" spans="1:9">
      <c r="A22" s="52"/>
      <c r="B22" s="25" t="s">
        <v>20</v>
      </c>
      <c r="C22" s="3"/>
      <c r="D22" s="12">
        <f>C22/H21</f>
        <v>0</v>
      </c>
      <c r="E22" s="15">
        <v>5</v>
      </c>
      <c r="F22" s="12">
        <f>E22/H21</f>
        <v>0.18518518518518517</v>
      </c>
      <c r="G22" s="46">
        <f t="shared" si="0"/>
        <v>5</v>
      </c>
      <c r="H22" s="53"/>
      <c r="I22" s="6" t="s">
        <v>29</v>
      </c>
    </row>
    <row r="23" spans="1:9">
      <c r="A23" s="52"/>
      <c r="B23" s="25" t="s">
        <v>21</v>
      </c>
      <c r="C23" s="3"/>
      <c r="D23" s="12">
        <f>C23/H21</f>
        <v>0</v>
      </c>
      <c r="E23" s="15">
        <v>6</v>
      </c>
      <c r="F23" s="12">
        <f>E23/H21</f>
        <v>0.22222222222222221</v>
      </c>
      <c r="G23" s="46">
        <f t="shared" si="0"/>
        <v>6</v>
      </c>
      <c r="H23" s="53"/>
      <c r="I23" s="6"/>
    </row>
    <row r="24" spans="1:9">
      <c r="A24" s="52"/>
      <c r="B24" s="25" t="s">
        <v>22</v>
      </c>
      <c r="C24" s="3">
        <v>2</v>
      </c>
      <c r="D24" s="12">
        <f>C24/H21</f>
        <v>7.407407407407407E-2</v>
      </c>
      <c r="E24" s="15">
        <v>10</v>
      </c>
      <c r="F24" s="12">
        <f>E24/H21</f>
        <v>0.37037037037037035</v>
      </c>
      <c r="G24" s="46">
        <f t="shared" si="0"/>
        <v>12</v>
      </c>
      <c r="H24" s="53"/>
      <c r="I24" s="6"/>
    </row>
    <row r="25" spans="1:9">
      <c r="A25" s="52"/>
      <c r="B25" s="25" t="s">
        <v>23</v>
      </c>
      <c r="C25" s="3">
        <v>2</v>
      </c>
      <c r="D25" s="12">
        <f>C25/H21</f>
        <v>7.407407407407407E-2</v>
      </c>
      <c r="E25" s="15">
        <v>2</v>
      </c>
      <c r="F25" s="12">
        <f>E25/H21</f>
        <v>7.407407407407407E-2</v>
      </c>
      <c r="G25" s="46">
        <f t="shared" si="0"/>
        <v>4</v>
      </c>
      <c r="H25" s="53"/>
      <c r="I25" s="6"/>
    </row>
    <row r="26" spans="1:9">
      <c r="A26" s="52"/>
      <c r="B26" s="25" t="s">
        <v>26</v>
      </c>
      <c r="C26" s="3"/>
      <c r="D26" s="12">
        <f>C26/H21</f>
        <v>0</v>
      </c>
      <c r="E26" s="15"/>
      <c r="F26" s="12">
        <f>E26/H21</f>
        <v>0</v>
      </c>
      <c r="G26" s="46">
        <f t="shared" si="0"/>
        <v>0</v>
      </c>
      <c r="H26" s="53"/>
      <c r="I26" s="6"/>
    </row>
    <row r="27" spans="1:9">
      <c r="A27" s="7"/>
      <c r="C27" s="9">
        <f>SUM(C21:C26)</f>
        <v>4</v>
      </c>
      <c r="D27" s="9">
        <f t="shared" ref="D27:G27" si="3">SUM(D21:D26)</f>
        <v>0.14814814814814814</v>
      </c>
      <c r="E27" s="9">
        <f t="shared" si="3"/>
        <v>23</v>
      </c>
      <c r="F27" s="9">
        <f t="shared" si="3"/>
        <v>0.85185185185185175</v>
      </c>
      <c r="G27" s="9">
        <f t="shared" si="3"/>
        <v>27</v>
      </c>
      <c r="H27" s="9">
        <f>SUM(H21:H26)</f>
        <v>27</v>
      </c>
    </row>
  </sheetData>
  <mergeCells count="6">
    <mergeCell ref="A21:A26"/>
    <mergeCell ref="H21:H26"/>
    <mergeCell ref="A14:A19"/>
    <mergeCell ref="H14:H19"/>
    <mergeCell ref="A7:A12"/>
    <mergeCell ref="H7:H12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topLeftCell="A7" workbookViewId="0">
      <selection activeCell="G7" sqref="G7:G27"/>
    </sheetView>
  </sheetViews>
  <sheetFormatPr defaultRowHeight="16.2"/>
  <cols>
    <col min="1" max="1" width="11.6640625" customWidth="1"/>
    <col min="2" max="2" width="10.44140625" bestFit="1" customWidth="1"/>
    <col min="3" max="3" width="13.33203125" style="9" customWidth="1"/>
    <col min="4" max="4" width="16.109375" style="21" customWidth="1"/>
    <col min="5" max="5" width="16.109375" style="13" customWidth="1"/>
    <col min="6" max="6" width="15.33203125" style="16" customWidth="1"/>
    <col min="7" max="7" width="15.33203125" style="47" customWidth="1"/>
    <col min="8" max="8" width="10.44140625" customWidth="1"/>
    <col min="9" max="9" width="24.77734375" customWidth="1"/>
  </cols>
  <sheetData>
    <row r="1" spans="1:9" ht="19.8">
      <c r="A1" s="1" t="s">
        <v>0</v>
      </c>
    </row>
    <row r="2" spans="1:9">
      <c r="A2" s="2" t="s">
        <v>1</v>
      </c>
      <c r="B2" s="26">
        <v>43901</v>
      </c>
      <c r="D2" s="39" t="s">
        <v>58</v>
      </c>
      <c r="E2" s="19"/>
      <c r="H2" s="8"/>
    </row>
    <row r="3" spans="1:9">
      <c r="A3" s="2" t="s">
        <v>2</v>
      </c>
      <c r="B3" t="s">
        <v>18</v>
      </c>
    </row>
    <row r="4" spans="1:9">
      <c r="A4" s="2" t="s">
        <v>3</v>
      </c>
      <c r="B4" s="20" t="s">
        <v>41</v>
      </c>
    </row>
    <row r="5" spans="1:9">
      <c r="A5" s="2" t="s">
        <v>4</v>
      </c>
      <c r="B5" s="2" t="s">
        <v>45</v>
      </c>
    </row>
    <row r="6" spans="1:9" ht="48.6">
      <c r="A6" s="22" t="s">
        <v>5</v>
      </c>
      <c r="B6" s="22" t="s">
        <v>6</v>
      </c>
      <c r="C6" s="22" t="s">
        <v>7</v>
      </c>
      <c r="D6" s="11" t="s">
        <v>8</v>
      </c>
      <c r="E6" s="14" t="s">
        <v>13</v>
      </c>
      <c r="F6" s="17" t="s">
        <v>9</v>
      </c>
      <c r="G6" s="48"/>
      <c r="H6" s="22" t="s">
        <v>12</v>
      </c>
      <c r="I6" s="5" t="s">
        <v>10</v>
      </c>
    </row>
    <row r="7" spans="1:9">
      <c r="A7" s="54">
        <v>1</v>
      </c>
      <c r="B7" s="22" t="s">
        <v>24</v>
      </c>
      <c r="C7" s="22"/>
      <c r="D7" s="12">
        <f>C7/H7</f>
        <v>0</v>
      </c>
      <c r="E7" s="15"/>
      <c r="F7" s="12">
        <f>E7/H7</f>
        <v>0</v>
      </c>
      <c r="G7" s="44">
        <f>SUM(C7,E7)</f>
        <v>0</v>
      </c>
      <c r="H7" s="57">
        <f>SUM(C7:C12,E7:E12)</f>
        <v>20</v>
      </c>
      <c r="I7" s="18" t="s">
        <v>55</v>
      </c>
    </row>
    <row r="8" spans="1:9">
      <c r="A8" s="55"/>
      <c r="B8" s="24" t="s">
        <v>20</v>
      </c>
      <c r="C8" s="22"/>
      <c r="D8" s="12">
        <f>C8/H7</f>
        <v>0</v>
      </c>
      <c r="E8" s="15"/>
      <c r="F8" s="12">
        <f>E8/H7</f>
        <v>0</v>
      </c>
      <c r="G8" s="44">
        <f t="shared" ref="G8:G26" si="0">SUM(C8,E8)</f>
        <v>0</v>
      </c>
      <c r="H8" s="55"/>
      <c r="I8" s="23" t="s">
        <v>15</v>
      </c>
    </row>
    <row r="9" spans="1:9">
      <c r="A9" s="55"/>
      <c r="B9" s="24" t="s">
        <v>21</v>
      </c>
      <c r="C9" s="22"/>
      <c r="D9" s="12">
        <f>C9/H7</f>
        <v>0</v>
      </c>
      <c r="E9" s="15">
        <v>1</v>
      </c>
      <c r="F9" s="12">
        <f>E9/H7</f>
        <v>0.05</v>
      </c>
      <c r="G9" s="44">
        <f t="shared" si="0"/>
        <v>1</v>
      </c>
      <c r="H9" s="55"/>
      <c r="I9" s="4"/>
    </row>
    <row r="10" spans="1:9">
      <c r="A10" s="55"/>
      <c r="B10" s="24" t="s">
        <v>22</v>
      </c>
      <c r="C10" s="22">
        <v>2</v>
      </c>
      <c r="D10" s="12">
        <f>C10/H7</f>
        <v>0.1</v>
      </c>
      <c r="E10" s="15">
        <v>10</v>
      </c>
      <c r="F10" s="12">
        <f>E10/H7</f>
        <v>0.5</v>
      </c>
      <c r="G10" s="44">
        <f t="shared" si="0"/>
        <v>12</v>
      </c>
      <c r="H10" s="55"/>
      <c r="I10" s="4"/>
    </row>
    <row r="11" spans="1:9">
      <c r="A11" s="55"/>
      <c r="B11" s="24" t="s">
        <v>23</v>
      </c>
      <c r="C11" s="22">
        <v>1</v>
      </c>
      <c r="D11" s="12">
        <f>C11/H7</f>
        <v>0.05</v>
      </c>
      <c r="E11" s="15">
        <v>3</v>
      </c>
      <c r="F11" s="12">
        <f>E11/H7</f>
        <v>0.15</v>
      </c>
      <c r="G11" s="44">
        <f t="shared" si="0"/>
        <v>4</v>
      </c>
      <c r="H11" s="55"/>
      <c r="I11" s="6"/>
    </row>
    <row r="12" spans="1:9">
      <c r="A12" s="56"/>
      <c r="B12" s="24" t="s">
        <v>25</v>
      </c>
      <c r="C12" s="22">
        <v>3</v>
      </c>
      <c r="D12" s="12">
        <f>C12/H7</f>
        <v>0.15</v>
      </c>
      <c r="E12" s="15"/>
      <c r="F12" s="12">
        <f>E12/H7</f>
        <v>0</v>
      </c>
      <c r="G12" s="44">
        <f t="shared" si="0"/>
        <v>3</v>
      </c>
      <c r="H12" s="56"/>
      <c r="I12" s="6"/>
    </row>
    <row r="13" spans="1:9">
      <c r="A13" s="42"/>
      <c r="B13" s="41"/>
      <c r="C13" s="41">
        <f>SUM(C7:C12)</f>
        <v>6</v>
      </c>
      <c r="D13" s="41">
        <f t="shared" ref="D13:G13" si="1">SUM(D7:D12)</f>
        <v>0.30000000000000004</v>
      </c>
      <c r="E13" s="41">
        <f t="shared" si="1"/>
        <v>14</v>
      </c>
      <c r="F13" s="41">
        <f t="shared" si="1"/>
        <v>0.70000000000000007</v>
      </c>
      <c r="G13" s="41">
        <f t="shared" si="1"/>
        <v>20</v>
      </c>
      <c r="H13" s="41"/>
      <c r="I13" s="6"/>
    </row>
    <row r="14" spans="1:9">
      <c r="A14" s="54">
        <v>2</v>
      </c>
      <c r="B14" s="40" t="s">
        <v>24</v>
      </c>
      <c r="C14" s="22"/>
      <c r="D14" s="12">
        <f>C14/H14</f>
        <v>0</v>
      </c>
      <c r="E14" s="15"/>
      <c r="F14" s="12">
        <f>E14/H14</f>
        <v>0</v>
      </c>
      <c r="G14" s="44">
        <f t="shared" si="0"/>
        <v>0</v>
      </c>
      <c r="H14" s="57">
        <f>SUM(C14:C19,E14:E19)</f>
        <v>25</v>
      </c>
      <c r="I14" s="6" t="s">
        <v>56</v>
      </c>
    </row>
    <row r="15" spans="1:9">
      <c r="A15" s="55"/>
      <c r="B15" s="40" t="s">
        <v>20</v>
      </c>
      <c r="C15" s="22"/>
      <c r="D15" s="12">
        <f>C15/H14</f>
        <v>0</v>
      </c>
      <c r="E15" s="15"/>
      <c r="F15" s="12">
        <f>E15/H14</f>
        <v>0</v>
      </c>
      <c r="G15" s="44">
        <f t="shared" si="0"/>
        <v>0</v>
      </c>
      <c r="H15" s="55"/>
      <c r="I15" s="6" t="s">
        <v>16</v>
      </c>
    </row>
    <row r="16" spans="1:9">
      <c r="A16" s="55"/>
      <c r="B16" s="40" t="s">
        <v>21</v>
      </c>
      <c r="C16" s="22"/>
      <c r="D16" s="12">
        <f>C16/H14</f>
        <v>0</v>
      </c>
      <c r="E16" s="15">
        <v>6</v>
      </c>
      <c r="F16" s="12">
        <f>E16/H14</f>
        <v>0.24</v>
      </c>
      <c r="G16" s="44">
        <f t="shared" si="0"/>
        <v>6</v>
      </c>
      <c r="H16" s="55"/>
      <c r="I16" s="6"/>
    </row>
    <row r="17" spans="1:9">
      <c r="A17" s="55"/>
      <c r="B17" s="40" t="s">
        <v>22</v>
      </c>
      <c r="C17" s="22"/>
      <c r="D17" s="12">
        <f>C17/H14</f>
        <v>0</v>
      </c>
      <c r="E17" s="15">
        <v>14</v>
      </c>
      <c r="F17" s="12">
        <f>E17/H14</f>
        <v>0.56000000000000005</v>
      </c>
      <c r="G17" s="44">
        <f t="shared" si="0"/>
        <v>14</v>
      </c>
      <c r="H17" s="55"/>
      <c r="I17" s="6"/>
    </row>
    <row r="18" spans="1:9">
      <c r="A18" s="55"/>
      <c r="B18" s="40" t="s">
        <v>23</v>
      </c>
      <c r="C18" s="22"/>
      <c r="D18" s="12">
        <f>C18/H14</f>
        <v>0</v>
      </c>
      <c r="E18" s="15">
        <v>3</v>
      </c>
      <c r="F18" s="12">
        <f>E18/H14</f>
        <v>0.12</v>
      </c>
      <c r="G18" s="44">
        <f t="shared" si="0"/>
        <v>3</v>
      </c>
      <c r="H18" s="55"/>
      <c r="I18" s="6"/>
    </row>
    <row r="19" spans="1:9">
      <c r="A19" s="56"/>
      <c r="B19" s="40" t="s">
        <v>25</v>
      </c>
      <c r="C19" s="22">
        <v>2</v>
      </c>
      <c r="D19" s="12">
        <f>C19/H14</f>
        <v>0.08</v>
      </c>
      <c r="E19" s="15"/>
      <c r="F19" s="12">
        <f>E19/H14</f>
        <v>0</v>
      </c>
      <c r="G19" s="44">
        <f t="shared" si="0"/>
        <v>2</v>
      </c>
      <c r="H19" s="56"/>
      <c r="I19" s="6"/>
    </row>
    <row r="20" spans="1:9">
      <c r="A20" s="43"/>
      <c r="B20" s="41"/>
      <c r="C20" s="41">
        <f>SUM(C14:C19)</f>
        <v>2</v>
      </c>
      <c r="D20" s="41">
        <f t="shared" ref="D20" si="2">SUM(D14:D19)</f>
        <v>0.08</v>
      </c>
      <c r="E20" s="41">
        <f t="shared" ref="E20" si="3">SUM(E14:E19)</f>
        <v>23</v>
      </c>
      <c r="F20" s="41">
        <f t="shared" ref="F20" si="4">SUM(F14:F19)</f>
        <v>0.92</v>
      </c>
      <c r="G20" s="41">
        <f t="shared" ref="G20" si="5">SUM(G14:G19)</f>
        <v>25</v>
      </c>
      <c r="H20" s="43"/>
      <c r="I20" s="6"/>
    </row>
    <row r="21" spans="1:9">
      <c r="A21" s="52">
        <v>3</v>
      </c>
      <c r="B21" s="40" t="s">
        <v>24</v>
      </c>
      <c r="C21" s="22"/>
      <c r="D21" s="12">
        <f>C21/H21</f>
        <v>0</v>
      </c>
      <c r="E21" s="15"/>
      <c r="F21" s="12">
        <f>E21/H21</f>
        <v>0</v>
      </c>
      <c r="G21" s="44">
        <f t="shared" si="0"/>
        <v>0</v>
      </c>
      <c r="H21" s="53">
        <f>SUM(C21:C26,E21:E26)</f>
        <v>21</v>
      </c>
      <c r="I21" s="6" t="s">
        <v>57</v>
      </c>
    </row>
    <row r="22" spans="1:9">
      <c r="A22" s="52"/>
      <c r="B22" s="40" t="s">
        <v>20</v>
      </c>
      <c r="C22" s="22"/>
      <c r="D22" s="12">
        <f>C22/H21</f>
        <v>0</v>
      </c>
      <c r="E22" s="15">
        <v>1</v>
      </c>
      <c r="F22" s="12">
        <f>E22/H21</f>
        <v>4.7619047619047616E-2</v>
      </c>
      <c r="G22" s="44">
        <f t="shared" si="0"/>
        <v>1</v>
      </c>
      <c r="H22" s="52"/>
      <c r="I22" s="6" t="s">
        <v>17</v>
      </c>
    </row>
    <row r="23" spans="1:9">
      <c r="A23" s="52"/>
      <c r="B23" s="40" t="s">
        <v>21</v>
      </c>
      <c r="C23" s="22"/>
      <c r="D23" s="12">
        <f>C23/H21</f>
        <v>0</v>
      </c>
      <c r="E23" s="15">
        <v>8</v>
      </c>
      <c r="F23" s="12">
        <f>E23/H21</f>
        <v>0.38095238095238093</v>
      </c>
      <c r="G23" s="44">
        <f t="shared" si="0"/>
        <v>8</v>
      </c>
      <c r="H23" s="52"/>
      <c r="I23" s="6"/>
    </row>
    <row r="24" spans="1:9">
      <c r="A24" s="52"/>
      <c r="B24" s="40" t="s">
        <v>22</v>
      </c>
      <c r="C24" s="22"/>
      <c r="D24" s="12">
        <f>C24/H21</f>
        <v>0</v>
      </c>
      <c r="E24" s="15">
        <v>7</v>
      </c>
      <c r="F24" s="12">
        <f>E24/H21</f>
        <v>0.33333333333333331</v>
      </c>
      <c r="G24" s="44">
        <f t="shared" si="0"/>
        <v>7</v>
      </c>
      <c r="H24" s="52"/>
      <c r="I24" s="6"/>
    </row>
    <row r="25" spans="1:9">
      <c r="A25" s="52"/>
      <c r="B25" s="40" t="s">
        <v>23</v>
      </c>
      <c r="C25" s="22">
        <v>3</v>
      </c>
      <c r="D25" s="12">
        <f>C25/H21</f>
        <v>0.14285714285714285</v>
      </c>
      <c r="E25" s="15">
        <v>1</v>
      </c>
      <c r="F25" s="12">
        <f>E25/H21</f>
        <v>4.7619047619047616E-2</v>
      </c>
      <c r="G25" s="44">
        <f t="shared" si="0"/>
        <v>4</v>
      </c>
      <c r="H25" s="52"/>
      <c r="I25" s="6"/>
    </row>
    <row r="26" spans="1:9">
      <c r="A26" s="52"/>
      <c r="B26" s="40" t="s">
        <v>25</v>
      </c>
      <c r="C26" s="22">
        <v>1</v>
      </c>
      <c r="D26" s="12">
        <f>C26/H21</f>
        <v>4.7619047619047616E-2</v>
      </c>
      <c r="E26" s="15"/>
      <c r="F26" s="12">
        <f>E26/H21</f>
        <v>0</v>
      </c>
      <c r="G26" s="44">
        <f t="shared" si="0"/>
        <v>1</v>
      </c>
      <c r="H26" s="52"/>
      <c r="I26" s="6"/>
    </row>
    <row r="27" spans="1:9">
      <c r="C27" s="41">
        <f>SUM(C21:C26)</f>
        <v>4</v>
      </c>
      <c r="D27" s="41">
        <f t="shared" ref="D27" si="6">SUM(D21:D26)</f>
        <v>0.19047619047619047</v>
      </c>
      <c r="E27" s="41">
        <f t="shared" ref="E27" si="7">SUM(E21:E26)</f>
        <v>17</v>
      </c>
      <c r="F27" s="41">
        <f t="shared" ref="F27" si="8">SUM(F21:F26)</f>
        <v>0.80952380952380953</v>
      </c>
      <c r="G27" s="41">
        <f t="shared" ref="G27" si="9">SUM(G21:G26)</f>
        <v>21</v>
      </c>
    </row>
    <row r="28" spans="1:9">
      <c r="A28" s="7"/>
    </row>
  </sheetData>
  <mergeCells count="6">
    <mergeCell ref="A21:A26"/>
    <mergeCell ref="H21:H26"/>
    <mergeCell ref="A7:A12"/>
    <mergeCell ref="H7:H12"/>
    <mergeCell ref="A14:A19"/>
    <mergeCell ref="H14:H19"/>
  </mergeCells>
  <phoneticPr fontId="2" type="noConversion"/>
  <pageMargins left="0.7" right="0.7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E13" sqref="E13"/>
    </sheetView>
  </sheetViews>
  <sheetFormatPr defaultRowHeight="16.2"/>
  <cols>
    <col min="4" max="4" width="9.44140625" style="9" customWidth="1"/>
    <col min="5" max="5" width="9.5546875" style="9" customWidth="1"/>
    <col min="6" max="6" width="15.33203125" style="9" bestFit="1" customWidth="1"/>
    <col min="7" max="8" width="10.44140625" style="9" bestFit="1" customWidth="1"/>
  </cols>
  <sheetData>
    <row r="1" spans="1:12">
      <c r="A1" t="s">
        <v>53</v>
      </c>
    </row>
    <row r="2" spans="1:12">
      <c r="A2" s="62" t="s">
        <v>32</v>
      </c>
      <c r="B2" s="62" t="s">
        <v>42</v>
      </c>
      <c r="C2" s="62" t="s">
        <v>44</v>
      </c>
      <c r="D2" s="64" t="s">
        <v>50</v>
      </c>
      <c r="E2" s="64"/>
      <c r="F2" s="64" t="s">
        <v>33</v>
      </c>
      <c r="G2" s="65" t="s">
        <v>51</v>
      </c>
      <c r="H2" s="66"/>
    </row>
    <row r="3" spans="1:12">
      <c r="A3" s="63"/>
      <c r="B3" s="63"/>
      <c r="C3" s="63"/>
      <c r="D3" s="32" t="s">
        <v>49</v>
      </c>
      <c r="E3" s="28" t="s">
        <v>52</v>
      </c>
      <c r="F3" s="64"/>
      <c r="G3" s="38" t="s">
        <v>49</v>
      </c>
      <c r="H3" s="28" t="s">
        <v>52</v>
      </c>
      <c r="J3" s="34"/>
    </row>
    <row r="4" spans="1:12">
      <c r="A4" s="29" t="s">
        <v>34</v>
      </c>
      <c r="B4" s="29" t="s">
        <v>54</v>
      </c>
      <c r="C4" s="37" t="s">
        <v>46</v>
      </c>
      <c r="D4" s="30">
        <v>43822</v>
      </c>
      <c r="E4" s="30">
        <v>43886</v>
      </c>
      <c r="F4" s="30">
        <v>43885</v>
      </c>
      <c r="G4" s="27">
        <v>50</v>
      </c>
      <c r="H4" s="33">
        <v>53</v>
      </c>
      <c r="K4" s="8"/>
      <c r="L4" s="8"/>
    </row>
    <row r="5" spans="1:12">
      <c r="A5" s="31" t="s">
        <v>35</v>
      </c>
      <c r="B5" s="31" t="s">
        <v>63</v>
      </c>
      <c r="C5" s="37" t="s">
        <v>46</v>
      </c>
      <c r="D5" s="59" t="s">
        <v>59</v>
      </c>
      <c r="E5" s="60"/>
      <c r="F5" s="60"/>
      <c r="G5" s="60"/>
      <c r="H5" s="61"/>
    </row>
    <row r="6" spans="1:12">
      <c r="A6" s="31" t="s">
        <v>36</v>
      </c>
      <c r="B6" s="35" t="s">
        <v>14</v>
      </c>
      <c r="C6" s="37" t="s">
        <v>46</v>
      </c>
      <c r="D6" s="59" t="s">
        <v>59</v>
      </c>
      <c r="E6" s="60"/>
      <c r="F6" s="60"/>
      <c r="G6" s="60"/>
      <c r="H6" s="61"/>
    </row>
    <row r="7" spans="1:12">
      <c r="A7" s="31" t="s">
        <v>37</v>
      </c>
      <c r="B7" s="31" t="s">
        <v>64</v>
      </c>
      <c r="C7" s="37" t="s">
        <v>46</v>
      </c>
      <c r="D7" s="59" t="s">
        <v>61</v>
      </c>
      <c r="E7" s="60"/>
      <c r="F7" s="60"/>
      <c r="G7" s="60"/>
      <c r="H7" s="61"/>
    </row>
    <row r="8" spans="1:12">
      <c r="A8" s="31" t="s">
        <v>38</v>
      </c>
      <c r="B8" s="36" t="s">
        <v>41</v>
      </c>
      <c r="C8" s="37" t="s">
        <v>46</v>
      </c>
      <c r="D8" s="30">
        <v>43832</v>
      </c>
      <c r="E8" s="30">
        <v>43901</v>
      </c>
      <c r="F8" s="30">
        <v>43901</v>
      </c>
      <c r="G8" s="27">
        <v>50</v>
      </c>
      <c r="H8" s="27">
        <v>55</v>
      </c>
      <c r="I8" t="s">
        <v>60</v>
      </c>
      <c r="J8" s="8"/>
    </row>
    <row r="9" spans="1:12">
      <c r="A9" s="31" t="s">
        <v>39</v>
      </c>
      <c r="B9" s="35" t="s">
        <v>43</v>
      </c>
      <c r="C9" s="37" t="s">
        <v>46</v>
      </c>
      <c r="D9" s="59" t="s">
        <v>61</v>
      </c>
      <c r="E9" s="60"/>
      <c r="F9" s="60"/>
      <c r="G9" s="60"/>
      <c r="H9" s="61"/>
    </row>
    <row r="10" spans="1:12">
      <c r="A10" s="31" t="s">
        <v>40</v>
      </c>
      <c r="B10" s="36" t="s">
        <v>62</v>
      </c>
      <c r="C10" s="37" t="s">
        <v>46</v>
      </c>
      <c r="D10" s="59" t="s">
        <v>61</v>
      </c>
      <c r="E10" s="60"/>
      <c r="F10" s="60"/>
      <c r="G10" s="60"/>
      <c r="H10" s="61"/>
    </row>
  </sheetData>
  <mergeCells count="11">
    <mergeCell ref="A2:A3"/>
    <mergeCell ref="D2:E2"/>
    <mergeCell ref="F2:F3"/>
    <mergeCell ref="G2:H2"/>
    <mergeCell ref="B2:B3"/>
    <mergeCell ref="C2:C3"/>
    <mergeCell ref="D10:H10"/>
    <mergeCell ref="D9:H9"/>
    <mergeCell ref="D6:H6"/>
    <mergeCell ref="D7:H7"/>
    <mergeCell ref="D5:H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統計</vt:lpstr>
      <vt:lpstr>台茶12號</vt:lpstr>
      <vt:lpstr>青心大冇</vt:lpstr>
      <vt:lpstr>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和本科</cp:lastModifiedBy>
  <dcterms:created xsi:type="dcterms:W3CDTF">2019-04-25T06:08:17Z</dcterms:created>
  <dcterms:modified xsi:type="dcterms:W3CDTF">2022-03-03T01:40:48Z</dcterms:modified>
</cp:coreProperties>
</file>