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ing\002_execute\Class\統計諮詢\農林公司\採前\"/>
    </mc:Choice>
  </mc:AlternateContent>
  <xr:revisionPtr revIDLastSave="0" documentId="13_ncr:1_{1CED450B-FF50-4E81-960C-72A8E75E5F25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6" r:id="rId1"/>
    <sheet name="台茶8號" sheetId="15" r:id="rId2"/>
    <sheet name="台茶18號" sheetId="13" r:id="rId3"/>
    <sheet name="四季春" sheetId="14" r:id="rId4"/>
    <sheet name="青心大冇" sheetId="8" r:id="rId5"/>
    <sheet name="紀錄" sheetId="10" r:id="rId6"/>
  </sheets>
  <definedNames>
    <definedName name="_AMO_UniqueIdentifier" hidden="1">"'9a45e213-1ebd-4980-a647-c76bd33159c2'"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6" l="1"/>
  <c r="F4" i="16"/>
  <c r="F5" i="16"/>
  <c r="F6" i="16"/>
  <c r="F7" i="16"/>
  <c r="F8" i="16"/>
  <c r="F9" i="16"/>
  <c r="F10" i="16"/>
  <c r="F11" i="16"/>
  <c r="F12" i="16"/>
  <c r="F13" i="16"/>
  <c r="F2" i="16"/>
  <c r="D3" i="16"/>
  <c r="D4" i="16"/>
  <c r="D5" i="16"/>
  <c r="D6" i="16"/>
  <c r="D7" i="16"/>
  <c r="D8" i="16"/>
  <c r="D9" i="16"/>
  <c r="D10" i="16"/>
  <c r="D11" i="16"/>
  <c r="D12" i="16"/>
  <c r="D13" i="16"/>
  <c r="D2" i="16"/>
  <c r="F27" i="8"/>
  <c r="D27" i="8"/>
  <c r="F20" i="8"/>
  <c r="D20" i="8"/>
  <c r="C26" i="8"/>
  <c r="C25" i="8"/>
  <c r="C24" i="8"/>
  <c r="C23" i="8"/>
  <c r="C22" i="8"/>
  <c r="C21" i="8"/>
  <c r="C19" i="8"/>
  <c r="C18" i="8"/>
  <c r="C17" i="8"/>
  <c r="C16" i="8"/>
  <c r="C15" i="8"/>
  <c r="C14" i="8"/>
  <c r="C8" i="8"/>
  <c r="C9" i="8"/>
  <c r="C10" i="8"/>
  <c r="C11" i="8"/>
  <c r="C12" i="8"/>
  <c r="C7" i="8"/>
  <c r="F13" i="8"/>
  <c r="D13" i="8"/>
  <c r="C13" i="8" s="1"/>
  <c r="F27" i="14"/>
  <c r="D27" i="14"/>
  <c r="C26" i="14"/>
  <c r="C25" i="14"/>
  <c r="C24" i="14"/>
  <c r="C23" i="14"/>
  <c r="C27" i="14" s="1"/>
  <c r="C22" i="14"/>
  <c r="C21" i="14"/>
  <c r="C19" i="14"/>
  <c r="C18" i="14"/>
  <c r="C17" i="14"/>
  <c r="C16" i="14"/>
  <c r="C15" i="14"/>
  <c r="C14" i="14"/>
  <c r="C20" i="14" s="1"/>
  <c r="F20" i="14"/>
  <c r="D20" i="14"/>
  <c r="C8" i="14"/>
  <c r="C13" i="14" s="1"/>
  <c r="C9" i="14"/>
  <c r="C10" i="14"/>
  <c r="C11" i="14"/>
  <c r="C12" i="14"/>
  <c r="C7" i="14"/>
  <c r="F13" i="14"/>
  <c r="D13" i="14"/>
  <c r="C26" i="13"/>
  <c r="C25" i="13"/>
  <c r="C24" i="13"/>
  <c r="C23" i="13"/>
  <c r="C22" i="13"/>
  <c r="C21" i="13"/>
  <c r="C19" i="13"/>
  <c r="C18" i="13"/>
  <c r="C17" i="13"/>
  <c r="C16" i="13"/>
  <c r="C15" i="13"/>
  <c r="C14" i="13"/>
  <c r="F27" i="13"/>
  <c r="D27" i="13"/>
  <c r="F20" i="13"/>
  <c r="D20" i="13"/>
  <c r="D13" i="13"/>
  <c r="F13" i="13"/>
  <c r="C13" i="13"/>
  <c r="C8" i="13"/>
  <c r="C9" i="13"/>
  <c r="C10" i="13"/>
  <c r="C11" i="13"/>
  <c r="C12" i="13"/>
  <c r="C7" i="13"/>
  <c r="F27" i="15"/>
  <c r="D27" i="15"/>
  <c r="C27" i="15" s="1"/>
  <c r="F20" i="15"/>
  <c r="D20" i="15"/>
  <c r="C26" i="15"/>
  <c r="C25" i="15"/>
  <c r="C24" i="15"/>
  <c r="C23" i="15"/>
  <c r="C22" i="15"/>
  <c r="C21" i="15"/>
  <c r="C19" i="15"/>
  <c r="C18" i="15"/>
  <c r="C17" i="15"/>
  <c r="C16" i="15"/>
  <c r="C15" i="15"/>
  <c r="C14" i="15"/>
  <c r="C8" i="15"/>
  <c r="C9" i="15"/>
  <c r="C10" i="15"/>
  <c r="C11" i="15"/>
  <c r="C12" i="15"/>
  <c r="C7" i="15"/>
  <c r="F13" i="15"/>
  <c r="D13" i="15"/>
  <c r="C13" i="15" s="1"/>
  <c r="C20" i="15" l="1"/>
  <c r="C27" i="13"/>
  <c r="C20" i="8"/>
  <c r="C20" i="13"/>
  <c r="C27" i="8"/>
  <c r="H21" i="15"/>
  <c r="E26" i="15" s="1"/>
  <c r="H14" i="15"/>
  <c r="G17" i="15" s="1"/>
  <c r="H7" i="15"/>
  <c r="E9" i="15" s="1"/>
  <c r="E24" i="15" l="1"/>
  <c r="G24" i="15"/>
  <c r="E21" i="15"/>
  <c r="E25" i="15"/>
  <c r="G21" i="15"/>
  <c r="G26" i="15"/>
  <c r="G22" i="15"/>
  <c r="E23" i="15"/>
  <c r="G23" i="15"/>
  <c r="G9" i="15"/>
  <c r="G18" i="15"/>
  <c r="E18" i="15"/>
  <c r="E10" i="15"/>
  <c r="E7" i="15"/>
  <c r="G10" i="15"/>
  <c r="E19" i="15"/>
  <c r="G7" i="15"/>
  <c r="E11" i="15"/>
  <c r="G15" i="15"/>
  <c r="G19" i="15"/>
  <c r="E15" i="15"/>
  <c r="E8" i="15"/>
  <c r="E12" i="15"/>
  <c r="G16" i="15"/>
  <c r="G14" i="15"/>
  <c r="G11" i="15"/>
  <c r="E16" i="15"/>
  <c r="G8" i="15"/>
  <c r="G12" i="15"/>
  <c r="E17" i="15"/>
  <c r="G25" i="15"/>
  <c r="E14" i="15"/>
  <c r="E20" i="15" s="1"/>
  <c r="E22" i="15"/>
  <c r="H21" i="14"/>
  <c r="G26" i="14" s="1"/>
  <c r="H14" i="14"/>
  <c r="E18" i="14" s="1"/>
  <c r="H7" i="14"/>
  <c r="G9" i="14" s="1"/>
  <c r="E27" i="15" l="1"/>
  <c r="E13" i="15"/>
  <c r="G27" i="15"/>
  <c r="G20" i="15"/>
  <c r="G13" i="15"/>
  <c r="E26" i="14"/>
  <c r="E24" i="14"/>
  <c r="E25" i="14"/>
  <c r="E21" i="14"/>
  <c r="E22" i="14"/>
  <c r="E23" i="14"/>
  <c r="G24" i="14"/>
  <c r="G18" i="14"/>
  <c r="E7" i="14"/>
  <c r="G10" i="14"/>
  <c r="E15" i="14"/>
  <c r="E19" i="14"/>
  <c r="G23" i="14"/>
  <c r="G12" i="14"/>
  <c r="E10" i="14"/>
  <c r="G7" i="14"/>
  <c r="E11" i="14"/>
  <c r="G15" i="14"/>
  <c r="G19" i="14"/>
  <c r="G11" i="14"/>
  <c r="E16" i="14"/>
  <c r="E8" i="14"/>
  <c r="E12" i="14"/>
  <c r="G16" i="14"/>
  <c r="G21" i="14"/>
  <c r="G25" i="14"/>
  <c r="E9" i="14"/>
  <c r="E14" i="14"/>
  <c r="G17" i="14"/>
  <c r="G8" i="14"/>
  <c r="E17" i="14"/>
  <c r="G14" i="14"/>
  <c r="G22" i="14"/>
  <c r="H14" i="13"/>
  <c r="E19" i="13" s="1"/>
  <c r="H21" i="13"/>
  <c r="E24" i="13" s="1"/>
  <c r="H7" i="13"/>
  <c r="E11" i="13" s="1"/>
  <c r="G13" i="14" l="1"/>
  <c r="G27" i="14"/>
  <c r="G20" i="14"/>
  <c r="E13" i="14"/>
  <c r="E20" i="14"/>
  <c r="E27" i="14"/>
  <c r="E21" i="13"/>
  <c r="E27" i="13" s="1"/>
  <c r="G19" i="13"/>
  <c r="G16" i="13"/>
  <c r="E17" i="13"/>
  <c r="G21" i="13"/>
  <c r="G15" i="13"/>
  <c r="G24" i="13"/>
  <c r="E16" i="13"/>
  <c r="E25" i="13"/>
  <c r="E12" i="13"/>
  <c r="G12" i="13"/>
  <c r="G18" i="13"/>
  <c r="E23" i="13"/>
  <c r="G11" i="13"/>
  <c r="E8" i="13"/>
  <c r="G8" i="13"/>
  <c r="G25" i="13"/>
  <c r="E9" i="13"/>
  <c r="E14" i="13"/>
  <c r="G17" i="13"/>
  <c r="E22" i="13"/>
  <c r="E26" i="13"/>
  <c r="G9" i="13"/>
  <c r="G14" i="13"/>
  <c r="E18" i="13"/>
  <c r="G22" i="13"/>
  <c r="G26" i="13"/>
  <c r="E10" i="13"/>
  <c r="E7" i="13"/>
  <c r="G10" i="13"/>
  <c r="E15" i="13"/>
  <c r="G23" i="13"/>
  <c r="G7" i="13"/>
  <c r="G13" i="13" s="1"/>
  <c r="E13" i="13" l="1"/>
  <c r="G20" i="13"/>
  <c r="G27" i="13"/>
  <c r="E20" i="13"/>
  <c r="H14" i="8"/>
  <c r="H7" i="8"/>
  <c r="H21" i="8" l="1"/>
  <c r="G25" i="8" l="1"/>
  <c r="E17" i="8"/>
  <c r="G12" i="8"/>
  <c r="E26" i="8" l="1"/>
  <c r="G26" i="8"/>
  <c r="G17" i="8"/>
  <c r="E22" i="8"/>
  <c r="G9" i="8"/>
  <c r="E14" i="8"/>
  <c r="E18" i="8"/>
  <c r="G22" i="8"/>
  <c r="E10" i="8"/>
  <c r="G14" i="8"/>
  <c r="G18" i="8"/>
  <c r="E23" i="8"/>
  <c r="E15" i="8"/>
  <c r="E19" i="8"/>
  <c r="G23" i="8"/>
  <c r="E7" i="8"/>
  <c r="E13" i="8" s="1"/>
  <c r="E11" i="8"/>
  <c r="G15" i="8"/>
  <c r="G19" i="8"/>
  <c r="E24" i="8"/>
  <c r="E9" i="8"/>
  <c r="G10" i="8"/>
  <c r="G7" i="8"/>
  <c r="G11" i="8"/>
  <c r="E16" i="8"/>
  <c r="E25" i="8"/>
  <c r="G24" i="8"/>
  <c r="E8" i="8"/>
  <c r="E12" i="8"/>
  <c r="G16" i="8"/>
  <c r="E21" i="8"/>
  <c r="E27" i="8" s="1"/>
  <c r="G8" i="8"/>
  <c r="G21" i="8"/>
  <c r="G13" i="8" l="1"/>
  <c r="E20" i="8"/>
  <c r="G20" i="8"/>
  <c r="G27" i="8"/>
</calcChain>
</file>

<file path=xl/sharedStrings.xml><?xml version="1.0" encoding="utf-8"?>
<sst xmlns="http://schemas.openxmlformats.org/spreadsheetml/2006/main" count="233" uniqueCount="95">
  <si>
    <t>生長量調查-機械採收前一天</t>
    <phoneticPr fontId="2" type="noConversion"/>
  </si>
  <si>
    <t>調查日期：</t>
    <phoneticPr fontId="2" type="noConversion"/>
  </si>
  <si>
    <t>品種：</t>
    <phoneticPr fontId="2" type="noConversion"/>
  </si>
  <si>
    <t>地點：</t>
    <phoneticPr fontId="2" type="noConversion"/>
  </si>
  <si>
    <t>茶季：</t>
    <phoneticPr fontId="2" type="noConversion"/>
  </si>
  <si>
    <t>重複</t>
    <phoneticPr fontId="2" type="noConversion"/>
  </si>
  <si>
    <t>發育狀態</t>
    <phoneticPr fontId="2" type="noConversion"/>
  </si>
  <si>
    <t>數量</t>
    <phoneticPr fontId="2" type="noConversion"/>
  </si>
  <si>
    <t>占比 (發育狀態數量/總芽數)</t>
    <phoneticPr fontId="2" type="noConversion"/>
  </si>
  <si>
    <t>開面比(%)         (開面茶芽數/總芽數)</t>
    <phoneticPr fontId="2" type="noConversion"/>
  </si>
  <si>
    <t>備註</t>
    <phoneticPr fontId="2" type="noConversion"/>
  </si>
  <si>
    <t>總芽數</t>
    <phoneticPr fontId="2" type="noConversion"/>
  </si>
  <si>
    <t>開面茶芽數</t>
    <phoneticPr fontId="2" type="noConversion"/>
  </si>
  <si>
    <t>茶菁1</t>
    <phoneticPr fontId="2" type="noConversion"/>
  </si>
  <si>
    <t>茶菁2</t>
    <phoneticPr fontId="2" type="noConversion"/>
  </si>
  <si>
    <t>茶菁3</t>
    <phoneticPr fontId="2" type="noConversion"/>
  </si>
  <si>
    <t>青心大冇</t>
    <phoneticPr fontId="2" type="noConversion"/>
  </si>
  <si>
    <t>3葉</t>
  </si>
  <si>
    <t>4葉</t>
  </si>
  <si>
    <t>5葉</t>
  </si>
  <si>
    <t>6葉</t>
  </si>
  <si>
    <t>2葉</t>
    <phoneticPr fontId="2" type="noConversion"/>
  </si>
  <si>
    <t>7葉</t>
  </si>
  <si>
    <t>品種</t>
    <phoneticPr fontId="2" type="noConversion"/>
  </si>
  <si>
    <t>採前調查日期</t>
    <phoneticPr fontId="2" type="noConversion"/>
  </si>
  <si>
    <t>台12</t>
    <phoneticPr fontId="2" type="noConversion"/>
  </si>
  <si>
    <t>台17</t>
    <phoneticPr fontId="2" type="noConversion"/>
  </si>
  <si>
    <t>台20</t>
    <phoneticPr fontId="2" type="noConversion"/>
  </si>
  <si>
    <t>四季</t>
    <phoneticPr fontId="2" type="noConversion"/>
  </si>
  <si>
    <t>大冇</t>
    <phoneticPr fontId="2" type="noConversion"/>
  </si>
  <si>
    <t>台8</t>
    <phoneticPr fontId="2" type="noConversion"/>
  </si>
  <si>
    <t>台18</t>
    <phoneticPr fontId="2" type="noConversion"/>
  </si>
  <si>
    <t>田區</t>
    <phoneticPr fontId="2" type="noConversion"/>
  </si>
  <si>
    <t>樹齡(年)</t>
    <phoneticPr fontId="2" type="noConversion"/>
  </si>
  <si>
    <t>3~4</t>
    <phoneticPr fontId="2" type="noConversion"/>
  </si>
  <si>
    <t>修剪</t>
    <phoneticPr fontId="2" type="noConversion"/>
  </si>
  <si>
    <t>日期</t>
    <phoneticPr fontId="2" type="noConversion"/>
  </si>
  <si>
    <t>高度(cm)</t>
    <phoneticPr fontId="2" type="noConversion"/>
  </si>
  <si>
    <t>採收</t>
    <phoneticPr fontId="2" type="noConversion"/>
  </si>
  <si>
    <t>6區</t>
    <phoneticPr fontId="2" type="noConversion"/>
  </si>
  <si>
    <t>3區</t>
    <phoneticPr fontId="2" type="noConversion"/>
  </si>
  <si>
    <t>5區</t>
    <phoneticPr fontId="2" type="noConversion"/>
  </si>
  <si>
    <t>台茶18號</t>
    <phoneticPr fontId="2" type="noConversion"/>
  </si>
  <si>
    <t>10-2</t>
    <phoneticPr fontId="2" type="noConversion"/>
  </si>
  <si>
    <t>留養</t>
    <phoneticPr fontId="2" type="noConversion"/>
  </si>
  <si>
    <t>四季春</t>
    <phoneticPr fontId="2" type="noConversion"/>
  </si>
  <si>
    <t>第五水</t>
    <phoneticPr fontId="2" type="noConversion"/>
  </si>
  <si>
    <t>5-1 050 北東</t>
    <phoneticPr fontId="2" type="noConversion"/>
  </si>
  <si>
    <t>5-2 110 中中</t>
    <phoneticPr fontId="2" type="noConversion"/>
  </si>
  <si>
    <t>5-2 140 南西</t>
    <phoneticPr fontId="2" type="noConversion"/>
  </si>
  <si>
    <t>2020年第五水</t>
    <phoneticPr fontId="2" type="noConversion"/>
  </si>
  <si>
    <t>修剪日期：7/22</t>
    <phoneticPr fontId="2" type="noConversion"/>
  </si>
  <si>
    <t>170 中</t>
    <phoneticPr fontId="2" type="noConversion"/>
  </si>
  <si>
    <t>200 東</t>
    <phoneticPr fontId="2" type="noConversion"/>
  </si>
  <si>
    <t>220 西</t>
    <phoneticPr fontId="2" type="noConversion"/>
  </si>
  <si>
    <t>10-1</t>
    <phoneticPr fontId="2" type="noConversion"/>
  </si>
  <si>
    <t>修剪日期：7/29</t>
    <phoneticPr fontId="2" type="noConversion"/>
  </si>
  <si>
    <t>10-1</t>
    <phoneticPr fontId="2" type="noConversion"/>
  </si>
  <si>
    <t>20區</t>
    <phoneticPr fontId="2" type="noConversion"/>
  </si>
  <si>
    <t>2~3</t>
    <phoneticPr fontId="2" type="noConversion"/>
  </si>
  <si>
    <t>台茶8號</t>
    <phoneticPr fontId="2" type="noConversion"/>
  </si>
  <si>
    <t>10-2,10-3</t>
    <phoneticPr fontId="2" type="noConversion"/>
  </si>
  <si>
    <t>10-2 200北西</t>
    <phoneticPr fontId="2" type="noConversion"/>
  </si>
  <si>
    <t>10-2 220 中中</t>
    <phoneticPr fontId="2" type="noConversion"/>
  </si>
  <si>
    <t>10-3 240 南東</t>
    <phoneticPr fontId="2" type="noConversion"/>
  </si>
  <si>
    <t>23區</t>
    <phoneticPr fontId="2" type="noConversion"/>
  </si>
  <si>
    <t>產量過低</t>
    <phoneticPr fontId="2" type="noConversion"/>
  </si>
  <si>
    <t>23-2 040 中東</t>
    <phoneticPr fontId="2" type="noConversion"/>
  </si>
  <si>
    <t>23-2 060 北中</t>
    <phoneticPr fontId="2" type="noConversion"/>
  </si>
  <si>
    <t>23-2 091 南西</t>
    <phoneticPr fontId="2" type="noConversion"/>
  </si>
  <si>
    <t>來不及調查</t>
    <phoneticPr fontId="2" type="noConversion"/>
  </si>
  <si>
    <t>修剪日期：9/3</t>
    <phoneticPr fontId="2" type="noConversion"/>
  </si>
  <si>
    <t>修剪日期：8/16</t>
    <phoneticPr fontId="2" type="noConversion"/>
  </si>
  <si>
    <t>茶季</t>
    <phoneticPr fontId="2" type="noConversion"/>
  </si>
  <si>
    <t>品種</t>
    <phoneticPr fontId="2" type="noConversion"/>
  </si>
  <si>
    <t>未開面比</t>
    <phoneticPr fontId="2" type="noConversion"/>
  </si>
  <si>
    <t>未開面比%</t>
    <phoneticPr fontId="2" type="noConversion"/>
  </si>
  <si>
    <t>開面比</t>
    <phoneticPr fontId="2" type="noConversion"/>
  </si>
  <si>
    <t>未開面比</t>
    <phoneticPr fontId="2" type="noConversion"/>
  </si>
  <si>
    <t>2葉芽數</t>
    <phoneticPr fontId="2" type="noConversion"/>
  </si>
  <si>
    <t>3葉芽數</t>
    <phoneticPr fontId="2" type="noConversion"/>
  </si>
  <si>
    <t>4葉芽數</t>
    <phoneticPr fontId="2" type="noConversion"/>
  </si>
  <si>
    <t>5葉芽數</t>
    <phoneticPr fontId="2" type="noConversion"/>
  </si>
  <si>
    <t>6葉芽數</t>
    <phoneticPr fontId="2" type="noConversion"/>
  </si>
  <si>
    <t>7葉芽數</t>
  </si>
  <si>
    <t>芽數</t>
    <phoneticPr fontId="2" type="noConversion"/>
  </si>
  <si>
    <t>T18</t>
    <phoneticPr fontId="2" type="noConversion"/>
  </si>
  <si>
    <t>T18</t>
    <phoneticPr fontId="2" type="noConversion"/>
  </si>
  <si>
    <t>大冇</t>
    <phoneticPr fontId="2" type="noConversion"/>
  </si>
  <si>
    <t>大冇</t>
    <phoneticPr fontId="2" type="noConversion"/>
  </si>
  <si>
    <t>第五水</t>
    <phoneticPr fontId="2" type="noConversion"/>
  </si>
  <si>
    <t>T8</t>
    <phoneticPr fontId="2" type="noConversion"/>
  </si>
  <si>
    <t>四季</t>
    <phoneticPr fontId="2" type="noConversion"/>
  </si>
  <si>
    <t>8葉芽數</t>
    <phoneticPr fontId="2" type="noConversion"/>
  </si>
  <si>
    <t>9葉芽數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</si>
</sst>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&quot;月&quot;d&quot;日&quot;"/>
    <numFmt numFmtId="177" formatCode="0.0%"/>
    <numFmt numFmtId="178" formatCode="0_ "/>
    <numFmt numFmtId="179" formatCode="m&quot;月&quot;d&quot;日&quot;;@"/>
    <numFmt numFmtId="180" formatCode="0_);[Red]\(0\)"/>
  </numFmts>
  <fonts count="6">
    <font>
      <sz val="12"/>
      <color theme="1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細明體"/>
      <family val="3"/>
      <charset val="136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1" xfId="0" applyNumberFormat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  <xf numFmtId="17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177" fontId="0" fillId="2" borderId="1" xfId="0" applyNumberForma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176" fontId="0" fillId="0" borderId="1" xfId="0" applyNumberFormat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176" fontId="0" fillId="3" borderId="1" xfId="0" quotePrefix="1" applyNumberFormat="1" applyFill="1" applyBorder="1">
      <alignment vertical="center"/>
    </xf>
    <xf numFmtId="0" fontId="0" fillId="3" borderId="1" xfId="0" quotePrefix="1" applyFill="1" applyBorder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6" fontId="0" fillId="0" borderId="1" xfId="0" applyNumberFormat="1" applyFont="1" applyBorder="1" applyAlignment="1">
      <alignment horizontal="right" vertical="center"/>
    </xf>
    <xf numFmtId="177" fontId="0" fillId="0" borderId="0" xfId="0" applyNumberFormat="1" applyFont="1" applyAlignment="1">
      <alignment vertical="center"/>
    </xf>
    <xf numFmtId="176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0" fontId="0" fillId="0" borderId="0" xfId="0" applyNumberFormat="1">
      <alignment vertical="center"/>
    </xf>
    <xf numFmtId="10" fontId="0" fillId="0" borderId="1" xfId="0" applyNumberFormat="1" applyBorder="1" applyAlignment="1">
      <alignment horizontal="center" vertical="center"/>
    </xf>
    <xf numFmtId="180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6" fontId="0" fillId="0" borderId="5" xfId="0" applyNumberFormat="1" applyFont="1" applyBorder="1" applyAlignment="1">
      <alignment horizontal="center" vertical="center"/>
    </xf>
    <xf numFmtId="176" fontId="0" fillId="0" borderId="7" xfId="0" applyNumberFormat="1" applyFont="1" applyBorder="1" applyAlignment="1">
      <alignment horizontal="center" vertical="center"/>
    </xf>
    <xf numFmtId="176" fontId="0" fillId="0" borderId="6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"/>
  <sheetViews>
    <sheetView tabSelected="1" workbookViewId="0">
      <selection activeCell="M1" sqref="M1:N1"/>
    </sheetView>
  </sheetViews>
  <sheetFormatPr defaultRowHeight="16.2"/>
  <cols>
    <col min="3" max="3" width="11.21875" customWidth="1"/>
    <col min="4" max="4" width="11.21875" style="55" customWidth="1"/>
    <col min="6" max="6" width="11.21875" style="55" customWidth="1"/>
  </cols>
  <sheetData>
    <row r="1" spans="1:15">
      <c r="A1" s="5" t="s">
        <v>73</v>
      </c>
      <c r="B1" s="52" t="s">
        <v>74</v>
      </c>
      <c r="C1" s="52" t="s">
        <v>75</v>
      </c>
      <c r="D1" s="52" t="s">
        <v>76</v>
      </c>
      <c r="E1" s="52" t="s">
        <v>77</v>
      </c>
      <c r="F1" s="52" t="s">
        <v>78</v>
      </c>
      <c r="G1" s="52" t="s">
        <v>79</v>
      </c>
      <c r="H1" s="52" t="s">
        <v>80</v>
      </c>
      <c r="I1" s="52" t="s">
        <v>81</v>
      </c>
      <c r="J1" s="52" t="s">
        <v>82</v>
      </c>
      <c r="K1" s="52" t="s">
        <v>83</v>
      </c>
      <c r="L1" s="52" t="s">
        <v>84</v>
      </c>
      <c r="M1" s="58" t="s">
        <v>93</v>
      </c>
      <c r="N1" s="58" t="s">
        <v>94</v>
      </c>
      <c r="O1" s="52" t="s">
        <v>85</v>
      </c>
    </row>
    <row r="2" spans="1:15">
      <c r="A2" s="5" t="s">
        <v>90</v>
      </c>
      <c r="B2" s="52" t="s">
        <v>91</v>
      </c>
      <c r="C2" s="10">
        <v>0.40740740740740738</v>
      </c>
      <c r="D2" s="54">
        <f>C2*100</f>
        <v>40.74074074074074</v>
      </c>
      <c r="E2" s="56">
        <v>0.59259259259259267</v>
      </c>
      <c r="F2" s="54">
        <f>E2*100</f>
        <v>59.259259259259267</v>
      </c>
      <c r="G2" s="5">
        <v>0</v>
      </c>
      <c r="H2" s="5">
        <v>3</v>
      </c>
      <c r="I2" s="5">
        <v>19</v>
      </c>
      <c r="J2" s="5">
        <v>22</v>
      </c>
      <c r="K2" s="5">
        <v>10</v>
      </c>
      <c r="L2" s="5">
        <v>0</v>
      </c>
      <c r="M2" s="5"/>
      <c r="N2" s="5"/>
      <c r="O2" s="5">
        <v>54</v>
      </c>
    </row>
    <row r="3" spans="1:15">
      <c r="A3" s="5" t="s">
        <v>90</v>
      </c>
      <c r="B3" s="52" t="s">
        <v>91</v>
      </c>
      <c r="C3" s="10">
        <v>0.25</v>
      </c>
      <c r="D3" s="54">
        <f t="shared" ref="D3:D13" si="0">C3*100</f>
        <v>25</v>
      </c>
      <c r="E3" s="56">
        <v>0.75</v>
      </c>
      <c r="F3" s="54">
        <f t="shared" ref="F3:F13" si="1">E3*100</f>
        <v>75</v>
      </c>
      <c r="G3" s="5">
        <v>0</v>
      </c>
      <c r="H3" s="5">
        <v>1</v>
      </c>
      <c r="I3" s="5">
        <v>17</v>
      </c>
      <c r="J3" s="5">
        <v>13</v>
      </c>
      <c r="K3" s="5">
        <v>9</v>
      </c>
      <c r="L3" s="5">
        <v>0</v>
      </c>
      <c r="M3" s="5"/>
      <c r="N3" s="5"/>
      <c r="O3" s="5">
        <v>40</v>
      </c>
    </row>
    <row r="4" spans="1:15">
      <c r="A4" s="5" t="s">
        <v>90</v>
      </c>
      <c r="B4" s="52" t="s">
        <v>91</v>
      </c>
      <c r="C4" s="10">
        <v>0.38636363636363635</v>
      </c>
      <c r="D4" s="54">
        <f t="shared" si="0"/>
        <v>38.636363636363633</v>
      </c>
      <c r="E4" s="56">
        <v>0.61363636363636365</v>
      </c>
      <c r="F4" s="54">
        <f t="shared" si="1"/>
        <v>61.363636363636367</v>
      </c>
      <c r="G4" s="5">
        <v>2</v>
      </c>
      <c r="H4" s="5">
        <v>2</v>
      </c>
      <c r="I4" s="5">
        <v>19</v>
      </c>
      <c r="J4" s="5">
        <v>13</v>
      </c>
      <c r="K4" s="5">
        <v>8</v>
      </c>
      <c r="L4" s="5">
        <v>0</v>
      </c>
      <c r="M4" s="5"/>
      <c r="N4" s="5"/>
      <c r="O4" s="5">
        <v>44</v>
      </c>
    </row>
    <row r="5" spans="1:15">
      <c r="A5" s="5" t="s">
        <v>90</v>
      </c>
      <c r="B5" s="4" t="s">
        <v>86</v>
      </c>
      <c r="C5" s="10">
        <v>0.27160493827160492</v>
      </c>
      <c r="D5" s="54">
        <f t="shared" si="0"/>
        <v>27.160493827160494</v>
      </c>
      <c r="E5" s="56">
        <v>0.72839506172839497</v>
      </c>
      <c r="F5" s="54">
        <f t="shared" si="1"/>
        <v>72.839506172839492</v>
      </c>
      <c r="G5" s="5">
        <v>1</v>
      </c>
      <c r="H5" s="5">
        <v>3</v>
      </c>
      <c r="I5" s="5">
        <v>27</v>
      </c>
      <c r="J5" s="5">
        <v>37</v>
      </c>
      <c r="K5" s="5">
        <v>12</v>
      </c>
      <c r="L5" s="5">
        <v>1</v>
      </c>
      <c r="M5" s="5"/>
      <c r="N5" s="5"/>
      <c r="O5" s="5">
        <v>81</v>
      </c>
    </row>
    <row r="6" spans="1:15">
      <c r="A6" s="5" t="s">
        <v>90</v>
      </c>
      <c r="B6" s="4" t="s">
        <v>87</v>
      </c>
      <c r="C6" s="10">
        <v>0.3253012048192771</v>
      </c>
      <c r="D6" s="54">
        <f t="shared" si="0"/>
        <v>32.53012048192771</v>
      </c>
      <c r="E6" s="56">
        <v>0.67469879518072295</v>
      </c>
      <c r="F6" s="54">
        <f t="shared" si="1"/>
        <v>67.46987951807229</v>
      </c>
      <c r="G6" s="5">
        <v>0</v>
      </c>
      <c r="H6" s="5">
        <v>5</v>
      </c>
      <c r="I6" s="5">
        <v>30</v>
      </c>
      <c r="J6" s="5">
        <v>38</v>
      </c>
      <c r="K6" s="5">
        <v>7</v>
      </c>
      <c r="L6" s="5">
        <v>3</v>
      </c>
      <c r="M6" s="5"/>
      <c r="N6" s="5"/>
      <c r="O6" s="5">
        <v>83</v>
      </c>
    </row>
    <row r="7" spans="1:15">
      <c r="A7" s="5" t="s">
        <v>90</v>
      </c>
      <c r="B7" s="4" t="s">
        <v>86</v>
      </c>
      <c r="C7" s="10">
        <v>0.74242424242424243</v>
      </c>
      <c r="D7" s="54">
        <f t="shared" si="0"/>
        <v>74.242424242424249</v>
      </c>
      <c r="E7" s="56">
        <v>0.25757575757575757</v>
      </c>
      <c r="F7" s="54">
        <f t="shared" si="1"/>
        <v>25.757575757575758</v>
      </c>
      <c r="G7" s="5">
        <v>0</v>
      </c>
      <c r="H7" s="5">
        <v>7</v>
      </c>
      <c r="I7" s="5">
        <v>22</v>
      </c>
      <c r="J7" s="5">
        <v>28</v>
      </c>
      <c r="K7" s="5">
        <v>9</v>
      </c>
      <c r="L7" s="5">
        <v>0</v>
      </c>
      <c r="M7" s="5"/>
      <c r="N7" s="5"/>
      <c r="O7" s="5">
        <v>66</v>
      </c>
    </row>
    <row r="8" spans="1:15">
      <c r="A8" s="5" t="s">
        <v>90</v>
      </c>
      <c r="B8" s="4" t="s">
        <v>92</v>
      </c>
      <c r="C8" s="10">
        <v>0.13207547169811321</v>
      </c>
      <c r="D8" s="54">
        <f t="shared" si="0"/>
        <v>13.20754716981132</v>
      </c>
      <c r="E8" s="56">
        <v>0.86792452830188682</v>
      </c>
      <c r="F8" s="54">
        <f t="shared" si="1"/>
        <v>86.79245283018868</v>
      </c>
      <c r="G8" s="5">
        <v>0</v>
      </c>
      <c r="H8" s="5">
        <v>1</v>
      </c>
      <c r="I8" s="5">
        <v>11</v>
      </c>
      <c r="J8" s="5">
        <v>22</v>
      </c>
      <c r="K8" s="5">
        <v>15</v>
      </c>
      <c r="L8" s="5">
        <v>4</v>
      </c>
      <c r="M8" s="5"/>
      <c r="N8" s="5"/>
      <c r="O8" s="5">
        <v>53</v>
      </c>
    </row>
    <row r="9" spans="1:15">
      <c r="A9" s="5" t="s">
        <v>90</v>
      </c>
      <c r="B9" s="4" t="s">
        <v>92</v>
      </c>
      <c r="C9" s="10">
        <v>0.14492753623188406</v>
      </c>
      <c r="D9" s="54">
        <f t="shared" si="0"/>
        <v>14.492753623188406</v>
      </c>
      <c r="E9" s="56">
        <v>0.85507246376811596</v>
      </c>
      <c r="F9" s="54">
        <f t="shared" si="1"/>
        <v>85.507246376811594</v>
      </c>
      <c r="G9" s="5">
        <v>0</v>
      </c>
      <c r="H9" s="5">
        <v>1</v>
      </c>
      <c r="I9" s="5">
        <v>24</v>
      </c>
      <c r="J9" s="5">
        <v>26</v>
      </c>
      <c r="K9" s="5">
        <v>17</v>
      </c>
      <c r="L9" s="5">
        <v>1</v>
      </c>
      <c r="M9" s="5"/>
      <c r="N9" s="5"/>
      <c r="O9" s="5">
        <v>69</v>
      </c>
    </row>
    <row r="10" spans="1:15">
      <c r="A10" s="5" t="s">
        <v>90</v>
      </c>
      <c r="B10" s="4" t="s">
        <v>92</v>
      </c>
      <c r="C10" s="10">
        <v>0.23636363636363636</v>
      </c>
      <c r="D10" s="54">
        <f t="shared" si="0"/>
        <v>23.636363636363637</v>
      </c>
      <c r="E10" s="56">
        <v>0.76363636363636356</v>
      </c>
      <c r="F10" s="54">
        <f t="shared" si="1"/>
        <v>76.36363636363636</v>
      </c>
      <c r="G10" s="5">
        <v>0</v>
      </c>
      <c r="H10" s="5">
        <v>0</v>
      </c>
      <c r="I10" s="5">
        <v>14</v>
      </c>
      <c r="J10" s="5">
        <v>22</v>
      </c>
      <c r="K10" s="5">
        <v>14</v>
      </c>
      <c r="L10" s="5">
        <v>5</v>
      </c>
      <c r="M10" s="5"/>
      <c r="N10" s="5"/>
      <c r="O10" s="5">
        <v>55</v>
      </c>
    </row>
    <row r="11" spans="1:15">
      <c r="A11" s="5" t="s">
        <v>90</v>
      </c>
      <c r="B11" s="4" t="s">
        <v>88</v>
      </c>
      <c r="C11" s="10">
        <v>0.30588235294117649</v>
      </c>
      <c r="D11" s="54">
        <f t="shared" si="0"/>
        <v>30.588235294117649</v>
      </c>
      <c r="E11" s="56">
        <v>0.69411764705882339</v>
      </c>
      <c r="F11" s="54">
        <f t="shared" si="1"/>
        <v>69.411764705882334</v>
      </c>
      <c r="G11" s="57">
        <v>0</v>
      </c>
      <c r="H11" s="57">
        <v>18</v>
      </c>
      <c r="I11" s="57">
        <v>34</v>
      </c>
      <c r="J11" s="57">
        <v>20</v>
      </c>
      <c r="K11" s="57">
        <v>10</v>
      </c>
      <c r="L11" s="57">
        <v>3</v>
      </c>
      <c r="M11" s="57"/>
      <c r="N11" s="57"/>
      <c r="O11" s="57">
        <v>85</v>
      </c>
    </row>
    <row r="12" spans="1:15">
      <c r="A12" s="5" t="s">
        <v>90</v>
      </c>
      <c r="B12" s="4" t="s">
        <v>89</v>
      </c>
      <c r="C12" s="10">
        <v>0.30864197530864196</v>
      </c>
      <c r="D12" s="54">
        <f t="shared" si="0"/>
        <v>30.864197530864196</v>
      </c>
      <c r="E12" s="56">
        <v>0.69135802469135799</v>
      </c>
      <c r="F12" s="54">
        <f t="shared" si="1"/>
        <v>69.135802469135797</v>
      </c>
      <c r="G12" s="57">
        <v>2</v>
      </c>
      <c r="H12" s="57">
        <v>22</v>
      </c>
      <c r="I12" s="57">
        <v>28</v>
      </c>
      <c r="J12" s="57">
        <v>18</v>
      </c>
      <c r="K12" s="57">
        <v>7</v>
      </c>
      <c r="L12" s="57">
        <v>4</v>
      </c>
      <c r="M12" s="57"/>
      <c r="N12" s="57"/>
      <c r="O12" s="57">
        <v>81</v>
      </c>
    </row>
    <row r="13" spans="1:15">
      <c r="A13" s="5" t="s">
        <v>90</v>
      </c>
      <c r="B13" s="4" t="s">
        <v>29</v>
      </c>
      <c r="C13" s="10">
        <v>0.56896551724137934</v>
      </c>
      <c r="D13" s="54">
        <f t="shared" si="0"/>
        <v>56.896551724137936</v>
      </c>
      <c r="E13" s="56">
        <v>0.43103448275862066</v>
      </c>
      <c r="F13" s="54">
        <f t="shared" si="1"/>
        <v>43.103448275862064</v>
      </c>
      <c r="G13" s="57">
        <v>0</v>
      </c>
      <c r="H13" s="57">
        <v>6</v>
      </c>
      <c r="I13" s="57">
        <v>30</v>
      </c>
      <c r="J13" s="57">
        <v>9</v>
      </c>
      <c r="K13" s="57">
        <v>11</v>
      </c>
      <c r="L13" s="57">
        <v>2</v>
      </c>
      <c r="M13" s="57"/>
      <c r="N13" s="57"/>
      <c r="O13" s="57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opLeftCell="A4" workbookViewId="0">
      <selection activeCell="E28" sqref="E28"/>
    </sheetView>
  </sheetViews>
  <sheetFormatPr defaultRowHeight="16.2"/>
  <cols>
    <col min="1" max="1" width="11.6640625" customWidth="1"/>
    <col min="2" max="2" width="10.44140625" bestFit="1" customWidth="1"/>
    <col min="3" max="3" width="10.44140625" customWidth="1"/>
    <col min="4" max="4" width="13.33203125" style="8" customWidth="1"/>
    <col min="5" max="5" width="16.109375" style="19" customWidth="1"/>
    <col min="6" max="6" width="16.109375" style="11" customWidth="1"/>
    <col min="7" max="7" width="15.33203125" style="14" customWidth="1"/>
    <col min="8" max="8" width="10.44140625" customWidth="1"/>
    <col min="9" max="9" width="24.77734375" customWidth="1"/>
  </cols>
  <sheetData>
    <row r="1" spans="1:9" ht="19.8">
      <c r="A1" s="1" t="s">
        <v>0</v>
      </c>
    </row>
    <row r="2" spans="1:9">
      <c r="A2" s="2" t="s">
        <v>1</v>
      </c>
      <c r="B2" s="23">
        <v>44116</v>
      </c>
      <c r="C2" s="23"/>
      <c r="E2" s="42" t="s">
        <v>72</v>
      </c>
      <c r="F2" s="17"/>
      <c r="H2" s="7"/>
    </row>
    <row r="3" spans="1:9">
      <c r="A3" s="2" t="s">
        <v>2</v>
      </c>
      <c r="B3" t="s">
        <v>60</v>
      </c>
    </row>
    <row r="4" spans="1:9">
      <c r="A4" s="2" t="s">
        <v>3</v>
      </c>
      <c r="B4" s="18" t="s">
        <v>61</v>
      </c>
      <c r="C4" s="18"/>
    </row>
    <row r="5" spans="1:9">
      <c r="A5" s="2" t="s">
        <v>4</v>
      </c>
      <c r="B5" s="2" t="s">
        <v>46</v>
      </c>
      <c r="C5" s="2"/>
    </row>
    <row r="6" spans="1:9" ht="48.6">
      <c r="A6" s="48" t="s">
        <v>5</v>
      </c>
      <c r="B6" s="48" t="s">
        <v>6</v>
      </c>
      <c r="C6" s="52"/>
      <c r="D6" s="48"/>
      <c r="E6" s="9" t="s">
        <v>8</v>
      </c>
      <c r="F6" s="12" t="s">
        <v>12</v>
      </c>
      <c r="G6" s="15" t="s">
        <v>9</v>
      </c>
      <c r="H6" s="48" t="s">
        <v>11</v>
      </c>
      <c r="I6" s="4" t="s">
        <v>10</v>
      </c>
    </row>
    <row r="7" spans="1:9">
      <c r="A7" s="59">
        <v>1</v>
      </c>
      <c r="B7" s="48" t="s">
        <v>21</v>
      </c>
      <c r="C7" s="53">
        <f>D7+F7</f>
        <v>0</v>
      </c>
      <c r="D7" s="48"/>
      <c r="E7" s="10">
        <f>D7/H7</f>
        <v>0</v>
      </c>
      <c r="F7" s="49"/>
      <c r="G7" s="10">
        <f>F7/H7</f>
        <v>0</v>
      </c>
      <c r="H7" s="62">
        <f>SUM(D7:D12,F7:F12)</f>
        <v>54</v>
      </c>
      <c r="I7" s="16" t="s">
        <v>62</v>
      </c>
    </row>
    <row r="8" spans="1:9">
      <c r="A8" s="60"/>
      <c r="B8" s="48" t="s">
        <v>17</v>
      </c>
      <c r="C8" s="53">
        <f t="shared" ref="C8:C26" si="0">D8+F8</f>
        <v>3</v>
      </c>
      <c r="D8" s="48"/>
      <c r="E8" s="10">
        <f>D8/H7</f>
        <v>0</v>
      </c>
      <c r="F8" s="49">
        <v>3</v>
      </c>
      <c r="G8" s="10">
        <f>F8/H7</f>
        <v>5.5555555555555552E-2</v>
      </c>
      <c r="H8" s="60"/>
      <c r="I8" s="21" t="s">
        <v>13</v>
      </c>
    </row>
    <row r="9" spans="1:9">
      <c r="A9" s="60"/>
      <c r="B9" s="48" t="s">
        <v>18</v>
      </c>
      <c r="C9" s="53">
        <f t="shared" si="0"/>
        <v>19</v>
      </c>
      <c r="D9" s="48">
        <v>4</v>
      </c>
      <c r="E9" s="10">
        <f>D9/H7</f>
        <v>7.407407407407407E-2</v>
      </c>
      <c r="F9" s="49">
        <v>15</v>
      </c>
      <c r="G9" s="10">
        <f>F9/H7</f>
        <v>0.27777777777777779</v>
      </c>
      <c r="H9" s="60"/>
      <c r="I9" s="3"/>
    </row>
    <row r="10" spans="1:9">
      <c r="A10" s="60"/>
      <c r="B10" s="48" t="s">
        <v>19</v>
      </c>
      <c r="C10" s="53">
        <f t="shared" si="0"/>
        <v>22</v>
      </c>
      <c r="D10" s="48">
        <v>12</v>
      </c>
      <c r="E10" s="10">
        <f>D10/H7</f>
        <v>0.22222222222222221</v>
      </c>
      <c r="F10" s="49">
        <v>10</v>
      </c>
      <c r="G10" s="10">
        <f>F10/H7</f>
        <v>0.18518518518518517</v>
      </c>
      <c r="H10" s="60"/>
      <c r="I10" s="3"/>
    </row>
    <row r="11" spans="1:9">
      <c r="A11" s="60"/>
      <c r="B11" s="48" t="s">
        <v>20</v>
      </c>
      <c r="C11" s="53">
        <f t="shared" si="0"/>
        <v>10</v>
      </c>
      <c r="D11" s="48">
        <v>6</v>
      </c>
      <c r="E11" s="10">
        <f>D11/H7</f>
        <v>0.1111111111111111</v>
      </c>
      <c r="F11" s="49">
        <v>4</v>
      </c>
      <c r="G11" s="10">
        <f>F11/H7</f>
        <v>7.407407407407407E-2</v>
      </c>
      <c r="H11" s="60"/>
      <c r="I11" s="5"/>
    </row>
    <row r="12" spans="1:9">
      <c r="A12" s="61"/>
      <c r="B12" s="48" t="s">
        <v>22</v>
      </c>
      <c r="C12" s="53">
        <f t="shared" si="0"/>
        <v>0</v>
      </c>
      <c r="D12" s="48"/>
      <c r="E12" s="10">
        <f>D12/H7</f>
        <v>0</v>
      </c>
      <c r="F12" s="49"/>
      <c r="G12" s="10">
        <f>F12/H7</f>
        <v>0</v>
      </c>
      <c r="H12" s="61"/>
      <c r="I12" s="5"/>
    </row>
    <row r="13" spans="1:9">
      <c r="A13" s="50"/>
      <c r="B13" s="52"/>
      <c r="C13" s="53">
        <f t="shared" si="0"/>
        <v>54</v>
      </c>
      <c r="D13" s="52">
        <f>SUM(D7:D12)</f>
        <v>22</v>
      </c>
      <c r="E13" s="52">
        <f t="shared" ref="E13:G13" si="1">SUM(E7:E12)</f>
        <v>0.40740740740740738</v>
      </c>
      <c r="F13" s="52">
        <f t="shared" si="1"/>
        <v>32</v>
      </c>
      <c r="G13" s="52">
        <f t="shared" si="1"/>
        <v>0.59259259259259267</v>
      </c>
      <c r="H13" s="52"/>
      <c r="I13" s="5"/>
    </row>
    <row r="14" spans="1:9">
      <c r="A14" s="59">
        <v>2</v>
      </c>
      <c r="B14" s="48" t="s">
        <v>21</v>
      </c>
      <c r="C14" s="53">
        <f>D14+F14</f>
        <v>0</v>
      </c>
      <c r="D14" s="48"/>
      <c r="E14" s="10">
        <f>D14/H14</f>
        <v>0</v>
      </c>
      <c r="F14" s="49"/>
      <c r="G14" s="10">
        <f>F14/H14</f>
        <v>0</v>
      </c>
      <c r="H14" s="62">
        <f>SUM(D14:D19,F14:F19)</f>
        <v>40</v>
      </c>
      <c r="I14" s="5" t="s">
        <v>63</v>
      </c>
    </row>
    <row r="15" spans="1:9">
      <c r="A15" s="60"/>
      <c r="B15" s="48" t="s">
        <v>17</v>
      </c>
      <c r="C15" s="53">
        <f t="shared" si="0"/>
        <v>1</v>
      </c>
      <c r="D15" s="48"/>
      <c r="E15" s="10">
        <f>D15/H14</f>
        <v>0</v>
      </c>
      <c r="F15" s="49">
        <v>1</v>
      </c>
      <c r="G15" s="10">
        <f>F15/H14</f>
        <v>2.5000000000000001E-2</v>
      </c>
      <c r="H15" s="60"/>
      <c r="I15" s="5" t="s">
        <v>14</v>
      </c>
    </row>
    <row r="16" spans="1:9">
      <c r="A16" s="60"/>
      <c r="B16" s="48" t="s">
        <v>18</v>
      </c>
      <c r="C16" s="53">
        <f t="shared" si="0"/>
        <v>17</v>
      </c>
      <c r="D16" s="48">
        <v>2</v>
      </c>
      <c r="E16" s="10">
        <f>D16/H14</f>
        <v>0.05</v>
      </c>
      <c r="F16" s="49">
        <v>15</v>
      </c>
      <c r="G16" s="10">
        <f>F16/H14</f>
        <v>0.375</v>
      </c>
      <c r="H16" s="60"/>
      <c r="I16" s="5"/>
    </row>
    <row r="17" spans="1:9">
      <c r="A17" s="60"/>
      <c r="B17" s="48" t="s">
        <v>19</v>
      </c>
      <c r="C17" s="53">
        <f t="shared" si="0"/>
        <v>13</v>
      </c>
      <c r="D17" s="48">
        <v>3</v>
      </c>
      <c r="E17" s="10">
        <f>D17/H14</f>
        <v>7.4999999999999997E-2</v>
      </c>
      <c r="F17" s="49">
        <v>10</v>
      </c>
      <c r="G17" s="10">
        <f>F17/H14</f>
        <v>0.25</v>
      </c>
      <c r="H17" s="60"/>
      <c r="I17" s="5"/>
    </row>
    <row r="18" spans="1:9">
      <c r="A18" s="60"/>
      <c r="B18" s="48" t="s">
        <v>20</v>
      </c>
      <c r="C18" s="53">
        <f t="shared" si="0"/>
        <v>9</v>
      </c>
      <c r="D18" s="48">
        <v>5</v>
      </c>
      <c r="E18" s="10">
        <f>D18/H14</f>
        <v>0.125</v>
      </c>
      <c r="F18" s="49">
        <v>4</v>
      </c>
      <c r="G18" s="10">
        <f>F18/H14</f>
        <v>0.1</v>
      </c>
      <c r="H18" s="60"/>
      <c r="I18" s="5"/>
    </row>
    <row r="19" spans="1:9">
      <c r="A19" s="61"/>
      <c r="B19" s="48" t="s">
        <v>22</v>
      </c>
      <c r="C19" s="53">
        <f t="shared" si="0"/>
        <v>0</v>
      </c>
      <c r="D19" s="48"/>
      <c r="E19" s="10">
        <f>D19/H14</f>
        <v>0</v>
      </c>
      <c r="F19" s="49"/>
      <c r="G19" s="10">
        <f>F19/H14</f>
        <v>0</v>
      </c>
      <c r="H19" s="61"/>
      <c r="I19" s="5"/>
    </row>
    <row r="20" spans="1:9">
      <c r="A20" s="50"/>
      <c r="B20" s="52"/>
      <c r="C20" s="53">
        <f t="shared" ref="C20" si="2">D20+F20</f>
        <v>40</v>
      </c>
      <c r="D20" s="52">
        <f>SUM(D14:D19)</f>
        <v>10</v>
      </c>
      <c r="E20" s="52">
        <f t="shared" ref="E20" si="3">SUM(E14:E19)</f>
        <v>0.25</v>
      </c>
      <c r="F20" s="52">
        <f t="shared" ref="F20" si="4">SUM(F14:F19)</f>
        <v>30</v>
      </c>
      <c r="G20" s="52">
        <f t="shared" ref="G20" si="5">SUM(G14:G19)</f>
        <v>0.75</v>
      </c>
      <c r="H20" s="52"/>
      <c r="I20" s="5"/>
    </row>
    <row r="21" spans="1:9">
      <c r="A21" s="63">
        <v>3</v>
      </c>
      <c r="B21" s="48" t="s">
        <v>21</v>
      </c>
      <c r="C21" s="53">
        <f>D21+F21</f>
        <v>2</v>
      </c>
      <c r="D21" s="48">
        <v>2</v>
      </c>
      <c r="E21" s="10">
        <f>D21/H21</f>
        <v>4.5454545454545456E-2</v>
      </c>
      <c r="F21" s="49"/>
      <c r="G21" s="10">
        <f>F21/H21</f>
        <v>0</v>
      </c>
      <c r="H21" s="64">
        <f>SUM(D21:D26,F21:F26)</f>
        <v>44</v>
      </c>
      <c r="I21" s="5" t="s">
        <v>64</v>
      </c>
    </row>
    <row r="22" spans="1:9">
      <c r="A22" s="63"/>
      <c r="B22" s="48" t="s">
        <v>17</v>
      </c>
      <c r="C22" s="53">
        <f t="shared" si="0"/>
        <v>2</v>
      </c>
      <c r="D22" s="48"/>
      <c r="E22" s="10">
        <f>D22/H21</f>
        <v>0</v>
      </c>
      <c r="F22" s="49">
        <v>2</v>
      </c>
      <c r="G22" s="10">
        <f>F22/H21</f>
        <v>4.5454545454545456E-2</v>
      </c>
      <c r="H22" s="63"/>
      <c r="I22" s="5" t="s">
        <v>15</v>
      </c>
    </row>
    <row r="23" spans="1:9">
      <c r="A23" s="63"/>
      <c r="B23" s="48" t="s">
        <v>18</v>
      </c>
      <c r="C23" s="53">
        <f t="shared" si="0"/>
        <v>19</v>
      </c>
      <c r="D23" s="48">
        <v>6</v>
      </c>
      <c r="E23" s="10">
        <f>D23/H21</f>
        <v>0.13636363636363635</v>
      </c>
      <c r="F23" s="49">
        <v>13</v>
      </c>
      <c r="G23" s="10">
        <f>F23/H21</f>
        <v>0.29545454545454547</v>
      </c>
      <c r="H23" s="63"/>
      <c r="I23" s="5"/>
    </row>
    <row r="24" spans="1:9">
      <c r="A24" s="63"/>
      <c r="B24" s="48" t="s">
        <v>19</v>
      </c>
      <c r="C24" s="53">
        <f t="shared" si="0"/>
        <v>13</v>
      </c>
      <c r="D24" s="48">
        <v>5</v>
      </c>
      <c r="E24" s="10">
        <f>D24/H21</f>
        <v>0.11363636363636363</v>
      </c>
      <c r="F24" s="49">
        <v>8</v>
      </c>
      <c r="G24" s="10">
        <f>F24/H21</f>
        <v>0.18181818181818182</v>
      </c>
      <c r="H24" s="63"/>
      <c r="I24" s="5"/>
    </row>
    <row r="25" spans="1:9">
      <c r="A25" s="63"/>
      <c r="B25" s="48" t="s">
        <v>20</v>
      </c>
      <c r="C25" s="53">
        <f t="shared" si="0"/>
        <v>8</v>
      </c>
      <c r="D25" s="48">
        <v>4</v>
      </c>
      <c r="E25" s="10">
        <f>D25/H21</f>
        <v>9.0909090909090912E-2</v>
      </c>
      <c r="F25" s="49">
        <v>4</v>
      </c>
      <c r="G25" s="10">
        <f>F25/H21</f>
        <v>9.0909090909090912E-2</v>
      </c>
      <c r="H25" s="63"/>
      <c r="I25" s="5"/>
    </row>
    <row r="26" spans="1:9">
      <c r="A26" s="63"/>
      <c r="B26" s="48" t="s">
        <v>22</v>
      </c>
      <c r="C26" s="53">
        <f t="shared" si="0"/>
        <v>0</v>
      </c>
      <c r="D26" s="48"/>
      <c r="E26" s="10">
        <f>D26/H21</f>
        <v>0</v>
      </c>
      <c r="F26" s="49"/>
      <c r="G26" s="10">
        <f>F26/H21</f>
        <v>0</v>
      </c>
      <c r="H26" s="63"/>
      <c r="I26" s="5"/>
    </row>
    <row r="27" spans="1:9">
      <c r="A27" s="50"/>
      <c r="B27" s="52"/>
      <c r="C27" s="53">
        <f t="shared" ref="C27" si="6">D27+F27</f>
        <v>44</v>
      </c>
      <c r="D27" s="52">
        <f>SUM(D21:D26)</f>
        <v>17</v>
      </c>
      <c r="E27" s="52">
        <f t="shared" ref="E27" si="7">SUM(E21:E26)</f>
        <v>0.38636363636363635</v>
      </c>
      <c r="F27" s="52">
        <f t="shared" ref="F27" si="8">SUM(F21:F26)</f>
        <v>27</v>
      </c>
      <c r="G27" s="52">
        <f t="shared" ref="G27" si="9">SUM(G21:G26)</f>
        <v>0.61363636363636365</v>
      </c>
      <c r="H27" s="52"/>
      <c r="I27" s="5"/>
    </row>
    <row r="28" spans="1:9">
      <c r="A28" s="6"/>
    </row>
  </sheetData>
  <mergeCells count="6">
    <mergeCell ref="A7:A12"/>
    <mergeCell ref="H7:H12"/>
    <mergeCell ref="A14:A19"/>
    <mergeCell ref="H14:H19"/>
    <mergeCell ref="A21:A26"/>
    <mergeCell ref="H21:H26"/>
  </mergeCells>
  <phoneticPr fontId="2" type="noConversion"/>
  <pageMargins left="0.7" right="0.7" top="0.75" bottom="0.75" header="0.3" footer="0.3"/>
  <pageSetup paperSize="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opLeftCell="A5" workbookViewId="0">
      <selection activeCell="G27" activeCellId="5" sqref="E13 G13 E20 G20 E27 G27"/>
    </sheetView>
  </sheetViews>
  <sheetFormatPr defaultRowHeight="16.2"/>
  <cols>
    <col min="1" max="1" width="11.6640625" customWidth="1"/>
    <col min="2" max="2" width="10.44140625" bestFit="1" customWidth="1"/>
    <col min="3" max="3" width="10.44140625" customWidth="1"/>
    <col min="4" max="4" width="13.33203125" style="8" customWidth="1"/>
    <col min="5" max="5" width="16.109375" style="19" customWidth="1"/>
    <col min="6" max="6" width="16.109375" style="11" customWidth="1"/>
    <col min="7" max="7" width="15.33203125" style="14" customWidth="1"/>
    <col min="8" max="8" width="10.44140625" customWidth="1"/>
    <col min="9" max="9" width="24.77734375" customWidth="1"/>
  </cols>
  <sheetData>
    <row r="1" spans="1:9" ht="19.8">
      <c r="A1" s="1" t="s">
        <v>0</v>
      </c>
    </row>
    <row r="2" spans="1:9">
      <c r="A2" s="2" t="s">
        <v>1</v>
      </c>
      <c r="B2" s="23">
        <v>44130</v>
      </c>
      <c r="C2" s="23"/>
      <c r="E2" s="42" t="s">
        <v>71</v>
      </c>
      <c r="F2" s="17"/>
      <c r="H2" s="7"/>
    </row>
    <row r="3" spans="1:9">
      <c r="A3" s="2" t="s">
        <v>2</v>
      </c>
      <c r="B3" t="s">
        <v>42</v>
      </c>
    </row>
    <row r="4" spans="1:9">
      <c r="A4" s="2" t="s">
        <v>3</v>
      </c>
      <c r="B4" s="18" t="s">
        <v>65</v>
      </c>
      <c r="C4" s="18"/>
    </row>
    <row r="5" spans="1:9">
      <c r="A5" s="2" t="s">
        <v>4</v>
      </c>
      <c r="B5" s="2" t="s">
        <v>46</v>
      </c>
      <c r="C5" s="2"/>
    </row>
    <row r="6" spans="1:9" ht="48.6">
      <c r="A6" s="37" t="s">
        <v>5</v>
      </c>
      <c r="B6" s="37" t="s">
        <v>6</v>
      </c>
      <c r="C6" s="52"/>
      <c r="D6" s="37"/>
      <c r="E6" s="9" t="s">
        <v>8</v>
      </c>
      <c r="F6" s="12" t="s">
        <v>12</v>
      </c>
      <c r="G6" s="15" t="s">
        <v>9</v>
      </c>
      <c r="H6" s="37" t="s">
        <v>11</v>
      </c>
      <c r="I6" s="4" t="s">
        <v>10</v>
      </c>
    </row>
    <row r="7" spans="1:9">
      <c r="A7" s="59">
        <v>1</v>
      </c>
      <c r="B7" s="37" t="s">
        <v>21</v>
      </c>
      <c r="C7" s="53">
        <f>D7+F7</f>
        <v>1</v>
      </c>
      <c r="D7" s="39"/>
      <c r="E7" s="10">
        <f>D7/H7</f>
        <v>0</v>
      </c>
      <c r="F7" s="40">
        <v>1</v>
      </c>
      <c r="G7" s="10">
        <f>F7/H7</f>
        <v>1.2345679012345678E-2</v>
      </c>
      <c r="H7" s="62">
        <f>SUM(D7:D12,F7:F12)</f>
        <v>81</v>
      </c>
      <c r="I7" s="16" t="s">
        <v>67</v>
      </c>
    </row>
    <row r="8" spans="1:9">
      <c r="A8" s="60"/>
      <c r="B8" s="37" t="s">
        <v>17</v>
      </c>
      <c r="C8" s="53">
        <f t="shared" ref="C8:C12" si="0">D8+F8</f>
        <v>3</v>
      </c>
      <c r="D8" s="39"/>
      <c r="E8" s="10">
        <f>D8/H7</f>
        <v>0</v>
      </c>
      <c r="F8" s="40">
        <v>3</v>
      </c>
      <c r="G8" s="10">
        <f>F8/H7</f>
        <v>3.7037037037037035E-2</v>
      </c>
      <c r="H8" s="60"/>
      <c r="I8" s="21"/>
    </row>
    <row r="9" spans="1:9">
      <c r="A9" s="60"/>
      <c r="B9" s="37" t="s">
        <v>18</v>
      </c>
      <c r="C9" s="53">
        <f t="shared" si="0"/>
        <v>27</v>
      </c>
      <c r="D9" s="39">
        <v>9</v>
      </c>
      <c r="E9" s="10">
        <f>D9/H7</f>
        <v>0.1111111111111111</v>
      </c>
      <c r="F9" s="40">
        <v>18</v>
      </c>
      <c r="G9" s="10">
        <f>F9/H7</f>
        <v>0.22222222222222221</v>
      </c>
      <c r="H9" s="60"/>
      <c r="I9" s="3"/>
    </row>
    <row r="10" spans="1:9">
      <c r="A10" s="60"/>
      <c r="B10" s="37" t="s">
        <v>19</v>
      </c>
      <c r="C10" s="53">
        <f t="shared" si="0"/>
        <v>37</v>
      </c>
      <c r="D10" s="39">
        <v>8</v>
      </c>
      <c r="E10" s="10">
        <f>D10/H7</f>
        <v>9.8765432098765427E-2</v>
      </c>
      <c r="F10" s="40">
        <v>29</v>
      </c>
      <c r="G10" s="10">
        <f>F10/H7</f>
        <v>0.35802469135802467</v>
      </c>
      <c r="H10" s="60"/>
      <c r="I10" s="3"/>
    </row>
    <row r="11" spans="1:9">
      <c r="A11" s="60"/>
      <c r="B11" s="37" t="s">
        <v>20</v>
      </c>
      <c r="C11" s="53">
        <f t="shared" si="0"/>
        <v>12</v>
      </c>
      <c r="D11" s="39">
        <v>4</v>
      </c>
      <c r="E11" s="10">
        <f>D11/H7</f>
        <v>4.9382716049382713E-2</v>
      </c>
      <c r="F11" s="40">
        <v>8</v>
      </c>
      <c r="G11" s="10">
        <f>F11/H7</f>
        <v>9.8765432098765427E-2</v>
      </c>
      <c r="H11" s="60"/>
      <c r="I11" s="5"/>
    </row>
    <row r="12" spans="1:9">
      <c r="A12" s="61"/>
      <c r="B12" s="37" t="s">
        <v>22</v>
      </c>
      <c r="C12" s="53">
        <f t="shared" si="0"/>
        <v>1</v>
      </c>
      <c r="D12" s="39">
        <v>1</v>
      </c>
      <c r="E12" s="10">
        <f>D12/H7</f>
        <v>1.2345679012345678E-2</v>
      </c>
      <c r="F12" s="40"/>
      <c r="G12" s="10">
        <f>F12/H7</f>
        <v>0</v>
      </c>
      <c r="H12" s="61"/>
      <c r="I12" s="5"/>
    </row>
    <row r="13" spans="1:9">
      <c r="A13" s="50"/>
      <c r="B13" s="52"/>
      <c r="C13" s="53">
        <f>SUM(C7:C12)</f>
        <v>81</v>
      </c>
      <c r="D13" s="52">
        <f>SUM(D7:D12)</f>
        <v>22</v>
      </c>
      <c r="E13" s="52">
        <f t="shared" ref="E13:G13" si="1">SUM(E7:E12)</f>
        <v>0.27160493827160492</v>
      </c>
      <c r="F13" s="52">
        <f t="shared" si="1"/>
        <v>59</v>
      </c>
      <c r="G13" s="52">
        <f t="shared" si="1"/>
        <v>0.72839506172839497</v>
      </c>
      <c r="H13" s="50"/>
      <c r="I13" s="5"/>
    </row>
    <row r="14" spans="1:9">
      <c r="A14" s="59">
        <v>2</v>
      </c>
      <c r="B14" s="37" t="s">
        <v>21</v>
      </c>
      <c r="C14" s="53">
        <f>D14+F14</f>
        <v>0</v>
      </c>
      <c r="D14" s="39"/>
      <c r="E14" s="10">
        <f>D14/H14</f>
        <v>0</v>
      </c>
      <c r="F14" s="40"/>
      <c r="G14" s="10">
        <f>F14/H14</f>
        <v>0</v>
      </c>
      <c r="H14" s="62">
        <f>SUM(D14:D19,F14:F19)</f>
        <v>83</v>
      </c>
      <c r="I14" s="5" t="s">
        <v>68</v>
      </c>
    </row>
    <row r="15" spans="1:9">
      <c r="A15" s="60"/>
      <c r="B15" s="37" t="s">
        <v>17</v>
      </c>
      <c r="C15" s="53">
        <f t="shared" ref="C15:C19" si="2">D15+F15</f>
        <v>5</v>
      </c>
      <c r="D15" s="39"/>
      <c r="E15" s="10">
        <f>D15/H14</f>
        <v>0</v>
      </c>
      <c r="F15" s="40">
        <v>5</v>
      </c>
      <c r="G15" s="10">
        <f>F15/H14</f>
        <v>6.0240963855421686E-2</v>
      </c>
      <c r="H15" s="60"/>
      <c r="I15" s="5"/>
    </row>
    <row r="16" spans="1:9">
      <c r="A16" s="60"/>
      <c r="B16" s="37" t="s">
        <v>18</v>
      </c>
      <c r="C16" s="53">
        <f t="shared" si="2"/>
        <v>30</v>
      </c>
      <c r="D16" s="39">
        <v>5</v>
      </c>
      <c r="E16" s="10">
        <f>D16/H14</f>
        <v>6.0240963855421686E-2</v>
      </c>
      <c r="F16" s="40">
        <v>25</v>
      </c>
      <c r="G16" s="10">
        <f>F16/H14</f>
        <v>0.30120481927710846</v>
      </c>
      <c r="H16" s="60"/>
      <c r="I16" s="5"/>
    </row>
    <row r="17" spans="1:9">
      <c r="A17" s="60"/>
      <c r="B17" s="37" t="s">
        <v>19</v>
      </c>
      <c r="C17" s="53">
        <f t="shared" si="2"/>
        <v>38</v>
      </c>
      <c r="D17" s="39">
        <v>15</v>
      </c>
      <c r="E17" s="10">
        <f>D17/H14</f>
        <v>0.18072289156626506</v>
      </c>
      <c r="F17" s="40">
        <v>23</v>
      </c>
      <c r="G17" s="10">
        <f>F17/H14</f>
        <v>0.27710843373493976</v>
      </c>
      <c r="H17" s="60"/>
      <c r="I17" s="5"/>
    </row>
    <row r="18" spans="1:9">
      <c r="A18" s="60"/>
      <c r="B18" s="37" t="s">
        <v>20</v>
      </c>
      <c r="C18" s="53">
        <f t="shared" si="2"/>
        <v>7</v>
      </c>
      <c r="D18" s="39">
        <v>5</v>
      </c>
      <c r="E18" s="10">
        <f>D18/H14</f>
        <v>6.0240963855421686E-2</v>
      </c>
      <c r="F18" s="40">
        <v>2</v>
      </c>
      <c r="G18" s="10">
        <f>F18/H14</f>
        <v>2.4096385542168676E-2</v>
      </c>
      <c r="H18" s="60"/>
      <c r="I18" s="5"/>
    </row>
    <row r="19" spans="1:9">
      <c r="A19" s="61"/>
      <c r="B19" s="37" t="s">
        <v>22</v>
      </c>
      <c r="C19" s="53">
        <f t="shared" si="2"/>
        <v>3</v>
      </c>
      <c r="D19" s="39">
        <v>2</v>
      </c>
      <c r="E19" s="10">
        <f>D19/H14</f>
        <v>2.4096385542168676E-2</v>
      </c>
      <c r="F19" s="40">
        <v>1</v>
      </c>
      <c r="G19" s="10">
        <f>F19/H14</f>
        <v>1.2048192771084338E-2</v>
      </c>
      <c r="H19" s="61"/>
      <c r="I19" s="5"/>
    </row>
    <row r="20" spans="1:9">
      <c r="A20" s="50"/>
      <c r="B20" s="52"/>
      <c r="C20" s="53">
        <f>SUM(C14:C19)</f>
        <v>83</v>
      </c>
      <c r="D20" s="52">
        <f>SUM(D14:D19)</f>
        <v>27</v>
      </c>
      <c r="E20" s="52">
        <f t="shared" ref="E20" si="3">SUM(E14:E19)</f>
        <v>0.3253012048192771</v>
      </c>
      <c r="F20" s="52">
        <f t="shared" ref="F20" si="4">SUM(F14:F19)</f>
        <v>56</v>
      </c>
      <c r="G20" s="52">
        <f t="shared" ref="G20" si="5">SUM(G14:G19)</f>
        <v>0.67469879518072295</v>
      </c>
      <c r="H20" s="50"/>
      <c r="I20" s="5"/>
    </row>
    <row r="21" spans="1:9">
      <c r="A21" s="63">
        <v>3</v>
      </c>
      <c r="B21" s="37" t="s">
        <v>21</v>
      </c>
      <c r="C21" s="53">
        <f>D21+F21</f>
        <v>0</v>
      </c>
      <c r="D21" s="37"/>
      <c r="E21" s="10">
        <f>D21/H21</f>
        <v>0</v>
      </c>
      <c r="F21" s="38"/>
      <c r="G21" s="10">
        <f>F21/H21</f>
        <v>0</v>
      </c>
      <c r="H21" s="64">
        <f>SUM(D21:D26,F21:F26)</f>
        <v>66</v>
      </c>
      <c r="I21" s="5" t="s">
        <v>69</v>
      </c>
    </row>
    <row r="22" spans="1:9">
      <c r="A22" s="63"/>
      <c r="B22" s="37" t="s">
        <v>17</v>
      </c>
      <c r="C22" s="53">
        <f t="shared" ref="C22:C26" si="6">D22+F22</f>
        <v>7</v>
      </c>
      <c r="D22" s="37">
        <v>4</v>
      </c>
      <c r="E22" s="10">
        <f>D22/H21</f>
        <v>6.0606060606060608E-2</v>
      </c>
      <c r="F22" s="38">
        <v>3</v>
      </c>
      <c r="G22" s="10">
        <f>F22/H21</f>
        <v>4.5454545454545456E-2</v>
      </c>
      <c r="H22" s="63"/>
      <c r="I22" s="5"/>
    </row>
    <row r="23" spans="1:9">
      <c r="A23" s="63"/>
      <c r="B23" s="37" t="s">
        <v>18</v>
      </c>
      <c r="C23" s="53">
        <f t="shared" si="6"/>
        <v>22</v>
      </c>
      <c r="D23" s="37">
        <v>13</v>
      </c>
      <c r="E23" s="10">
        <f>D23/H21</f>
        <v>0.19696969696969696</v>
      </c>
      <c r="F23" s="38">
        <v>9</v>
      </c>
      <c r="G23" s="10">
        <f>F23/H21</f>
        <v>0.13636363636363635</v>
      </c>
      <c r="H23" s="63"/>
      <c r="I23" s="5"/>
    </row>
    <row r="24" spans="1:9">
      <c r="A24" s="63"/>
      <c r="B24" s="37" t="s">
        <v>19</v>
      </c>
      <c r="C24" s="53">
        <f t="shared" si="6"/>
        <v>28</v>
      </c>
      <c r="D24" s="37">
        <v>25</v>
      </c>
      <c r="E24" s="10">
        <f>D24/H21</f>
        <v>0.37878787878787878</v>
      </c>
      <c r="F24" s="38">
        <v>3</v>
      </c>
      <c r="G24" s="10">
        <f>F24/H21</f>
        <v>4.5454545454545456E-2</v>
      </c>
      <c r="H24" s="63"/>
      <c r="I24" s="5"/>
    </row>
    <row r="25" spans="1:9">
      <c r="A25" s="63"/>
      <c r="B25" s="37" t="s">
        <v>20</v>
      </c>
      <c r="C25" s="53">
        <f t="shared" si="6"/>
        <v>9</v>
      </c>
      <c r="D25" s="37">
        <v>7</v>
      </c>
      <c r="E25" s="10">
        <f>D25/H21</f>
        <v>0.10606060606060606</v>
      </c>
      <c r="F25" s="38">
        <v>2</v>
      </c>
      <c r="G25" s="10">
        <f>F25/H21</f>
        <v>3.0303030303030304E-2</v>
      </c>
      <c r="H25" s="63"/>
      <c r="I25" s="5"/>
    </row>
    <row r="26" spans="1:9">
      <c r="A26" s="63"/>
      <c r="B26" s="37" t="s">
        <v>22</v>
      </c>
      <c r="C26" s="53">
        <f t="shared" si="6"/>
        <v>0</v>
      </c>
      <c r="D26" s="37"/>
      <c r="E26" s="10">
        <f>D26/H21</f>
        <v>0</v>
      </c>
      <c r="F26" s="38"/>
      <c r="G26" s="10">
        <f>F26/H21</f>
        <v>0</v>
      </c>
      <c r="H26" s="63"/>
      <c r="I26" s="5"/>
    </row>
    <row r="27" spans="1:9">
      <c r="A27" s="50"/>
      <c r="B27" s="52"/>
      <c r="C27" s="53">
        <f>SUM(C21:C26)</f>
        <v>66</v>
      </c>
      <c r="D27" s="52">
        <f>SUM(D21:D26)</f>
        <v>49</v>
      </c>
      <c r="E27" s="52">
        <f t="shared" ref="E27" si="7">SUM(E21:E26)</f>
        <v>0.74242424242424243</v>
      </c>
      <c r="F27" s="52">
        <f t="shared" ref="F27" si="8">SUM(F21:F26)</f>
        <v>17</v>
      </c>
      <c r="G27" s="52">
        <f t="shared" ref="G27" si="9">SUM(G21:G26)</f>
        <v>0.25757575757575757</v>
      </c>
      <c r="H27" s="50"/>
      <c r="I27" s="5"/>
    </row>
    <row r="28" spans="1:9">
      <c r="A28" s="6"/>
    </row>
  </sheetData>
  <mergeCells count="6">
    <mergeCell ref="A7:A12"/>
    <mergeCell ref="H7:H12"/>
    <mergeCell ref="A14:A19"/>
    <mergeCell ref="H14:H19"/>
    <mergeCell ref="A21:A26"/>
    <mergeCell ref="H21:H26"/>
  </mergeCells>
  <phoneticPr fontId="2" type="noConversion"/>
  <pageMargins left="0.7" right="0.7" top="0.75" bottom="0.75" header="0.3" footer="0.3"/>
  <pageSetup paperSize="9" orientation="landscape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topLeftCell="A7" workbookViewId="0">
      <selection activeCell="G27" activeCellId="5" sqref="E13 G13 E20 G20 E27 G27"/>
    </sheetView>
  </sheetViews>
  <sheetFormatPr defaultRowHeight="16.2"/>
  <cols>
    <col min="1" max="1" width="11.6640625" customWidth="1"/>
    <col min="2" max="2" width="10.44140625" bestFit="1" customWidth="1"/>
    <col min="3" max="3" width="10.44140625" customWidth="1"/>
    <col min="4" max="4" width="13.33203125" style="8" customWidth="1"/>
    <col min="5" max="5" width="16.109375" style="19" customWidth="1"/>
    <col min="6" max="6" width="16.109375" style="11" customWidth="1"/>
    <col min="7" max="7" width="15.33203125" style="14" customWidth="1"/>
    <col min="8" max="8" width="10.44140625" customWidth="1"/>
    <col min="9" max="9" width="24.77734375" customWidth="1"/>
  </cols>
  <sheetData>
    <row r="1" spans="1:9" ht="19.8">
      <c r="A1" s="1" t="s">
        <v>0</v>
      </c>
    </row>
    <row r="2" spans="1:9">
      <c r="A2" s="2" t="s">
        <v>1</v>
      </c>
      <c r="B2" s="23">
        <v>44084</v>
      </c>
      <c r="C2" s="23"/>
      <c r="E2" s="34" t="s">
        <v>51</v>
      </c>
      <c r="F2" s="17"/>
      <c r="H2" s="7"/>
    </row>
    <row r="3" spans="1:9">
      <c r="A3" s="2" t="s">
        <v>2</v>
      </c>
      <c r="B3" s="2" t="s">
        <v>45</v>
      </c>
      <c r="C3" s="2"/>
    </row>
    <row r="4" spans="1:9">
      <c r="A4" s="2" t="s">
        <v>3</v>
      </c>
      <c r="B4" s="2" t="s">
        <v>41</v>
      </c>
      <c r="C4" s="2"/>
    </row>
    <row r="5" spans="1:9">
      <c r="A5" s="2" t="s">
        <v>4</v>
      </c>
      <c r="B5" s="2" t="s">
        <v>46</v>
      </c>
      <c r="C5" s="2"/>
    </row>
    <row r="6" spans="1:9" ht="48.6">
      <c r="A6" s="45" t="s">
        <v>5</v>
      </c>
      <c r="B6" s="45" t="s">
        <v>6</v>
      </c>
      <c r="C6" s="52"/>
      <c r="D6" s="45" t="s">
        <v>7</v>
      </c>
      <c r="E6" s="9" t="s">
        <v>8</v>
      </c>
      <c r="F6" s="12" t="s">
        <v>12</v>
      </c>
      <c r="G6" s="15" t="s">
        <v>9</v>
      </c>
      <c r="H6" s="45" t="s">
        <v>11</v>
      </c>
      <c r="I6" s="4" t="s">
        <v>10</v>
      </c>
    </row>
    <row r="7" spans="1:9">
      <c r="A7" s="59">
        <v>1</v>
      </c>
      <c r="B7" s="45" t="s">
        <v>21</v>
      </c>
      <c r="C7" s="53">
        <f>D7+F7</f>
        <v>0</v>
      </c>
      <c r="D7" s="45"/>
      <c r="E7" s="10">
        <f>D7/H7</f>
        <v>0</v>
      </c>
      <c r="F7" s="46"/>
      <c r="G7" s="10">
        <f>F7/H7</f>
        <v>0</v>
      </c>
      <c r="H7" s="62">
        <f>SUM(D7:D12,F7:F12)</f>
        <v>53</v>
      </c>
      <c r="I7" s="16" t="s">
        <v>47</v>
      </c>
    </row>
    <row r="8" spans="1:9">
      <c r="A8" s="60"/>
      <c r="B8" s="45" t="s">
        <v>17</v>
      </c>
      <c r="C8" s="53">
        <f t="shared" ref="C8:C12" si="0">D8+F8</f>
        <v>1</v>
      </c>
      <c r="D8" s="45"/>
      <c r="E8" s="10">
        <f>D8/H7</f>
        <v>0</v>
      </c>
      <c r="F8" s="46">
        <v>1</v>
      </c>
      <c r="G8" s="10">
        <f>F8/H7</f>
        <v>1.8867924528301886E-2</v>
      </c>
      <c r="H8" s="65"/>
      <c r="I8" s="3" t="s">
        <v>13</v>
      </c>
    </row>
    <row r="9" spans="1:9">
      <c r="A9" s="60"/>
      <c r="B9" s="45" t="s">
        <v>18</v>
      </c>
      <c r="C9" s="53">
        <f t="shared" si="0"/>
        <v>11</v>
      </c>
      <c r="D9" s="45"/>
      <c r="E9" s="10">
        <f>D9/H7</f>
        <v>0</v>
      </c>
      <c r="F9" s="46">
        <v>11</v>
      </c>
      <c r="G9" s="10">
        <f>F9/H7</f>
        <v>0.20754716981132076</v>
      </c>
      <c r="H9" s="65"/>
      <c r="I9" s="3"/>
    </row>
    <row r="10" spans="1:9">
      <c r="A10" s="60"/>
      <c r="B10" s="45" t="s">
        <v>19</v>
      </c>
      <c r="C10" s="53">
        <f t="shared" si="0"/>
        <v>22</v>
      </c>
      <c r="D10" s="45"/>
      <c r="E10" s="10">
        <f>D10/H7</f>
        <v>0</v>
      </c>
      <c r="F10" s="46">
        <v>22</v>
      </c>
      <c r="G10" s="10">
        <f>F10/H7</f>
        <v>0.41509433962264153</v>
      </c>
      <c r="H10" s="65"/>
      <c r="I10" s="3"/>
    </row>
    <row r="11" spans="1:9">
      <c r="A11" s="60"/>
      <c r="B11" s="45" t="s">
        <v>20</v>
      </c>
      <c r="C11" s="53">
        <f t="shared" si="0"/>
        <v>15</v>
      </c>
      <c r="D11" s="45">
        <v>5</v>
      </c>
      <c r="E11" s="10">
        <f>D11/H7</f>
        <v>9.4339622641509441E-2</v>
      </c>
      <c r="F11" s="46">
        <v>10</v>
      </c>
      <c r="G11" s="10">
        <f>F11/H7</f>
        <v>0.18867924528301888</v>
      </c>
      <c r="H11" s="65"/>
      <c r="I11" s="5"/>
    </row>
    <row r="12" spans="1:9">
      <c r="A12" s="60"/>
      <c r="B12" s="45" t="s">
        <v>22</v>
      </c>
      <c r="C12" s="53">
        <f t="shared" si="0"/>
        <v>4</v>
      </c>
      <c r="D12" s="45">
        <v>2</v>
      </c>
      <c r="E12" s="10">
        <f>D12/H7</f>
        <v>3.7735849056603772E-2</v>
      </c>
      <c r="F12" s="46">
        <v>2</v>
      </c>
      <c r="G12" s="10">
        <f>F12/H7</f>
        <v>3.7735849056603772E-2</v>
      </c>
      <c r="H12" s="65"/>
      <c r="I12" s="5"/>
    </row>
    <row r="13" spans="1:9">
      <c r="A13" s="50"/>
      <c r="B13" s="52"/>
      <c r="C13" s="52">
        <f>SUM(C7:C12)</f>
        <v>53</v>
      </c>
      <c r="D13" s="52">
        <f>SUM(D7:D12)</f>
        <v>7</v>
      </c>
      <c r="E13" s="52">
        <f t="shared" ref="E13:G13" si="1">SUM(E7:E12)</f>
        <v>0.13207547169811321</v>
      </c>
      <c r="F13" s="52">
        <f t="shared" si="1"/>
        <v>46</v>
      </c>
      <c r="G13" s="52">
        <f t="shared" si="1"/>
        <v>0.86792452830188682</v>
      </c>
      <c r="H13" s="51"/>
      <c r="I13" s="5"/>
    </row>
    <row r="14" spans="1:9">
      <c r="A14" s="59">
        <v>2</v>
      </c>
      <c r="B14" s="45" t="s">
        <v>21</v>
      </c>
      <c r="C14" s="53">
        <f>D14+F14</f>
        <v>0</v>
      </c>
      <c r="D14" s="45"/>
      <c r="E14" s="10">
        <f>D14/H14</f>
        <v>0</v>
      </c>
      <c r="F14" s="46"/>
      <c r="G14" s="10">
        <f>F14/H14</f>
        <v>0</v>
      </c>
      <c r="H14" s="62">
        <f>SUM(D14:D19,F14:F19)</f>
        <v>69</v>
      </c>
      <c r="I14" s="5" t="s">
        <v>48</v>
      </c>
    </row>
    <row r="15" spans="1:9">
      <c r="A15" s="60"/>
      <c r="B15" s="45" t="s">
        <v>17</v>
      </c>
      <c r="C15" s="53">
        <f t="shared" ref="C15:C19" si="2">D15+F15</f>
        <v>1</v>
      </c>
      <c r="D15" s="45"/>
      <c r="E15" s="10">
        <f>D15/H14</f>
        <v>0</v>
      </c>
      <c r="F15" s="46">
        <v>1</v>
      </c>
      <c r="G15" s="10">
        <f>F15/H14</f>
        <v>1.4492753623188406E-2</v>
      </c>
      <c r="H15" s="60"/>
      <c r="I15" s="5" t="s">
        <v>14</v>
      </c>
    </row>
    <row r="16" spans="1:9">
      <c r="A16" s="60"/>
      <c r="B16" s="45" t="s">
        <v>18</v>
      </c>
      <c r="C16" s="53">
        <f t="shared" si="2"/>
        <v>24</v>
      </c>
      <c r="D16" s="45"/>
      <c r="E16" s="10">
        <f>D16/H14</f>
        <v>0</v>
      </c>
      <c r="F16" s="46">
        <v>24</v>
      </c>
      <c r="G16" s="10">
        <f>F16/H14</f>
        <v>0.34782608695652173</v>
      </c>
      <c r="H16" s="60"/>
      <c r="I16" s="5"/>
    </row>
    <row r="17" spans="1:9">
      <c r="A17" s="60"/>
      <c r="B17" s="45" t="s">
        <v>19</v>
      </c>
      <c r="C17" s="53">
        <f t="shared" si="2"/>
        <v>26</v>
      </c>
      <c r="D17" s="45">
        <v>1</v>
      </c>
      <c r="E17" s="10">
        <f>D17/H14</f>
        <v>1.4492753623188406E-2</v>
      </c>
      <c r="F17" s="46">
        <v>25</v>
      </c>
      <c r="G17" s="10">
        <f>F17/H14</f>
        <v>0.36231884057971014</v>
      </c>
      <c r="H17" s="60"/>
      <c r="I17" s="5"/>
    </row>
    <row r="18" spans="1:9">
      <c r="A18" s="60"/>
      <c r="B18" s="45" t="s">
        <v>20</v>
      </c>
      <c r="C18" s="53">
        <f t="shared" si="2"/>
        <v>17</v>
      </c>
      <c r="D18" s="45">
        <v>8</v>
      </c>
      <c r="E18" s="10">
        <f>D18/H14</f>
        <v>0.11594202898550725</v>
      </c>
      <c r="F18" s="46">
        <v>9</v>
      </c>
      <c r="G18" s="10">
        <f>F18/H14</f>
        <v>0.13043478260869565</v>
      </c>
      <c r="H18" s="60"/>
      <c r="I18" s="5"/>
    </row>
    <row r="19" spans="1:9">
      <c r="A19" s="61"/>
      <c r="B19" s="45" t="s">
        <v>22</v>
      </c>
      <c r="C19" s="53">
        <f t="shared" si="2"/>
        <v>1</v>
      </c>
      <c r="D19" s="45">
        <v>1</v>
      </c>
      <c r="E19" s="10">
        <f>D19/H14</f>
        <v>1.4492753623188406E-2</v>
      </c>
      <c r="F19" s="46"/>
      <c r="G19" s="10">
        <f>F19/H14</f>
        <v>0</v>
      </c>
      <c r="H19" s="61"/>
      <c r="I19" s="5"/>
    </row>
    <row r="20" spans="1:9">
      <c r="A20" s="50"/>
      <c r="B20" s="52"/>
      <c r="C20" s="52">
        <f>SUM(C14:C19)</f>
        <v>69</v>
      </c>
      <c r="D20" s="52">
        <f>SUM(D14:D19)</f>
        <v>10</v>
      </c>
      <c r="E20" s="52">
        <f t="shared" ref="E20" si="3">SUM(E14:E19)</f>
        <v>0.14492753623188406</v>
      </c>
      <c r="F20" s="52">
        <f t="shared" ref="F20" si="4">SUM(F14:F19)</f>
        <v>59</v>
      </c>
      <c r="G20" s="52">
        <f t="shared" ref="G20" si="5">SUM(G14:G19)</f>
        <v>0.85507246376811596</v>
      </c>
      <c r="H20" s="51"/>
      <c r="I20" s="5"/>
    </row>
    <row r="21" spans="1:9">
      <c r="A21" s="63">
        <v>3</v>
      </c>
      <c r="B21" s="45" t="s">
        <v>21</v>
      </c>
      <c r="C21" s="53">
        <f>D21+F21</f>
        <v>0</v>
      </c>
      <c r="D21" s="45"/>
      <c r="E21" s="10">
        <f>D21/H21</f>
        <v>0</v>
      </c>
      <c r="F21" s="46"/>
      <c r="G21" s="10">
        <f>F21/H21</f>
        <v>0</v>
      </c>
      <c r="H21" s="64">
        <f>SUM(D21:D26,F21:F26)</f>
        <v>55</v>
      </c>
      <c r="I21" s="5" t="s">
        <v>49</v>
      </c>
    </row>
    <row r="22" spans="1:9">
      <c r="A22" s="63"/>
      <c r="B22" s="45" t="s">
        <v>17</v>
      </c>
      <c r="C22" s="53">
        <f t="shared" ref="C22:C26" si="6">D22+F22</f>
        <v>0</v>
      </c>
      <c r="D22" s="45"/>
      <c r="E22" s="10">
        <f>D22/H21</f>
        <v>0</v>
      </c>
      <c r="F22" s="46"/>
      <c r="G22" s="10">
        <f>F22/H21</f>
        <v>0</v>
      </c>
      <c r="H22" s="64"/>
      <c r="I22" s="5" t="s">
        <v>15</v>
      </c>
    </row>
    <row r="23" spans="1:9">
      <c r="A23" s="63"/>
      <c r="B23" s="45" t="s">
        <v>18</v>
      </c>
      <c r="C23" s="53">
        <f t="shared" si="6"/>
        <v>14</v>
      </c>
      <c r="D23" s="45"/>
      <c r="E23" s="10">
        <f>D23/H21</f>
        <v>0</v>
      </c>
      <c r="F23" s="46">
        <v>14</v>
      </c>
      <c r="G23" s="10">
        <f>F23/H21</f>
        <v>0.25454545454545452</v>
      </c>
      <c r="H23" s="64"/>
      <c r="I23" s="5"/>
    </row>
    <row r="24" spans="1:9">
      <c r="A24" s="63"/>
      <c r="B24" s="45" t="s">
        <v>19</v>
      </c>
      <c r="C24" s="53">
        <f t="shared" si="6"/>
        <v>22</v>
      </c>
      <c r="D24" s="45">
        <v>4</v>
      </c>
      <c r="E24" s="10">
        <f>D24/H21</f>
        <v>7.2727272727272724E-2</v>
      </c>
      <c r="F24" s="46">
        <v>18</v>
      </c>
      <c r="G24" s="10">
        <f>F24/H21</f>
        <v>0.32727272727272727</v>
      </c>
      <c r="H24" s="64"/>
      <c r="I24" s="5"/>
    </row>
    <row r="25" spans="1:9">
      <c r="A25" s="63"/>
      <c r="B25" s="45" t="s">
        <v>20</v>
      </c>
      <c r="C25" s="53">
        <f t="shared" si="6"/>
        <v>14</v>
      </c>
      <c r="D25" s="45">
        <v>5</v>
      </c>
      <c r="E25" s="10">
        <f>D25/H21</f>
        <v>9.0909090909090912E-2</v>
      </c>
      <c r="F25" s="46">
        <v>9</v>
      </c>
      <c r="G25" s="10">
        <f>F25/H21</f>
        <v>0.16363636363636364</v>
      </c>
      <c r="H25" s="64"/>
      <c r="I25" s="5"/>
    </row>
    <row r="26" spans="1:9">
      <c r="A26" s="63"/>
      <c r="B26" s="45" t="s">
        <v>22</v>
      </c>
      <c r="C26" s="53">
        <f t="shared" si="6"/>
        <v>5</v>
      </c>
      <c r="D26" s="45">
        <v>4</v>
      </c>
      <c r="E26" s="10">
        <f>D26/H21</f>
        <v>7.2727272727272724E-2</v>
      </c>
      <c r="F26" s="46">
        <v>1</v>
      </c>
      <c r="G26" s="10">
        <f>F26/H21</f>
        <v>1.8181818181818181E-2</v>
      </c>
      <c r="H26" s="64"/>
      <c r="I26" s="5"/>
    </row>
    <row r="27" spans="1:9">
      <c r="A27" s="50"/>
      <c r="B27" s="52"/>
      <c r="C27" s="52">
        <f>SUM(C21:C26)</f>
        <v>55</v>
      </c>
      <c r="D27" s="52">
        <f>SUM(D21:D26)</f>
        <v>13</v>
      </c>
      <c r="E27" s="52">
        <f t="shared" ref="E27" si="7">SUM(E21:E26)</f>
        <v>0.23636363636363636</v>
      </c>
      <c r="F27" s="52">
        <f t="shared" ref="F27" si="8">SUM(F21:F26)</f>
        <v>42</v>
      </c>
      <c r="G27" s="52">
        <f t="shared" ref="G27" si="9">SUM(G21:G26)</f>
        <v>0.76363636363636356</v>
      </c>
      <c r="H27" s="51"/>
      <c r="I27" s="5"/>
    </row>
  </sheetData>
  <mergeCells count="6">
    <mergeCell ref="A7:A12"/>
    <mergeCell ref="H7:H12"/>
    <mergeCell ref="A14:A19"/>
    <mergeCell ref="H14:H19"/>
    <mergeCell ref="A21:A26"/>
    <mergeCell ref="H21:H26"/>
  </mergeCells>
  <phoneticPr fontId="2" type="noConversion"/>
  <pageMargins left="0.7" right="0.7" top="0.75" bottom="0.75" header="0.3" footer="0.3"/>
  <pageSetup paperSize="9" orientation="landscape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topLeftCell="A7" workbookViewId="0">
      <selection activeCell="G27" activeCellId="5" sqref="E13 G13 E20 G20 E27 G27"/>
    </sheetView>
  </sheetViews>
  <sheetFormatPr defaultRowHeight="16.2"/>
  <cols>
    <col min="1" max="1" width="11.6640625" customWidth="1"/>
    <col min="2" max="2" width="10.44140625" bestFit="1" customWidth="1"/>
    <col min="3" max="3" width="10.44140625" customWidth="1"/>
    <col min="4" max="4" width="13.33203125" style="8" customWidth="1"/>
    <col min="5" max="5" width="16.109375" style="19" customWidth="1"/>
    <col min="6" max="6" width="16.109375" style="11" customWidth="1"/>
    <col min="7" max="7" width="15.33203125" style="14" customWidth="1"/>
    <col min="8" max="8" width="10.44140625" customWidth="1"/>
    <col min="9" max="9" width="24.77734375" customWidth="1"/>
  </cols>
  <sheetData>
    <row r="1" spans="1:9" ht="19.8">
      <c r="A1" s="1" t="s">
        <v>0</v>
      </c>
    </row>
    <row r="2" spans="1:9">
      <c r="A2" s="2" t="s">
        <v>1</v>
      </c>
      <c r="B2" s="23">
        <v>44088</v>
      </c>
      <c r="C2" s="23"/>
      <c r="E2" s="34" t="s">
        <v>56</v>
      </c>
      <c r="F2" s="17"/>
      <c r="H2" s="7"/>
    </row>
    <row r="3" spans="1:9">
      <c r="A3" s="2" t="s">
        <v>2</v>
      </c>
      <c r="B3" t="s">
        <v>16</v>
      </c>
    </row>
    <row r="4" spans="1:9">
      <c r="A4" s="2" t="s">
        <v>3</v>
      </c>
      <c r="B4" s="18" t="s">
        <v>55</v>
      </c>
      <c r="C4" s="18"/>
    </row>
    <row r="5" spans="1:9">
      <c r="A5" s="2" t="s">
        <v>4</v>
      </c>
      <c r="B5" s="2" t="s">
        <v>46</v>
      </c>
      <c r="C5" s="2"/>
    </row>
    <row r="6" spans="1:9" ht="48.6">
      <c r="A6" s="20" t="s">
        <v>5</v>
      </c>
      <c r="B6" s="20" t="s">
        <v>6</v>
      </c>
      <c r="C6" s="52"/>
      <c r="D6" s="20" t="s">
        <v>7</v>
      </c>
      <c r="E6" s="9" t="s">
        <v>8</v>
      </c>
      <c r="F6" s="12" t="s">
        <v>12</v>
      </c>
      <c r="G6" s="15" t="s">
        <v>9</v>
      </c>
      <c r="H6" s="20" t="s">
        <v>11</v>
      </c>
      <c r="I6" s="4" t="s">
        <v>10</v>
      </c>
    </row>
    <row r="7" spans="1:9">
      <c r="A7" s="59">
        <v>1</v>
      </c>
      <c r="B7" s="20" t="s">
        <v>21</v>
      </c>
      <c r="C7" s="53">
        <f>D7+F7</f>
        <v>0</v>
      </c>
      <c r="D7" s="20"/>
      <c r="E7" s="10">
        <f>D7/H7</f>
        <v>0</v>
      </c>
      <c r="F7" s="13"/>
      <c r="G7" s="10">
        <f>F7/H7</f>
        <v>0</v>
      </c>
      <c r="H7" s="62">
        <f>SUM(D7:D12,F7:F12)</f>
        <v>85</v>
      </c>
      <c r="I7" s="16" t="s">
        <v>52</v>
      </c>
    </row>
    <row r="8" spans="1:9">
      <c r="A8" s="60"/>
      <c r="B8" s="22" t="s">
        <v>17</v>
      </c>
      <c r="C8" s="53">
        <f t="shared" ref="C8:C27" si="0">D8+F8</f>
        <v>18</v>
      </c>
      <c r="D8" s="20"/>
      <c r="E8" s="10">
        <f>D8/H7</f>
        <v>0</v>
      </c>
      <c r="F8" s="13">
        <v>18</v>
      </c>
      <c r="G8" s="10">
        <f>F8/H7</f>
        <v>0.21176470588235294</v>
      </c>
      <c r="H8" s="60"/>
      <c r="I8" s="21" t="s">
        <v>13</v>
      </c>
    </row>
    <row r="9" spans="1:9">
      <c r="A9" s="60"/>
      <c r="B9" s="22" t="s">
        <v>18</v>
      </c>
      <c r="C9" s="53">
        <f t="shared" si="0"/>
        <v>34</v>
      </c>
      <c r="D9" s="20">
        <v>4</v>
      </c>
      <c r="E9" s="10">
        <f>D9/H7</f>
        <v>4.7058823529411764E-2</v>
      </c>
      <c r="F9" s="13">
        <v>30</v>
      </c>
      <c r="G9" s="10">
        <f>F9/H7</f>
        <v>0.35294117647058826</v>
      </c>
      <c r="H9" s="60"/>
      <c r="I9" s="3"/>
    </row>
    <row r="10" spans="1:9">
      <c r="A10" s="60"/>
      <c r="B10" s="22" t="s">
        <v>19</v>
      </c>
      <c r="C10" s="53">
        <f t="shared" si="0"/>
        <v>20</v>
      </c>
      <c r="D10" s="20">
        <v>11</v>
      </c>
      <c r="E10" s="10">
        <f>D10/H7</f>
        <v>0.12941176470588237</v>
      </c>
      <c r="F10" s="13">
        <v>9</v>
      </c>
      <c r="G10" s="10">
        <f>F10/H7</f>
        <v>0.10588235294117647</v>
      </c>
      <c r="H10" s="60"/>
      <c r="I10" s="3"/>
    </row>
    <row r="11" spans="1:9">
      <c r="A11" s="60"/>
      <c r="B11" s="22" t="s">
        <v>20</v>
      </c>
      <c r="C11" s="53">
        <f t="shared" si="0"/>
        <v>10</v>
      </c>
      <c r="D11" s="20">
        <v>9</v>
      </c>
      <c r="E11" s="10">
        <f>D11/H7</f>
        <v>0.10588235294117647</v>
      </c>
      <c r="F11" s="13">
        <v>1</v>
      </c>
      <c r="G11" s="10">
        <f>F11/H7</f>
        <v>1.1764705882352941E-2</v>
      </c>
      <c r="H11" s="60"/>
      <c r="I11" s="5"/>
    </row>
    <row r="12" spans="1:9">
      <c r="A12" s="61"/>
      <c r="B12" s="22" t="s">
        <v>22</v>
      </c>
      <c r="C12" s="53">
        <f t="shared" si="0"/>
        <v>3</v>
      </c>
      <c r="D12" s="20">
        <v>2</v>
      </c>
      <c r="E12" s="10">
        <f>D12/H7</f>
        <v>2.3529411764705882E-2</v>
      </c>
      <c r="F12" s="13">
        <v>1</v>
      </c>
      <c r="G12" s="10">
        <f>F12/H7</f>
        <v>1.1764705882352941E-2</v>
      </c>
      <c r="H12" s="61"/>
      <c r="I12" s="5"/>
    </row>
    <row r="13" spans="1:9">
      <c r="A13" s="50"/>
      <c r="B13" s="52"/>
      <c r="C13" s="53">
        <f t="shared" si="0"/>
        <v>85</v>
      </c>
      <c r="D13" s="52">
        <f>SUM(D7:D12)</f>
        <v>26</v>
      </c>
      <c r="E13" s="52">
        <f t="shared" ref="E13:G13" si="1">SUM(E7:E12)</f>
        <v>0.30588235294117649</v>
      </c>
      <c r="F13" s="52">
        <f t="shared" si="1"/>
        <v>59</v>
      </c>
      <c r="G13" s="52">
        <f t="shared" si="1"/>
        <v>0.69411764705882339</v>
      </c>
      <c r="H13" s="50"/>
      <c r="I13" s="5"/>
    </row>
    <row r="14" spans="1:9">
      <c r="A14" s="59">
        <v>2</v>
      </c>
      <c r="B14" s="35" t="s">
        <v>21</v>
      </c>
      <c r="C14" s="53">
        <f>D14+F14</f>
        <v>2</v>
      </c>
      <c r="D14" s="20"/>
      <c r="E14" s="10">
        <f>D14/H14</f>
        <v>0</v>
      </c>
      <c r="F14" s="13">
        <v>2</v>
      </c>
      <c r="G14" s="10">
        <f>F14/H14</f>
        <v>2.4691358024691357E-2</v>
      </c>
      <c r="H14" s="62">
        <f>SUM(D14:D19,F14:F19)</f>
        <v>81</v>
      </c>
      <c r="I14" s="5" t="s">
        <v>53</v>
      </c>
    </row>
    <row r="15" spans="1:9">
      <c r="A15" s="60"/>
      <c r="B15" s="35" t="s">
        <v>17</v>
      </c>
      <c r="C15" s="53">
        <f t="shared" si="0"/>
        <v>22</v>
      </c>
      <c r="D15" s="20"/>
      <c r="E15" s="10">
        <f>D15/H14</f>
        <v>0</v>
      </c>
      <c r="F15" s="13">
        <v>22</v>
      </c>
      <c r="G15" s="10">
        <f>F15/H14</f>
        <v>0.27160493827160492</v>
      </c>
      <c r="H15" s="60"/>
      <c r="I15" s="5" t="s">
        <v>14</v>
      </c>
    </row>
    <row r="16" spans="1:9">
      <c r="A16" s="60"/>
      <c r="B16" s="35" t="s">
        <v>18</v>
      </c>
      <c r="C16" s="53">
        <f t="shared" si="0"/>
        <v>28</v>
      </c>
      <c r="D16" s="20">
        <v>3</v>
      </c>
      <c r="E16" s="10">
        <f>D16/H14</f>
        <v>3.7037037037037035E-2</v>
      </c>
      <c r="F16" s="13">
        <v>25</v>
      </c>
      <c r="G16" s="10">
        <f>F16/H14</f>
        <v>0.30864197530864196</v>
      </c>
      <c r="H16" s="60"/>
      <c r="I16" s="5"/>
    </row>
    <row r="17" spans="1:9">
      <c r="A17" s="60"/>
      <c r="B17" s="35" t="s">
        <v>19</v>
      </c>
      <c r="C17" s="53">
        <f t="shared" si="0"/>
        <v>18</v>
      </c>
      <c r="D17" s="20">
        <v>12</v>
      </c>
      <c r="E17" s="10">
        <f>D17/H14</f>
        <v>0.14814814814814814</v>
      </c>
      <c r="F17" s="13">
        <v>6</v>
      </c>
      <c r="G17" s="10">
        <f>F17/H14</f>
        <v>7.407407407407407E-2</v>
      </c>
      <c r="H17" s="60"/>
      <c r="I17" s="5"/>
    </row>
    <row r="18" spans="1:9">
      <c r="A18" s="60"/>
      <c r="B18" s="35" t="s">
        <v>20</v>
      </c>
      <c r="C18" s="53">
        <f t="shared" si="0"/>
        <v>7</v>
      </c>
      <c r="D18" s="20">
        <v>6</v>
      </c>
      <c r="E18" s="10">
        <f>D18/H14</f>
        <v>7.407407407407407E-2</v>
      </c>
      <c r="F18" s="13">
        <v>1</v>
      </c>
      <c r="G18" s="10">
        <f>F18/H14</f>
        <v>1.2345679012345678E-2</v>
      </c>
      <c r="H18" s="60"/>
      <c r="I18" s="5"/>
    </row>
    <row r="19" spans="1:9">
      <c r="A19" s="61"/>
      <c r="B19" s="35" t="s">
        <v>22</v>
      </c>
      <c r="C19" s="53">
        <f t="shared" si="0"/>
        <v>4</v>
      </c>
      <c r="D19" s="20">
        <v>4</v>
      </c>
      <c r="E19" s="10">
        <f>D19/H14</f>
        <v>4.9382716049382713E-2</v>
      </c>
      <c r="F19" s="13"/>
      <c r="G19" s="10">
        <f>F19/H14</f>
        <v>0</v>
      </c>
      <c r="H19" s="61"/>
      <c r="I19" s="5"/>
    </row>
    <row r="20" spans="1:9">
      <c r="A20" s="50"/>
      <c r="B20" s="52"/>
      <c r="C20" s="53">
        <f t="shared" ref="C20" si="2">D20+F20</f>
        <v>81</v>
      </c>
      <c r="D20" s="52">
        <f>SUM(D14:D19)</f>
        <v>25</v>
      </c>
      <c r="E20" s="52">
        <f t="shared" ref="E20" si="3">SUM(E14:E19)</f>
        <v>0.30864197530864196</v>
      </c>
      <c r="F20" s="52">
        <f t="shared" ref="F20" si="4">SUM(F14:F19)</f>
        <v>56</v>
      </c>
      <c r="G20" s="52">
        <f t="shared" ref="G20" si="5">SUM(G14:G19)</f>
        <v>0.69135802469135799</v>
      </c>
      <c r="H20" s="50"/>
      <c r="I20" s="5"/>
    </row>
    <row r="21" spans="1:9">
      <c r="A21" s="63">
        <v>3</v>
      </c>
      <c r="B21" s="35" t="s">
        <v>21</v>
      </c>
      <c r="C21" s="53">
        <f>D21+F21</f>
        <v>0</v>
      </c>
      <c r="D21" s="20"/>
      <c r="E21" s="10">
        <f>D21/H21</f>
        <v>0</v>
      </c>
      <c r="F21" s="13"/>
      <c r="G21" s="10">
        <f>F21/H21</f>
        <v>0</v>
      </c>
      <c r="H21" s="64">
        <f>SUM(D21:D26,F21:F26)</f>
        <v>58</v>
      </c>
      <c r="I21" s="5" t="s">
        <v>54</v>
      </c>
    </row>
    <row r="22" spans="1:9">
      <c r="A22" s="63"/>
      <c r="B22" s="35" t="s">
        <v>17</v>
      </c>
      <c r="C22" s="53">
        <f t="shared" si="0"/>
        <v>6</v>
      </c>
      <c r="D22" s="20"/>
      <c r="E22" s="10">
        <f>D22/H21</f>
        <v>0</v>
      </c>
      <c r="F22" s="13">
        <v>6</v>
      </c>
      <c r="G22" s="10">
        <f>F22/H21</f>
        <v>0.10344827586206896</v>
      </c>
      <c r="H22" s="63"/>
      <c r="I22" s="5" t="s">
        <v>15</v>
      </c>
    </row>
    <row r="23" spans="1:9">
      <c r="A23" s="63"/>
      <c r="B23" s="35" t="s">
        <v>18</v>
      </c>
      <c r="C23" s="53">
        <f t="shared" si="0"/>
        <v>30</v>
      </c>
      <c r="D23" s="20">
        <v>13</v>
      </c>
      <c r="E23" s="10">
        <f>D23/H21</f>
        <v>0.22413793103448276</v>
      </c>
      <c r="F23" s="13">
        <v>17</v>
      </c>
      <c r="G23" s="10">
        <f>F23/H21</f>
        <v>0.29310344827586204</v>
      </c>
      <c r="H23" s="63"/>
      <c r="I23" s="5"/>
    </row>
    <row r="24" spans="1:9">
      <c r="A24" s="63"/>
      <c r="B24" s="35" t="s">
        <v>19</v>
      </c>
      <c r="C24" s="53">
        <f t="shared" si="0"/>
        <v>9</v>
      </c>
      <c r="D24" s="20">
        <v>7</v>
      </c>
      <c r="E24" s="10">
        <f>D24/H21</f>
        <v>0.1206896551724138</v>
      </c>
      <c r="F24" s="13">
        <v>2</v>
      </c>
      <c r="G24" s="10">
        <f>F24/H21</f>
        <v>3.4482758620689655E-2</v>
      </c>
      <c r="H24" s="63"/>
      <c r="I24" s="5"/>
    </row>
    <row r="25" spans="1:9">
      <c r="A25" s="63"/>
      <c r="B25" s="35" t="s">
        <v>20</v>
      </c>
      <c r="C25" s="53">
        <f t="shared" si="0"/>
        <v>11</v>
      </c>
      <c r="D25" s="20">
        <v>11</v>
      </c>
      <c r="E25" s="10">
        <f>D25/H21</f>
        <v>0.18965517241379309</v>
      </c>
      <c r="F25" s="13"/>
      <c r="G25" s="10">
        <f>F25/H21</f>
        <v>0</v>
      </c>
      <c r="H25" s="63"/>
      <c r="I25" s="5"/>
    </row>
    <row r="26" spans="1:9">
      <c r="A26" s="63"/>
      <c r="B26" s="35" t="s">
        <v>22</v>
      </c>
      <c r="C26" s="53">
        <f t="shared" si="0"/>
        <v>2</v>
      </c>
      <c r="D26" s="20">
        <v>2</v>
      </c>
      <c r="E26" s="10">
        <f>D26/H21</f>
        <v>3.4482758620689655E-2</v>
      </c>
      <c r="F26" s="13"/>
      <c r="G26" s="10">
        <f>F26/H21</f>
        <v>0</v>
      </c>
      <c r="H26" s="63"/>
      <c r="I26" s="5"/>
    </row>
    <row r="27" spans="1:9">
      <c r="A27" s="50"/>
      <c r="B27" s="52"/>
      <c r="C27" s="53">
        <f t="shared" si="0"/>
        <v>58</v>
      </c>
      <c r="D27" s="52">
        <f>SUM(D21:D26)</f>
        <v>33</v>
      </c>
      <c r="E27" s="52">
        <f t="shared" ref="E27" si="6">SUM(E21:E26)</f>
        <v>0.56896551724137934</v>
      </c>
      <c r="F27" s="52">
        <f t="shared" ref="F27" si="7">SUM(F21:F26)</f>
        <v>25</v>
      </c>
      <c r="G27" s="52">
        <f t="shared" ref="G27" si="8">SUM(G21:G26)</f>
        <v>0.43103448275862066</v>
      </c>
      <c r="H27" s="50"/>
      <c r="I27" s="5"/>
    </row>
    <row r="28" spans="1:9">
      <c r="A28" s="6"/>
    </row>
  </sheetData>
  <mergeCells count="6">
    <mergeCell ref="A21:A26"/>
    <mergeCell ref="H21:H26"/>
    <mergeCell ref="A7:A12"/>
    <mergeCell ref="H7:H12"/>
    <mergeCell ref="A14:A19"/>
    <mergeCell ref="H14:H19"/>
  </mergeCells>
  <phoneticPr fontId="2" type="noConversion"/>
  <pageMargins left="0.7" right="0.7" top="0.75" bottom="0.75" header="0.3" footer="0.3"/>
  <pageSetup paperSize="9" orientation="landscape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>
      <selection activeCell="M14" sqref="M14"/>
    </sheetView>
  </sheetViews>
  <sheetFormatPr defaultRowHeight="16.2"/>
  <cols>
    <col min="4" max="4" width="9.44140625" style="8" customWidth="1"/>
    <col min="5" max="5" width="9.5546875" style="8" customWidth="1"/>
    <col min="6" max="6" width="15.33203125" style="8" bestFit="1" customWidth="1"/>
    <col min="7" max="8" width="10.44140625" style="8" bestFit="1" customWidth="1"/>
  </cols>
  <sheetData>
    <row r="1" spans="1:12">
      <c r="A1" t="s">
        <v>50</v>
      </c>
    </row>
    <row r="2" spans="1:12">
      <c r="A2" s="72" t="s">
        <v>23</v>
      </c>
      <c r="B2" s="72" t="s">
        <v>32</v>
      </c>
      <c r="C2" s="72" t="s">
        <v>33</v>
      </c>
      <c r="D2" s="74" t="s">
        <v>36</v>
      </c>
      <c r="E2" s="74"/>
      <c r="F2" s="74" t="s">
        <v>24</v>
      </c>
      <c r="G2" s="75" t="s">
        <v>37</v>
      </c>
      <c r="H2" s="76"/>
    </row>
    <row r="3" spans="1:12">
      <c r="A3" s="73"/>
      <c r="B3" s="73"/>
      <c r="C3" s="73"/>
      <c r="D3" s="28" t="s">
        <v>35</v>
      </c>
      <c r="E3" s="24" t="s">
        <v>38</v>
      </c>
      <c r="F3" s="74"/>
      <c r="G3" s="33" t="s">
        <v>35</v>
      </c>
      <c r="H3" s="24" t="s">
        <v>38</v>
      </c>
      <c r="J3" s="29"/>
    </row>
    <row r="4" spans="1:12">
      <c r="A4" s="25" t="s">
        <v>25</v>
      </c>
      <c r="B4" s="25" t="s">
        <v>39</v>
      </c>
      <c r="C4" s="32" t="s">
        <v>34</v>
      </c>
      <c r="D4" s="77" t="s">
        <v>70</v>
      </c>
      <c r="E4" s="78"/>
      <c r="F4" s="78"/>
      <c r="G4" s="78"/>
      <c r="H4" s="79"/>
      <c r="K4" s="7"/>
      <c r="L4" s="7"/>
    </row>
    <row r="5" spans="1:12">
      <c r="A5" s="27" t="s">
        <v>26</v>
      </c>
      <c r="B5" s="27" t="s">
        <v>40</v>
      </c>
      <c r="C5" s="32" t="s">
        <v>34</v>
      </c>
      <c r="D5" s="69" t="s">
        <v>44</v>
      </c>
      <c r="E5" s="70"/>
      <c r="F5" s="70"/>
      <c r="G5" s="70"/>
      <c r="H5" s="71"/>
    </row>
    <row r="6" spans="1:12">
      <c r="A6" s="27" t="s">
        <v>27</v>
      </c>
      <c r="B6" s="30" t="s">
        <v>58</v>
      </c>
      <c r="C6" s="32" t="s">
        <v>59</v>
      </c>
      <c r="D6" s="66" t="s">
        <v>66</v>
      </c>
      <c r="E6" s="67"/>
      <c r="F6" s="67"/>
      <c r="G6" s="67"/>
      <c r="H6" s="68"/>
    </row>
    <row r="7" spans="1:12">
      <c r="A7" s="27" t="s">
        <v>28</v>
      </c>
      <c r="B7" s="27" t="s">
        <v>41</v>
      </c>
      <c r="C7" s="32" t="s">
        <v>34</v>
      </c>
      <c r="D7" s="41">
        <v>44034</v>
      </c>
      <c r="E7" s="41">
        <v>44084</v>
      </c>
      <c r="F7" s="41">
        <v>44084</v>
      </c>
      <c r="G7" s="44">
        <v>55</v>
      </c>
      <c r="H7" s="44">
        <v>58</v>
      </c>
    </row>
    <row r="8" spans="1:12">
      <c r="A8" s="27" t="s">
        <v>29</v>
      </c>
      <c r="B8" s="30" t="s">
        <v>57</v>
      </c>
      <c r="C8" s="32" t="s">
        <v>34</v>
      </c>
      <c r="D8" s="26">
        <v>44041</v>
      </c>
      <c r="E8" s="26">
        <v>44088</v>
      </c>
      <c r="F8" s="26">
        <v>44088</v>
      </c>
      <c r="G8" s="45">
        <v>56</v>
      </c>
      <c r="H8" s="36">
        <v>59</v>
      </c>
      <c r="J8" s="7"/>
    </row>
    <row r="9" spans="1:12">
      <c r="A9" s="27" t="s">
        <v>30</v>
      </c>
      <c r="B9" s="30" t="s">
        <v>43</v>
      </c>
      <c r="C9" s="32" t="s">
        <v>34</v>
      </c>
      <c r="D9" s="26">
        <v>44059</v>
      </c>
      <c r="E9" s="26">
        <v>44116</v>
      </c>
      <c r="F9" s="26">
        <v>44116</v>
      </c>
      <c r="G9" s="47">
        <v>62</v>
      </c>
      <c r="H9" s="47">
        <v>65</v>
      </c>
    </row>
    <row r="10" spans="1:12">
      <c r="A10" s="27" t="s">
        <v>31</v>
      </c>
      <c r="B10" s="31" t="s">
        <v>65</v>
      </c>
      <c r="C10" s="32" t="s">
        <v>59</v>
      </c>
      <c r="D10" s="41">
        <v>44077</v>
      </c>
      <c r="E10" s="41">
        <v>44130</v>
      </c>
      <c r="F10" s="43">
        <v>44130</v>
      </c>
      <c r="G10" s="44">
        <v>61</v>
      </c>
      <c r="H10" s="44">
        <v>64</v>
      </c>
    </row>
  </sheetData>
  <mergeCells count="9">
    <mergeCell ref="D6:H6"/>
    <mergeCell ref="D5:H5"/>
    <mergeCell ref="A2:A3"/>
    <mergeCell ref="D2:E2"/>
    <mergeCell ref="F2:F3"/>
    <mergeCell ref="G2:H2"/>
    <mergeCell ref="B2:B3"/>
    <mergeCell ref="C2:C3"/>
    <mergeCell ref="D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台茶8號</vt:lpstr>
      <vt:lpstr>台茶18號</vt:lpstr>
      <vt:lpstr>四季春</vt:lpstr>
      <vt:lpstr>青心大冇</vt:lpstr>
      <vt:lpstr>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Tsui-lan Hsu</dc:creator>
  <cp:lastModifiedBy>和本科</cp:lastModifiedBy>
  <dcterms:created xsi:type="dcterms:W3CDTF">2019-04-25T06:08:17Z</dcterms:created>
  <dcterms:modified xsi:type="dcterms:W3CDTF">2022-03-03T01:41:01Z</dcterms:modified>
</cp:coreProperties>
</file>